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vdad.admin.ch\AGROSCOPE_OS\2\2\6\4\0\1256\1_Collaborateurs\Catherine\EssaisRavageurs_2016\16_B_01_SWD_monitoring\fichiers publics\"/>
    </mc:Choice>
  </mc:AlternateContent>
  <bookViews>
    <workbookView xWindow="270" yWindow="690" windowWidth="18615" windowHeight="13110" tabRatio="650"/>
  </bookViews>
  <sheets>
    <sheet name="National" sheetId="2" r:id="rId1"/>
    <sheet name="AR" sheetId="49" r:id="rId2"/>
    <sheet name="FiBL_VM (AG)" sheetId="73" r:id="rId3"/>
    <sheet name="AG_VM" sheetId="50" r:id="rId4"/>
    <sheet name="BE" sheetId="51" r:id="rId5"/>
    <sheet name="BL_VM" sheetId="52" r:id="rId6"/>
    <sheet name="FR_VM" sheetId="53" r:id="rId7"/>
    <sheet name="GR" sheetId="54" r:id="rId8"/>
    <sheet name="GE" sheetId="55" r:id="rId9"/>
    <sheet name="JU" sheetId="56" r:id="rId10"/>
    <sheet name="NE" sheetId="57" r:id="rId11"/>
    <sheet name="SG" sheetId="58" r:id="rId12"/>
    <sheet name="LU" sheetId="59" r:id="rId13"/>
    <sheet name="SO_VM" sheetId="60" r:id="rId14"/>
    <sheet name="SH" sheetId="61" r:id="rId15"/>
    <sheet name="VD_VM" sheetId="62" r:id="rId16"/>
    <sheet name="TG_VM" sheetId="63" r:id="rId17"/>
    <sheet name="NW" sheetId="64" r:id="rId18"/>
    <sheet name="VS_VM" sheetId="65" r:id="rId19"/>
    <sheet name="TI_VM" sheetId="66" r:id="rId20"/>
    <sheet name="ZH_VM" sheetId="67" r:id="rId21"/>
    <sheet name="Vbg(A)" sheetId="68" r:id="rId22"/>
    <sheet name="BW (D)" sheetId="69" r:id="rId23"/>
    <sheet name="BY_LI (D)" sheetId="70" r:id="rId24"/>
    <sheet name="Lyon (F)" sheetId="71" r:id="rId25"/>
    <sheet name="SYNTHESE" sheetId="27" r:id="rId26"/>
    <sheet name="cantonal - Kantonal" sheetId="31" r:id="rId27"/>
    <sheet name="2012-2016" sheetId="37" r:id="rId28"/>
    <sheet name="comparaison semaines " sheetId="74" r:id="rId29"/>
  </sheets>
  <externalReferences>
    <externalReference r:id="rId30"/>
    <externalReference r:id="rId31"/>
  </externalReferences>
  <calcPr calcId="152511"/>
</workbook>
</file>

<file path=xl/calcChain.xml><?xml version="1.0" encoding="utf-8"?>
<calcChain xmlns="http://schemas.openxmlformats.org/spreadsheetml/2006/main">
  <c r="BL86" i="70" l="1"/>
  <c r="BI86" i="70"/>
  <c r="BG86" i="70"/>
  <c r="BE86" i="70"/>
  <c r="BD86" i="70"/>
  <c r="AY86" i="70"/>
  <c r="AV86" i="70"/>
  <c r="AU86" i="70"/>
  <c r="AS86" i="70"/>
  <c r="AQ86" i="70"/>
  <c r="AO86" i="70"/>
  <c r="AN86" i="70"/>
  <c r="AK86" i="70"/>
  <c r="AI86" i="70"/>
  <c r="AG86" i="70"/>
  <c r="AF86" i="70"/>
  <c r="AC86" i="70"/>
  <c r="X86" i="70"/>
  <c r="W86" i="70"/>
  <c r="U86" i="70"/>
  <c r="S86" i="70"/>
  <c r="P86" i="70"/>
  <c r="BN85" i="70"/>
  <c r="BN86" i="70" s="1"/>
  <c r="BM85" i="70"/>
  <c r="BM86" i="70" s="1"/>
  <c r="BL85" i="70"/>
  <c r="BK85" i="70"/>
  <c r="BK86" i="70" s="1"/>
  <c r="BJ85" i="70"/>
  <c r="BJ86" i="70" s="1"/>
  <c r="BI85" i="70"/>
  <c r="BH85" i="70"/>
  <c r="BH86" i="70" s="1"/>
  <c r="BG85" i="70"/>
  <c r="BF85" i="70"/>
  <c r="BF86" i="70" s="1"/>
  <c r="BE85" i="70"/>
  <c r="BD85" i="70"/>
  <c r="BC85" i="70"/>
  <c r="BC86" i="70" s="1"/>
  <c r="BB85" i="70"/>
  <c r="BB86" i="70" s="1"/>
  <c r="BA85" i="70"/>
  <c r="BA86" i="70" s="1"/>
  <c r="AZ85" i="70"/>
  <c r="AZ86" i="70" s="1"/>
  <c r="AY85" i="70"/>
  <c r="AX85" i="70"/>
  <c r="AX86" i="70" s="1"/>
  <c r="AW85" i="70"/>
  <c r="AW86" i="70" s="1"/>
  <c r="AV85" i="70"/>
  <c r="AU85" i="70"/>
  <c r="AT85" i="70"/>
  <c r="AT86" i="70" s="1"/>
  <c r="AS85" i="70"/>
  <c r="AR85" i="70"/>
  <c r="AR86" i="70" s="1"/>
  <c r="AQ85" i="70"/>
  <c r="AP85" i="70"/>
  <c r="AP86" i="70" s="1"/>
  <c r="AO85" i="70"/>
  <c r="AN85" i="70"/>
  <c r="AM85" i="70"/>
  <c r="AM86" i="70" s="1"/>
  <c r="AL85" i="70"/>
  <c r="AL86" i="70" s="1"/>
  <c r="AK85" i="70"/>
  <c r="AJ85" i="70"/>
  <c r="AJ86" i="70" s="1"/>
  <c r="AI85" i="70"/>
  <c r="AH85" i="70"/>
  <c r="AH86" i="70" s="1"/>
  <c r="AG85" i="70"/>
  <c r="AF85" i="70"/>
  <c r="AE85" i="70"/>
  <c r="AE86" i="70" s="1"/>
  <c r="AD85" i="70"/>
  <c r="AD86" i="70" s="1"/>
  <c r="AC85" i="70"/>
  <c r="AB85" i="70"/>
  <c r="AB86" i="70" s="1"/>
  <c r="AA85" i="70"/>
  <c r="AA86" i="70" s="1"/>
  <c r="Z85" i="70"/>
  <c r="Z86" i="70" s="1"/>
  <c r="Y85" i="70"/>
  <c r="Y86" i="70" s="1"/>
  <c r="X85" i="70"/>
  <c r="W85" i="70"/>
  <c r="V85" i="70"/>
  <c r="V86" i="70" s="1"/>
  <c r="U85" i="70"/>
  <c r="T85" i="70"/>
  <c r="T86" i="70" s="1"/>
  <c r="S85" i="70"/>
  <c r="R85" i="70"/>
  <c r="R86" i="70" s="1"/>
  <c r="Q85" i="70"/>
  <c r="Q86" i="70" s="1"/>
  <c r="P85" i="70"/>
  <c r="O85" i="70"/>
  <c r="O86" i="70" s="1"/>
  <c r="BM81" i="70"/>
  <c r="BL81" i="70"/>
  <c r="BK81" i="70"/>
  <c r="BD81" i="70"/>
  <c r="BC81" i="70"/>
  <c r="BA81" i="70"/>
  <c r="AV81" i="70"/>
  <c r="AO81" i="70"/>
  <c r="AN81" i="70"/>
  <c r="AF81" i="70"/>
  <c r="AE81" i="70"/>
  <c r="X81" i="70"/>
  <c r="Q81" i="70"/>
  <c r="P81" i="70"/>
  <c r="O81" i="70"/>
  <c r="BN80" i="70"/>
  <c r="BN81" i="70" s="1"/>
  <c r="BM80" i="70"/>
  <c r="BL80" i="70"/>
  <c r="BK80" i="70"/>
  <c r="BJ80" i="70"/>
  <c r="BJ81" i="70" s="1"/>
  <c r="BI80" i="70"/>
  <c r="BI81" i="70" s="1"/>
  <c r="BH80" i="70"/>
  <c r="BH81" i="70" s="1"/>
  <c r="BG80" i="70"/>
  <c r="BG81" i="70" s="1"/>
  <c r="BF80" i="70"/>
  <c r="BF81" i="70" s="1"/>
  <c r="BE80" i="70"/>
  <c r="BE81" i="70" s="1"/>
  <c r="BD80" i="70"/>
  <c r="BC80" i="70"/>
  <c r="BB80" i="70"/>
  <c r="BB81" i="70" s="1"/>
  <c r="BA80" i="70"/>
  <c r="AZ80" i="70"/>
  <c r="AZ81" i="70" s="1"/>
  <c r="AY80" i="70"/>
  <c r="AY81" i="70" s="1"/>
  <c r="AX80" i="70"/>
  <c r="AX81" i="70" s="1"/>
  <c r="AW80" i="70"/>
  <c r="AW81" i="70" s="1"/>
  <c r="AV80" i="70"/>
  <c r="AU80" i="70"/>
  <c r="AU81" i="70" s="1"/>
  <c r="AT80" i="70"/>
  <c r="AT81" i="70" s="1"/>
  <c r="AS80" i="70"/>
  <c r="AS81" i="70" s="1"/>
  <c r="AR80" i="70"/>
  <c r="AR81" i="70" s="1"/>
  <c r="AQ80" i="70"/>
  <c r="AQ81" i="70" s="1"/>
  <c r="AP80" i="70"/>
  <c r="AP81" i="70" s="1"/>
  <c r="AO80" i="70"/>
  <c r="AN80" i="70"/>
  <c r="AM80" i="70"/>
  <c r="AM81" i="70" s="1"/>
  <c r="AL80" i="70"/>
  <c r="AL81" i="70" s="1"/>
  <c r="AK80" i="70"/>
  <c r="AK81" i="70" s="1"/>
  <c r="AJ80" i="70"/>
  <c r="AJ81" i="70" s="1"/>
  <c r="AI80" i="70"/>
  <c r="AI81" i="70" s="1"/>
  <c r="AH80" i="70"/>
  <c r="AH81" i="70" s="1"/>
  <c r="AG80" i="70"/>
  <c r="AG81" i="70" s="1"/>
  <c r="AF80" i="70"/>
  <c r="AE80" i="70"/>
  <c r="AD80" i="70"/>
  <c r="AD81" i="70" s="1"/>
  <c r="AC80" i="70"/>
  <c r="AC81" i="70" s="1"/>
  <c r="AB80" i="70"/>
  <c r="AB81" i="70" s="1"/>
  <c r="AA80" i="70"/>
  <c r="AA81" i="70" s="1"/>
  <c r="Z80" i="70"/>
  <c r="Z81" i="70" s="1"/>
  <c r="Y80" i="70"/>
  <c r="Y81" i="70" s="1"/>
  <c r="X80" i="70"/>
  <c r="W80" i="70"/>
  <c r="W81" i="70" s="1"/>
  <c r="V80" i="70"/>
  <c r="V81" i="70" s="1"/>
  <c r="U80" i="70"/>
  <c r="U81" i="70" s="1"/>
  <c r="T80" i="70"/>
  <c r="T81" i="70" s="1"/>
  <c r="S80" i="70"/>
  <c r="S81" i="70" s="1"/>
  <c r="R80" i="70"/>
  <c r="R81" i="70" s="1"/>
  <c r="Q80" i="70"/>
  <c r="P80" i="70"/>
  <c r="O80" i="70"/>
  <c r="BL76" i="70"/>
  <c r="BK76" i="70"/>
  <c r="BI76" i="70"/>
  <c r="BD76" i="70"/>
  <c r="BC76" i="70"/>
  <c r="BA76" i="70"/>
  <c r="AY76" i="70"/>
  <c r="AW76" i="70"/>
  <c r="AV76" i="70"/>
  <c r="AS76" i="70"/>
  <c r="AN76" i="70"/>
  <c r="AM76" i="70"/>
  <c r="AK76" i="70"/>
  <c r="AI76" i="70"/>
  <c r="AF76" i="70"/>
  <c r="AC76" i="70"/>
  <c r="X76" i="70"/>
  <c r="W76" i="70"/>
  <c r="U76" i="70"/>
  <c r="S76" i="70"/>
  <c r="P76" i="70"/>
  <c r="O76" i="70"/>
  <c r="BN75" i="70"/>
  <c r="BN76" i="70" s="1"/>
  <c r="BM75" i="70"/>
  <c r="BM76" i="70" s="1"/>
  <c r="BL75" i="70"/>
  <c r="BK75" i="70"/>
  <c r="BJ75" i="70"/>
  <c r="BJ76" i="70" s="1"/>
  <c r="BI75" i="70"/>
  <c r="BH75" i="70"/>
  <c r="BH76" i="70" s="1"/>
  <c r="BG75" i="70"/>
  <c r="BG76" i="70" s="1"/>
  <c r="BF75" i="70"/>
  <c r="BF76" i="70" s="1"/>
  <c r="BE75" i="70"/>
  <c r="BE76" i="70" s="1"/>
  <c r="BD75" i="70"/>
  <c r="BC75" i="70"/>
  <c r="BB75" i="70"/>
  <c r="BB76" i="70" s="1"/>
  <c r="BA75" i="70"/>
  <c r="AZ75" i="70"/>
  <c r="AZ76" i="70" s="1"/>
  <c r="AY75" i="70"/>
  <c r="AX75" i="70"/>
  <c r="AX76" i="70" s="1"/>
  <c r="AW75" i="70"/>
  <c r="AV75" i="70"/>
  <c r="AU75" i="70"/>
  <c r="AU76" i="70" s="1"/>
  <c r="AT75" i="70"/>
  <c r="AT76" i="70" s="1"/>
  <c r="AS75" i="70"/>
  <c r="AR75" i="70"/>
  <c r="AR76" i="70" s="1"/>
  <c r="AQ75" i="70"/>
  <c r="AQ76" i="70" s="1"/>
  <c r="AP75" i="70"/>
  <c r="AP76" i="70" s="1"/>
  <c r="AO75" i="70"/>
  <c r="AO76" i="70" s="1"/>
  <c r="AN75" i="70"/>
  <c r="AM75" i="70"/>
  <c r="AL75" i="70"/>
  <c r="AL76" i="70" s="1"/>
  <c r="AK75" i="70"/>
  <c r="AJ75" i="70"/>
  <c r="AJ76" i="70" s="1"/>
  <c r="AI75" i="70"/>
  <c r="AH75" i="70"/>
  <c r="AH76" i="70" s="1"/>
  <c r="AG75" i="70"/>
  <c r="AG76" i="70" s="1"/>
  <c r="AF75" i="70"/>
  <c r="AE75" i="70"/>
  <c r="AE76" i="70" s="1"/>
  <c r="AD75" i="70"/>
  <c r="AD76" i="70" s="1"/>
  <c r="AC75" i="70"/>
  <c r="AB75" i="70"/>
  <c r="AB76" i="70" s="1"/>
  <c r="AA75" i="70"/>
  <c r="AA76" i="70" s="1"/>
  <c r="Z75" i="70"/>
  <c r="Z76" i="70" s="1"/>
  <c r="Y75" i="70"/>
  <c r="Y76" i="70" s="1"/>
  <c r="X75" i="70"/>
  <c r="W75" i="70"/>
  <c r="V75" i="70"/>
  <c r="V76" i="70" s="1"/>
  <c r="U75" i="70"/>
  <c r="T75" i="70"/>
  <c r="T76" i="70" s="1"/>
  <c r="S75" i="70"/>
  <c r="R75" i="70"/>
  <c r="R76" i="70" s="1"/>
  <c r="Q75" i="70"/>
  <c r="Q76" i="70" s="1"/>
  <c r="P75" i="70"/>
  <c r="O75" i="70"/>
  <c r="BM71" i="70"/>
  <c r="BL71" i="70"/>
  <c r="BG71" i="70"/>
  <c r="BE71" i="70"/>
  <c r="BD71" i="70"/>
  <c r="AV71" i="70"/>
  <c r="AQ71" i="70"/>
  <c r="AN71" i="70"/>
  <c r="AG71" i="70"/>
  <c r="AF71" i="70"/>
  <c r="AE71" i="70"/>
  <c r="AC71" i="70"/>
  <c r="AA71" i="70"/>
  <c r="Y71" i="70"/>
  <c r="W71" i="70"/>
  <c r="U71" i="70"/>
  <c r="S71" i="70"/>
  <c r="Q71" i="70"/>
  <c r="O71" i="70"/>
  <c r="BN70" i="70"/>
  <c r="BN71" i="70" s="1"/>
  <c r="BM70" i="70"/>
  <c r="BL70" i="70"/>
  <c r="BK70" i="70"/>
  <c r="BK71" i="70" s="1"/>
  <c r="BJ70" i="70"/>
  <c r="BJ71" i="70" s="1"/>
  <c r="BI70" i="70"/>
  <c r="BI71" i="70" s="1"/>
  <c r="BH70" i="70"/>
  <c r="BH71" i="70" s="1"/>
  <c r="BG70" i="70"/>
  <c r="BF70" i="70"/>
  <c r="BF71" i="70" s="1"/>
  <c r="BE70" i="70"/>
  <c r="BD70" i="70"/>
  <c r="BC70" i="70"/>
  <c r="BC71" i="70" s="1"/>
  <c r="BB70" i="70"/>
  <c r="BB71" i="70" s="1"/>
  <c r="BA70" i="70"/>
  <c r="BA71" i="70" s="1"/>
  <c r="AZ70" i="70"/>
  <c r="AZ71" i="70" s="1"/>
  <c r="AY70" i="70"/>
  <c r="AY71" i="70" s="1"/>
  <c r="AX70" i="70"/>
  <c r="AX71" i="70" s="1"/>
  <c r="AW70" i="70"/>
  <c r="AW71" i="70" s="1"/>
  <c r="AV70" i="70"/>
  <c r="AU70" i="70"/>
  <c r="AU71" i="70" s="1"/>
  <c r="AT70" i="70"/>
  <c r="AT71" i="70" s="1"/>
  <c r="AS70" i="70"/>
  <c r="AS71" i="70" s="1"/>
  <c r="AR70" i="70"/>
  <c r="AR71" i="70" s="1"/>
  <c r="AQ70" i="70"/>
  <c r="AP70" i="70"/>
  <c r="AP71" i="70" s="1"/>
  <c r="AO70" i="70"/>
  <c r="AO71" i="70" s="1"/>
  <c r="AN70" i="70"/>
  <c r="AM70" i="70"/>
  <c r="AM71" i="70" s="1"/>
  <c r="AL70" i="70"/>
  <c r="AL71" i="70" s="1"/>
  <c r="AK70" i="70"/>
  <c r="AK71" i="70" s="1"/>
  <c r="AJ70" i="70"/>
  <c r="AJ71" i="70" s="1"/>
  <c r="AI70" i="70"/>
  <c r="AI71" i="70" s="1"/>
  <c r="AH70" i="70"/>
  <c r="AH71" i="70" s="1"/>
  <c r="AF70" i="70"/>
  <c r="AE70" i="70"/>
  <c r="AD70" i="70"/>
  <c r="AD71" i="70" s="1"/>
  <c r="AC70" i="70"/>
  <c r="AB70" i="70"/>
  <c r="AB71" i="70" s="1"/>
  <c r="AA70" i="70"/>
  <c r="Z70" i="70"/>
  <c r="Z71" i="70" s="1"/>
  <c r="Y70" i="70"/>
  <c r="X70" i="70"/>
  <c r="X71" i="70" s="1"/>
  <c r="W70" i="70"/>
  <c r="V70" i="70"/>
  <c r="V71" i="70" s="1"/>
  <c r="U70" i="70"/>
  <c r="T70" i="70"/>
  <c r="T71" i="70" s="1"/>
  <c r="S70" i="70"/>
  <c r="R70" i="70"/>
  <c r="R71" i="70" s="1"/>
  <c r="Q70" i="70"/>
  <c r="P70" i="70"/>
  <c r="P71" i="70" s="1"/>
  <c r="O70" i="70"/>
  <c r="BN66" i="70"/>
  <c r="BL66" i="70"/>
  <c r="BK66" i="70"/>
  <c r="BJ66" i="70"/>
  <c r="BH66" i="70"/>
  <c r="BD66" i="70"/>
  <c r="BC66" i="70"/>
  <c r="BB66" i="70"/>
  <c r="AZ66" i="70"/>
  <c r="AX66" i="70"/>
  <c r="AU66" i="70"/>
  <c r="AN66" i="70"/>
  <c r="AM66" i="70"/>
  <c r="AL66" i="70"/>
  <c r="AE66" i="70"/>
  <c r="AD66" i="70"/>
  <c r="AB66" i="70"/>
  <c r="Z66" i="70"/>
  <c r="X66" i="70"/>
  <c r="W66" i="70"/>
  <c r="V66" i="70"/>
  <c r="P66" i="70"/>
  <c r="O66" i="70"/>
  <c r="BN65" i="70"/>
  <c r="BM65" i="70"/>
  <c r="BM66" i="70" s="1"/>
  <c r="BL65" i="70"/>
  <c r="BK65" i="70"/>
  <c r="BJ65" i="70"/>
  <c r="BI65" i="70"/>
  <c r="BI66" i="70" s="1"/>
  <c r="BH65" i="70"/>
  <c r="BG65" i="70"/>
  <c r="BG66" i="70" s="1"/>
  <c r="BF65" i="70"/>
  <c r="BF66" i="70" s="1"/>
  <c r="BE65" i="70"/>
  <c r="BE66" i="70" s="1"/>
  <c r="BD65" i="70"/>
  <c r="BC65" i="70"/>
  <c r="BB65" i="70"/>
  <c r="BA65" i="70"/>
  <c r="BA66" i="70" s="1"/>
  <c r="AZ65" i="70"/>
  <c r="AY65" i="70"/>
  <c r="AY66" i="70" s="1"/>
  <c r="AX65" i="70"/>
  <c r="AW65" i="70"/>
  <c r="AW66" i="70" s="1"/>
  <c r="AV65" i="70"/>
  <c r="AV66" i="70" s="1"/>
  <c r="AU65" i="70"/>
  <c r="AT65" i="70"/>
  <c r="AT66" i="70" s="1"/>
  <c r="AS65" i="70"/>
  <c r="AS66" i="70" s="1"/>
  <c r="AR65" i="70"/>
  <c r="AR66" i="70" s="1"/>
  <c r="AQ65" i="70"/>
  <c r="AQ66" i="70" s="1"/>
  <c r="AP65" i="70"/>
  <c r="AP66" i="70" s="1"/>
  <c r="AO65" i="70"/>
  <c r="AO66" i="70" s="1"/>
  <c r="AN65" i="70"/>
  <c r="AM65" i="70"/>
  <c r="AL65" i="70"/>
  <c r="AK65" i="70"/>
  <c r="AK66" i="70" s="1"/>
  <c r="AJ65" i="70"/>
  <c r="AJ66" i="70" s="1"/>
  <c r="AI65" i="70"/>
  <c r="AI66" i="70" s="1"/>
  <c r="AH65" i="70"/>
  <c r="AH66" i="70" s="1"/>
  <c r="AG65" i="70"/>
  <c r="AG66" i="70" s="1"/>
  <c r="AF65" i="70"/>
  <c r="AF66" i="70" s="1"/>
  <c r="AE65" i="70"/>
  <c r="AD65" i="70"/>
  <c r="AC65" i="70"/>
  <c r="AC66" i="70" s="1"/>
  <c r="AB65" i="70"/>
  <c r="AA65" i="70"/>
  <c r="AA66" i="70" s="1"/>
  <c r="Z65" i="70"/>
  <c r="Y65" i="70"/>
  <c r="Y66" i="70" s="1"/>
  <c r="X65" i="70"/>
  <c r="W65" i="70"/>
  <c r="V65" i="70"/>
  <c r="U65" i="70"/>
  <c r="U66" i="70" s="1"/>
  <c r="T65" i="70"/>
  <c r="T66" i="70" s="1"/>
  <c r="S65" i="70"/>
  <c r="S66" i="70" s="1"/>
  <c r="R65" i="70"/>
  <c r="R66" i="70" s="1"/>
  <c r="Q65" i="70"/>
  <c r="Q66" i="70" s="1"/>
  <c r="P65" i="70"/>
  <c r="O65" i="70"/>
  <c r="BK61" i="70"/>
  <c r="BJ61" i="70"/>
  <c r="BH61" i="70"/>
  <c r="BF61" i="70"/>
  <c r="BC61" i="70"/>
  <c r="AZ61" i="70"/>
  <c r="AV61" i="70"/>
  <c r="AU61" i="70"/>
  <c r="AT61" i="70"/>
  <c r="AR61" i="70"/>
  <c r="AP61" i="70"/>
  <c r="AM61" i="70"/>
  <c r="AL61" i="70"/>
  <c r="AJ61" i="70"/>
  <c r="AH61" i="70"/>
  <c r="AG61" i="70"/>
  <c r="AF61" i="70"/>
  <c r="AD61" i="70"/>
  <c r="AB61" i="70"/>
  <c r="Z61" i="70"/>
  <c r="X61" i="70"/>
  <c r="W61" i="70"/>
  <c r="V61" i="70"/>
  <c r="T61" i="70"/>
  <c r="R61" i="70"/>
  <c r="P61" i="70"/>
  <c r="BN60" i="70"/>
  <c r="BN61" i="70" s="1"/>
  <c r="BM60" i="70"/>
  <c r="BM61" i="70" s="1"/>
  <c r="BL60" i="70"/>
  <c r="BL61" i="70" s="1"/>
  <c r="BK60" i="70"/>
  <c r="BJ60" i="70"/>
  <c r="BI60" i="70"/>
  <c r="BI61" i="70" s="1"/>
  <c r="BH60" i="70"/>
  <c r="BG60" i="70"/>
  <c r="BG61" i="70" s="1"/>
  <c r="BF60" i="70"/>
  <c r="BE60" i="70"/>
  <c r="BE61" i="70" s="1"/>
  <c r="BD60" i="70"/>
  <c r="BD61" i="70" s="1"/>
  <c r="BC60" i="70"/>
  <c r="BB60" i="70"/>
  <c r="BB61" i="70" s="1"/>
  <c r="BA60" i="70"/>
  <c r="BA61" i="70" s="1"/>
  <c r="AZ60" i="70"/>
  <c r="AY60" i="70"/>
  <c r="AY61" i="70" s="1"/>
  <c r="AX60" i="70"/>
  <c r="AX61" i="70" s="1"/>
  <c r="AW60" i="70"/>
  <c r="AW61" i="70" s="1"/>
  <c r="AV60" i="70"/>
  <c r="AU60" i="70"/>
  <c r="AT60" i="70"/>
  <c r="AS60" i="70"/>
  <c r="AS61" i="70" s="1"/>
  <c r="AR60" i="70"/>
  <c r="AQ60" i="70"/>
  <c r="AQ61" i="70" s="1"/>
  <c r="AP60" i="70"/>
  <c r="AO60" i="70"/>
  <c r="AO61" i="70" s="1"/>
  <c r="AN60" i="70"/>
  <c r="AN61" i="70" s="1"/>
  <c r="AM60" i="70"/>
  <c r="AL60" i="70"/>
  <c r="AK60" i="70"/>
  <c r="AK61" i="70" s="1"/>
  <c r="AJ60" i="70"/>
  <c r="AI60" i="70"/>
  <c r="AI61" i="70" s="1"/>
  <c r="AH60" i="70"/>
  <c r="AF60" i="70"/>
  <c r="AE60" i="70"/>
  <c r="AE61" i="70" s="1"/>
  <c r="AD60" i="70"/>
  <c r="AC60" i="70"/>
  <c r="AC61" i="70" s="1"/>
  <c r="AB60" i="70"/>
  <c r="AA60" i="70"/>
  <c r="AA61" i="70" s="1"/>
  <c r="Z60" i="70"/>
  <c r="Y60" i="70"/>
  <c r="Y61" i="70" s="1"/>
  <c r="X60" i="70"/>
  <c r="W60" i="70"/>
  <c r="V60" i="70"/>
  <c r="U60" i="70"/>
  <c r="U61" i="70" s="1"/>
  <c r="T60" i="70"/>
  <c r="S60" i="70"/>
  <c r="S61" i="70" s="1"/>
  <c r="R60" i="70"/>
  <c r="Q60" i="70"/>
  <c r="Q61" i="70" s="1"/>
  <c r="P60" i="70"/>
  <c r="O60" i="70"/>
  <c r="O61" i="70" s="1"/>
  <c r="BM56" i="70"/>
  <c r="BK56" i="70"/>
  <c r="BJ56" i="70"/>
  <c r="BE56" i="70"/>
  <c r="BC56" i="70"/>
  <c r="BB56" i="70"/>
  <c r="BA56" i="70"/>
  <c r="AW56" i="70"/>
  <c r="AT56" i="70"/>
  <c r="AQ56" i="70"/>
  <c r="AO56" i="70"/>
  <c r="AM56" i="70"/>
  <c r="AL56" i="70"/>
  <c r="AK56" i="70"/>
  <c r="AG56" i="70"/>
  <c r="AE56" i="70"/>
  <c r="AD56" i="70"/>
  <c r="AC56" i="70"/>
  <c r="AA56" i="70"/>
  <c r="W56" i="70"/>
  <c r="V56" i="70"/>
  <c r="Q56" i="70"/>
  <c r="O56" i="70"/>
  <c r="BN55" i="70"/>
  <c r="BN56" i="70" s="1"/>
  <c r="BM55" i="70"/>
  <c r="BL55" i="70"/>
  <c r="BL56" i="70" s="1"/>
  <c r="BK55" i="70"/>
  <c r="BJ55" i="70"/>
  <c r="BI55" i="70"/>
  <c r="BI56" i="70" s="1"/>
  <c r="BH55" i="70"/>
  <c r="BH56" i="70" s="1"/>
  <c r="BG55" i="70"/>
  <c r="BG56" i="70" s="1"/>
  <c r="BF55" i="70"/>
  <c r="BF56" i="70" s="1"/>
  <c r="BE55" i="70"/>
  <c r="BD55" i="70"/>
  <c r="BD56" i="70" s="1"/>
  <c r="BC55" i="70"/>
  <c r="BB55" i="70"/>
  <c r="BA55" i="70"/>
  <c r="AZ55" i="70"/>
  <c r="AZ56" i="70" s="1"/>
  <c r="AY55" i="70"/>
  <c r="AY56" i="70" s="1"/>
  <c r="AX55" i="70"/>
  <c r="AX56" i="70" s="1"/>
  <c r="AW55" i="70"/>
  <c r="AV55" i="70"/>
  <c r="AV56" i="70" s="1"/>
  <c r="AU55" i="70"/>
  <c r="AU56" i="70" s="1"/>
  <c r="AT55" i="70"/>
  <c r="AS55" i="70"/>
  <c r="AS56" i="70" s="1"/>
  <c r="AR55" i="70"/>
  <c r="AR56" i="70" s="1"/>
  <c r="AQ55" i="70"/>
  <c r="AP55" i="70"/>
  <c r="AP56" i="70" s="1"/>
  <c r="AO55" i="70"/>
  <c r="AN55" i="70"/>
  <c r="AN56" i="70" s="1"/>
  <c r="AM55" i="70"/>
  <c r="AL55" i="70"/>
  <c r="AK55" i="70"/>
  <c r="AJ55" i="70"/>
  <c r="AJ56" i="70" s="1"/>
  <c r="AI55" i="70"/>
  <c r="AI56" i="70" s="1"/>
  <c r="AH55" i="70"/>
  <c r="AH56" i="70" s="1"/>
  <c r="AG55" i="70"/>
  <c r="AF55" i="70"/>
  <c r="AF56" i="70" s="1"/>
  <c r="AE55" i="70"/>
  <c r="AD55" i="70"/>
  <c r="AC55" i="70"/>
  <c r="AB55" i="70"/>
  <c r="AB56" i="70" s="1"/>
  <c r="AA55" i="70"/>
  <c r="Z55" i="70"/>
  <c r="Z56" i="70" s="1"/>
  <c r="Y55" i="70"/>
  <c r="Y56" i="70" s="1"/>
  <c r="X55" i="70"/>
  <c r="X56" i="70" s="1"/>
  <c r="W55" i="70"/>
  <c r="V55" i="70"/>
  <c r="U55" i="70"/>
  <c r="U56" i="70" s="1"/>
  <c r="T55" i="70"/>
  <c r="T56" i="70" s="1"/>
  <c r="S55" i="70"/>
  <c r="S56" i="70" s="1"/>
  <c r="R55" i="70"/>
  <c r="R56" i="70" s="1"/>
  <c r="Q55" i="70"/>
  <c r="P55" i="70"/>
  <c r="P56" i="70" s="1"/>
  <c r="O55" i="70"/>
  <c r="BJ51" i="70"/>
  <c r="BI51" i="70"/>
  <c r="BG51" i="70"/>
  <c r="BB51" i="70"/>
  <c r="BA51" i="70"/>
  <c r="AY51" i="70"/>
  <c r="AW51" i="70"/>
  <c r="AU51" i="70"/>
  <c r="AT51" i="70"/>
  <c r="AQ51" i="70"/>
  <c r="AL51" i="70"/>
  <c r="AK51" i="70"/>
  <c r="AI51" i="70"/>
  <c r="AG51" i="70"/>
  <c r="AD51" i="70"/>
  <c r="AA51" i="70"/>
  <c r="V51" i="70"/>
  <c r="U51" i="70"/>
  <c r="S51" i="70"/>
  <c r="Q51" i="70"/>
  <c r="BN50" i="70"/>
  <c r="BN51" i="70" s="1"/>
  <c r="BM50" i="70"/>
  <c r="BM51" i="70" s="1"/>
  <c r="BL50" i="70"/>
  <c r="BL51" i="70" s="1"/>
  <c r="BK50" i="70"/>
  <c r="BK51" i="70" s="1"/>
  <c r="BJ50" i="70"/>
  <c r="BI50" i="70"/>
  <c r="BH50" i="70"/>
  <c r="BH51" i="70" s="1"/>
  <c r="BG50" i="70"/>
  <c r="BF50" i="70"/>
  <c r="BF51" i="70" s="1"/>
  <c r="BE50" i="70"/>
  <c r="BE51" i="70" s="1"/>
  <c r="BD50" i="70"/>
  <c r="BD51" i="70" s="1"/>
  <c r="BC50" i="70"/>
  <c r="BC51" i="70" s="1"/>
  <c r="BB50" i="70"/>
  <c r="BA50" i="70"/>
  <c r="AZ50" i="70"/>
  <c r="AZ51" i="70" s="1"/>
  <c r="AY50" i="70"/>
  <c r="AX50" i="70"/>
  <c r="AX51" i="70" s="1"/>
  <c r="AW50" i="70"/>
  <c r="AV50" i="70"/>
  <c r="AV51" i="70" s="1"/>
  <c r="AU50" i="70"/>
  <c r="AT50" i="70"/>
  <c r="AS50" i="70"/>
  <c r="AS51" i="70" s="1"/>
  <c r="AR50" i="70"/>
  <c r="AR51" i="70" s="1"/>
  <c r="AQ50" i="70"/>
  <c r="AP50" i="70"/>
  <c r="AP51" i="70" s="1"/>
  <c r="AO50" i="70"/>
  <c r="AO51" i="70" s="1"/>
  <c r="AN50" i="70"/>
  <c r="AN51" i="70" s="1"/>
  <c r="AM50" i="70"/>
  <c r="AM51" i="70" s="1"/>
  <c r="AL50" i="70"/>
  <c r="AK50" i="70"/>
  <c r="AJ50" i="70"/>
  <c r="AJ51" i="70" s="1"/>
  <c r="AI50" i="70"/>
  <c r="AH50" i="70"/>
  <c r="AH51" i="70" s="1"/>
  <c r="AG50" i="70"/>
  <c r="AF50" i="70"/>
  <c r="AF51" i="70" s="1"/>
  <c r="AE50" i="70"/>
  <c r="AE51" i="70" s="1"/>
  <c r="AD50" i="70"/>
  <c r="AC50" i="70"/>
  <c r="AC51" i="70" s="1"/>
  <c r="AB50" i="70"/>
  <c r="AB51" i="70" s="1"/>
  <c r="AA50" i="70"/>
  <c r="Z50" i="70"/>
  <c r="Z51" i="70" s="1"/>
  <c r="Y50" i="70"/>
  <c r="Y51" i="70" s="1"/>
  <c r="X50" i="70"/>
  <c r="X51" i="70" s="1"/>
  <c r="W50" i="70"/>
  <c r="W51" i="70" s="1"/>
  <c r="V50" i="70"/>
  <c r="U50" i="70"/>
  <c r="T50" i="70"/>
  <c r="T51" i="70" s="1"/>
  <c r="S50" i="70"/>
  <c r="R50" i="70"/>
  <c r="R51" i="70" s="1"/>
  <c r="Q50" i="70"/>
  <c r="P50" i="70"/>
  <c r="P51" i="70" s="1"/>
  <c r="O50" i="70"/>
  <c r="O51" i="70" s="1"/>
  <c r="BM46" i="70"/>
  <c r="BK46" i="70"/>
  <c r="BJ46" i="70"/>
  <c r="BE46" i="70"/>
  <c r="BC46" i="70"/>
  <c r="BB46" i="70"/>
  <c r="BA46" i="70"/>
  <c r="AW46" i="70"/>
  <c r="AT46" i="70"/>
  <c r="AO46" i="70"/>
  <c r="AM46" i="70"/>
  <c r="AL46" i="70"/>
  <c r="AK46" i="70"/>
  <c r="AG46" i="70"/>
  <c r="AE46" i="70"/>
  <c r="AD46" i="70"/>
  <c r="AC46" i="70"/>
  <c r="W46" i="70"/>
  <c r="V46" i="70"/>
  <c r="Q46" i="70"/>
  <c r="O46" i="70"/>
  <c r="BN45" i="70"/>
  <c r="BN46" i="70" s="1"/>
  <c r="BM45" i="70"/>
  <c r="BL45" i="70"/>
  <c r="BL46" i="70" s="1"/>
  <c r="BK45" i="70"/>
  <c r="BJ45" i="70"/>
  <c r="BI45" i="70"/>
  <c r="BI46" i="70" s="1"/>
  <c r="BH45" i="70"/>
  <c r="BH46" i="70" s="1"/>
  <c r="BG45" i="70"/>
  <c r="BG46" i="70" s="1"/>
  <c r="BF45" i="70"/>
  <c r="BF46" i="70" s="1"/>
  <c r="BE45" i="70"/>
  <c r="BD45" i="70"/>
  <c r="BD46" i="70" s="1"/>
  <c r="BC45" i="70"/>
  <c r="BB45" i="70"/>
  <c r="BA45" i="70"/>
  <c r="AZ45" i="70"/>
  <c r="AZ46" i="70" s="1"/>
  <c r="AY45" i="70"/>
  <c r="AY46" i="70" s="1"/>
  <c r="AX45" i="70"/>
  <c r="AX46" i="70" s="1"/>
  <c r="AW45" i="70"/>
  <c r="AV45" i="70"/>
  <c r="AV46" i="70" s="1"/>
  <c r="AU45" i="70"/>
  <c r="AU46" i="70" s="1"/>
  <c r="AT45" i="70"/>
  <c r="AS45" i="70"/>
  <c r="AS46" i="70" s="1"/>
  <c r="AR45" i="70"/>
  <c r="AR46" i="70" s="1"/>
  <c r="AQ45" i="70"/>
  <c r="AQ46" i="70" s="1"/>
  <c r="AP45" i="70"/>
  <c r="AP46" i="70" s="1"/>
  <c r="AO45" i="70"/>
  <c r="AN45" i="70"/>
  <c r="AN46" i="70" s="1"/>
  <c r="AM45" i="70"/>
  <c r="AL45" i="70"/>
  <c r="AK45" i="70"/>
  <c r="AJ45" i="70"/>
  <c r="AJ46" i="70" s="1"/>
  <c r="AI45" i="70"/>
  <c r="AI46" i="70" s="1"/>
  <c r="AH45" i="70"/>
  <c r="AH46" i="70" s="1"/>
  <c r="AG45" i="70"/>
  <c r="AF45" i="70"/>
  <c r="AF46" i="70" s="1"/>
  <c r="AE45" i="70"/>
  <c r="AD45" i="70"/>
  <c r="AC45" i="70"/>
  <c r="AB45" i="70"/>
  <c r="AB46" i="70" s="1"/>
  <c r="AA45" i="70"/>
  <c r="AA46" i="70" s="1"/>
  <c r="Z45" i="70"/>
  <c r="Z46" i="70" s="1"/>
  <c r="Y45" i="70"/>
  <c r="Y46" i="70" s="1"/>
  <c r="X45" i="70"/>
  <c r="X46" i="70" s="1"/>
  <c r="W45" i="70"/>
  <c r="V45" i="70"/>
  <c r="U45" i="70"/>
  <c r="U46" i="70" s="1"/>
  <c r="T45" i="70"/>
  <c r="T46" i="70" s="1"/>
  <c r="S45" i="70"/>
  <c r="S46" i="70" s="1"/>
  <c r="R45" i="70"/>
  <c r="R46" i="70" s="1"/>
  <c r="Q45" i="70"/>
  <c r="P45" i="70"/>
  <c r="P46" i="70" s="1"/>
  <c r="O45" i="70"/>
  <c r="BJ41" i="70"/>
  <c r="BI41" i="70"/>
  <c r="BG41" i="70"/>
  <c r="BB41" i="70"/>
  <c r="BA41" i="70"/>
  <c r="AY41" i="70"/>
  <c r="AW41" i="70"/>
  <c r="AT41" i="70"/>
  <c r="AQ41" i="70"/>
  <c r="AL41" i="70"/>
  <c r="AK41" i="70"/>
  <c r="AI41" i="70"/>
  <c r="AG41" i="70"/>
  <c r="AD41" i="70"/>
  <c r="AA41" i="70"/>
  <c r="V41" i="70"/>
  <c r="U41" i="70"/>
  <c r="S41" i="70"/>
  <c r="Q41" i="70"/>
  <c r="BN40" i="70"/>
  <c r="BN41" i="70" s="1"/>
  <c r="BM40" i="70"/>
  <c r="BM41" i="70" s="1"/>
  <c r="BL40" i="70"/>
  <c r="BL41" i="70" s="1"/>
  <c r="BK40" i="70"/>
  <c r="BK41" i="70" s="1"/>
  <c r="BJ40" i="70"/>
  <c r="BI40" i="70"/>
  <c r="BH40" i="70"/>
  <c r="BH41" i="70" s="1"/>
  <c r="BG40" i="70"/>
  <c r="BF40" i="70"/>
  <c r="BF41" i="70" s="1"/>
  <c r="BE40" i="70"/>
  <c r="BE41" i="70" s="1"/>
  <c r="BD40" i="70"/>
  <c r="BD41" i="70" s="1"/>
  <c r="BC40" i="70"/>
  <c r="BC41" i="70" s="1"/>
  <c r="BB40" i="70"/>
  <c r="BA40" i="70"/>
  <c r="AZ40" i="70"/>
  <c r="AZ41" i="70" s="1"/>
  <c r="AY40" i="70"/>
  <c r="AX40" i="70"/>
  <c r="AX41" i="70" s="1"/>
  <c r="AW40" i="70"/>
  <c r="AV40" i="70"/>
  <c r="AV41" i="70" s="1"/>
  <c r="AU40" i="70"/>
  <c r="AU41" i="70" s="1"/>
  <c r="AT40" i="70"/>
  <c r="AS40" i="70"/>
  <c r="AS41" i="70" s="1"/>
  <c r="AR40" i="70"/>
  <c r="AR41" i="70" s="1"/>
  <c r="AQ40" i="70"/>
  <c r="AP40" i="70"/>
  <c r="AP41" i="70" s="1"/>
  <c r="AO40" i="70"/>
  <c r="AO41" i="70" s="1"/>
  <c r="AN40" i="70"/>
  <c r="AN41" i="70" s="1"/>
  <c r="AM40" i="70"/>
  <c r="AM41" i="70" s="1"/>
  <c r="AL40" i="70"/>
  <c r="AK40" i="70"/>
  <c r="AJ40" i="70"/>
  <c r="AJ41" i="70" s="1"/>
  <c r="AI40" i="70"/>
  <c r="AH40" i="70"/>
  <c r="AH41" i="70" s="1"/>
  <c r="AG40" i="70"/>
  <c r="AF40" i="70"/>
  <c r="AF41" i="70" s="1"/>
  <c r="AE40" i="70"/>
  <c r="AE41" i="70" s="1"/>
  <c r="AD40" i="70"/>
  <c r="AC40" i="70"/>
  <c r="AC41" i="70" s="1"/>
  <c r="AB40" i="70"/>
  <c r="AB41" i="70" s="1"/>
  <c r="AA40" i="70"/>
  <c r="Z40" i="70"/>
  <c r="Z41" i="70" s="1"/>
  <c r="Y40" i="70"/>
  <c r="Y41" i="70" s="1"/>
  <c r="X40" i="70"/>
  <c r="X41" i="70" s="1"/>
  <c r="W40" i="70"/>
  <c r="W41" i="70" s="1"/>
  <c r="V40" i="70"/>
  <c r="U40" i="70"/>
  <c r="T40" i="70"/>
  <c r="T41" i="70" s="1"/>
  <c r="S40" i="70"/>
  <c r="R40" i="70"/>
  <c r="R41" i="70" s="1"/>
  <c r="Q40" i="70"/>
  <c r="P40" i="70"/>
  <c r="P41" i="70" s="1"/>
  <c r="O40" i="70"/>
  <c r="O41" i="70" s="1"/>
  <c r="BJ36" i="70"/>
  <c r="BH36" i="70"/>
  <c r="BC36" i="70"/>
  <c r="BB36" i="70"/>
  <c r="BA36" i="70"/>
  <c r="AZ36" i="70"/>
  <c r="AU36" i="70"/>
  <c r="AT36" i="70"/>
  <c r="AS36" i="70"/>
  <c r="AR36" i="70"/>
  <c r="AL36" i="70"/>
  <c r="AK36" i="70"/>
  <c r="AJ36" i="70"/>
  <c r="AI36" i="70"/>
  <c r="AD36" i="70"/>
  <c r="AB36" i="70"/>
  <c r="W36" i="70"/>
  <c r="V36" i="70"/>
  <c r="U36" i="70"/>
  <c r="T36" i="70"/>
  <c r="O36" i="70"/>
  <c r="BN35" i="70"/>
  <c r="BN36" i="70" s="1"/>
  <c r="BM35" i="70"/>
  <c r="BM36" i="70" s="1"/>
  <c r="BL35" i="70"/>
  <c r="BL36" i="70" s="1"/>
  <c r="BK35" i="70"/>
  <c r="BK36" i="70" s="1"/>
  <c r="BJ35" i="70"/>
  <c r="BI35" i="70"/>
  <c r="BI36" i="70" s="1"/>
  <c r="BH35" i="70"/>
  <c r="BG35" i="70"/>
  <c r="BG36" i="70" s="1"/>
  <c r="BF35" i="70"/>
  <c r="BF36" i="70" s="1"/>
  <c r="BE35" i="70"/>
  <c r="BE36" i="70" s="1"/>
  <c r="BD35" i="70"/>
  <c r="BD36" i="70" s="1"/>
  <c r="BC35" i="70"/>
  <c r="BB35" i="70"/>
  <c r="BA35" i="70"/>
  <c r="AZ35" i="70"/>
  <c r="AY35" i="70"/>
  <c r="AY36" i="70" s="1"/>
  <c r="AX35" i="70"/>
  <c r="AX36" i="70" s="1"/>
  <c r="AW35" i="70"/>
  <c r="AW36" i="70" s="1"/>
  <c r="AV35" i="70"/>
  <c r="AV36" i="70" s="1"/>
  <c r="AU35" i="70"/>
  <c r="AT35" i="70"/>
  <c r="AS35" i="70"/>
  <c r="AR35" i="70"/>
  <c r="AQ35" i="70"/>
  <c r="AQ36" i="70" s="1"/>
  <c r="AP35" i="70"/>
  <c r="AP36" i="70" s="1"/>
  <c r="AO35" i="70"/>
  <c r="AO36" i="70" s="1"/>
  <c r="AN35" i="70"/>
  <c r="AN36" i="70" s="1"/>
  <c r="AM35" i="70"/>
  <c r="AM36" i="70" s="1"/>
  <c r="AL35" i="70"/>
  <c r="AK35" i="70"/>
  <c r="AJ35" i="70"/>
  <c r="AI35" i="70"/>
  <c r="AH35" i="70"/>
  <c r="AH36" i="70" s="1"/>
  <c r="AG35" i="70"/>
  <c r="AG36" i="70" s="1"/>
  <c r="AF35" i="70"/>
  <c r="AF36" i="70" s="1"/>
  <c r="AE35" i="70"/>
  <c r="AE36" i="70" s="1"/>
  <c r="AD35" i="70"/>
  <c r="AC35" i="70"/>
  <c r="AC36" i="70" s="1"/>
  <c r="AB35" i="70"/>
  <c r="AA35" i="70"/>
  <c r="AA36" i="70" s="1"/>
  <c r="Z35" i="70"/>
  <c r="Z36" i="70" s="1"/>
  <c r="Y35" i="70"/>
  <c r="Y36" i="70" s="1"/>
  <c r="X35" i="70"/>
  <c r="X36" i="70" s="1"/>
  <c r="W35" i="70"/>
  <c r="V35" i="70"/>
  <c r="U35" i="70"/>
  <c r="T35" i="70"/>
  <c r="S35" i="70"/>
  <c r="S36" i="70" s="1"/>
  <c r="R35" i="70"/>
  <c r="R36" i="70" s="1"/>
  <c r="Q35" i="70"/>
  <c r="Q36" i="70" s="1"/>
  <c r="P35" i="70"/>
  <c r="P36" i="70" s="1"/>
  <c r="O35" i="70"/>
  <c r="BM31" i="70"/>
  <c r="BJ31" i="70"/>
  <c r="BH31" i="70"/>
  <c r="BG31" i="70"/>
  <c r="BE31" i="70"/>
  <c r="BC31" i="70"/>
  <c r="BB31" i="70"/>
  <c r="AZ31" i="70"/>
  <c r="AW31" i="70"/>
  <c r="AU31" i="70"/>
  <c r="AT31" i="70"/>
  <c r="AR31" i="70"/>
  <c r="AO31" i="70"/>
  <c r="AM31" i="70"/>
  <c r="AL31" i="70"/>
  <c r="AK31" i="70"/>
  <c r="AJ31" i="70"/>
  <c r="AG31" i="70"/>
  <c r="AD31" i="70"/>
  <c r="AB31" i="70"/>
  <c r="AA31" i="70"/>
  <c r="Y31" i="70"/>
  <c r="W31" i="70"/>
  <c r="V31" i="70"/>
  <c r="T31" i="70"/>
  <c r="Q31" i="70"/>
  <c r="O31" i="70"/>
  <c r="BN30" i="70"/>
  <c r="BN31" i="70" s="1"/>
  <c r="BM30" i="70"/>
  <c r="BL30" i="70"/>
  <c r="BL31" i="70" s="1"/>
  <c r="BK30" i="70"/>
  <c r="BK31" i="70" s="1"/>
  <c r="BJ30" i="70"/>
  <c r="BI30" i="70"/>
  <c r="BI31" i="70" s="1"/>
  <c r="BH30" i="70"/>
  <c r="BG30" i="70"/>
  <c r="BF30" i="70"/>
  <c r="BF31" i="70" s="1"/>
  <c r="BE30" i="70"/>
  <c r="BD30" i="70"/>
  <c r="BD31" i="70" s="1"/>
  <c r="BC30" i="70"/>
  <c r="BB30" i="70"/>
  <c r="BA30" i="70"/>
  <c r="BA31" i="70" s="1"/>
  <c r="AZ30" i="70"/>
  <c r="AY30" i="70"/>
  <c r="AY31" i="70" s="1"/>
  <c r="AX30" i="70"/>
  <c r="AX31" i="70" s="1"/>
  <c r="AW30" i="70"/>
  <c r="AV30" i="70"/>
  <c r="AV31" i="70" s="1"/>
  <c r="AU30" i="70"/>
  <c r="AT30" i="70"/>
  <c r="AS30" i="70"/>
  <c r="AS31" i="70" s="1"/>
  <c r="AR30" i="70"/>
  <c r="AQ30" i="70"/>
  <c r="AQ31" i="70" s="1"/>
  <c r="AP30" i="70"/>
  <c r="AP31" i="70" s="1"/>
  <c r="AO30" i="70"/>
  <c r="AN30" i="70"/>
  <c r="AN31" i="70" s="1"/>
  <c r="AM30" i="70"/>
  <c r="AL30" i="70"/>
  <c r="AK30" i="70"/>
  <c r="AJ30" i="70"/>
  <c r="AI30" i="70"/>
  <c r="AI31" i="70" s="1"/>
  <c r="AH30" i="70"/>
  <c r="AH31" i="70" s="1"/>
  <c r="AG30" i="70"/>
  <c r="AF30" i="70"/>
  <c r="AF31" i="70" s="1"/>
  <c r="AE30" i="70"/>
  <c r="AE31" i="70" s="1"/>
  <c r="AD30" i="70"/>
  <c r="AC30" i="70"/>
  <c r="AC31" i="70" s="1"/>
  <c r="AB30" i="70"/>
  <c r="AA30" i="70"/>
  <c r="Z30" i="70"/>
  <c r="Z31" i="70" s="1"/>
  <c r="Y30" i="70"/>
  <c r="X30" i="70"/>
  <c r="X31" i="70" s="1"/>
  <c r="W30" i="70"/>
  <c r="V30" i="70"/>
  <c r="U30" i="70"/>
  <c r="U31" i="70" s="1"/>
  <c r="T30" i="70"/>
  <c r="S30" i="70"/>
  <c r="S31" i="70" s="1"/>
  <c r="R30" i="70"/>
  <c r="R31" i="70" s="1"/>
  <c r="Q30" i="70"/>
  <c r="P30" i="70"/>
  <c r="P31" i="70" s="1"/>
  <c r="O30" i="70"/>
  <c r="BK26" i="70"/>
  <c r="BJ26" i="70"/>
  <c r="BI26" i="70"/>
  <c r="BG26" i="70"/>
  <c r="BC26" i="70"/>
  <c r="BB26" i="70"/>
  <c r="BA26" i="70"/>
  <c r="AZ26" i="70"/>
  <c r="AU26" i="70"/>
  <c r="AT26" i="70"/>
  <c r="AS26" i="70"/>
  <c r="AR26" i="70"/>
  <c r="AM26" i="70"/>
  <c r="AL26" i="70"/>
  <c r="AK26" i="70"/>
  <c r="AJ26" i="70"/>
  <c r="AE26" i="70"/>
  <c r="AD26" i="70"/>
  <c r="AC26" i="70"/>
  <c r="AB26" i="70"/>
  <c r="W26" i="70"/>
  <c r="V26" i="70"/>
  <c r="U26" i="70"/>
  <c r="T26" i="70"/>
  <c r="O26" i="70"/>
  <c r="BN25" i="70"/>
  <c r="BN26" i="70" s="1"/>
  <c r="BM25" i="70"/>
  <c r="BM26" i="70" s="1"/>
  <c r="BL25" i="70"/>
  <c r="BL26" i="70" s="1"/>
  <c r="BK25" i="70"/>
  <c r="BJ25" i="70"/>
  <c r="BI25" i="70"/>
  <c r="BH25" i="70"/>
  <c r="BH26" i="70" s="1"/>
  <c r="BG25" i="70"/>
  <c r="BF25" i="70"/>
  <c r="BF26" i="70" s="1"/>
  <c r="BE25" i="70"/>
  <c r="BE26" i="70" s="1"/>
  <c r="BD25" i="70"/>
  <c r="BD26" i="70" s="1"/>
  <c r="BC25" i="70"/>
  <c r="BB25" i="70"/>
  <c r="BA25" i="70"/>
  <c r="AZ25" i="70"/>
  <c r="AY25" i="70"/>
  <c r="AY26" i="70" s="1"/>
  <c r="AX25" i="70"/>
  <c r="AX26" i="70" s="1"/>
  <c r="AW25" i="70"/>
  <c r="AW26" i="70" s="1"/>
  <c r="AV25" i="70"/>
  <c r="AV26" i="70" s="1"/>
  <c r="AU25" i="70"/>
  <c r="AT25" i="70"/>
  <c r="AS25" i="70"/>
  <c r="AR25" i="70"/>
  <c r="AQ25" i="70"/>
  <c r="AQ26" i="70" s="1"/>
  <c r="AP25" i="70"/>
  <c r="AP26" i="70" s="1"/>
  <c r="AO25" i="70"/>
  <c r="AO26" i="70" s="1"/>
  <c r="AN25" i="70"/>
  <c r="AN26" i="70" s="1"/>
  <c r="AM25" i="70"/>
  <c r="AL25" i="70"/>
  <c r="AK25" i="70"/>
  <c r="AJ25" i="70"/>
  <c r="AI25" i="70"/>
  <c r="AI26" i="70" s="1"/>
  <c r="AH25" i="70"/>
  <c r="AH26" i="70" s="1"/>
  <c r="AG25" i="70"/>
  <c r="AG26" i="70" s="1"/>
  <c r="AF25" i="70"/>
  <c r="AF26" i="70" s="1"/>
  <c r="AE25" i="70"/>
  <c r="AD25" i="70"/>
  <c r="AC25" i="70"/>
  <c r="AB25" i="70"/>
  <c r="AA25" i="70"/>
  <c r="AA26" i="70" s="1"/>
  <c r="Z25" i="70"/>
  <c r="Z26" i="70" s="1"/>
  <c r="Y25" i="70"/>
  <c r="Y26" i="70" s="1"/>
  <c r="X25" i="70"/>
  <c r="X26" i="70" s="1"/>
  <c r="W25" i="70"/>
  <c r="V25" i="70"/>
  <c r="U25" i="70"/>
  <c r="T25" i="70"/>
  <c r="S25" i="70"/>
  <c r="S26" i="70" s="1"/>
  <c r="R25" i="70"/>
  <c r="R26" i="70" s="1"/>
  <c r="Q25" i="70"/>
  <c r="Q26" i="70" s="1"/>
  <c r="P25" i="70"/>
  <c r="P26" i="70" s="1"/>
  <c r="O25" i="70"/>
  <c r="BK21" i="70"/>
  <c r="BJ21" i="70"/>
  <c r="BI21" i="70"/>
  <c r="BH21" i="70"/>
  <c r="BC21" i="70"/>
  <c r="BB21" i="70"/>
  <c r="BA21" i="70"/>
  <c r="AZ21" i="70"/>
  <c r="AU21" i="70"/>
  <c r="AT21" i="70"/>
  <c r="AS21" i="70"/>
  <c r="AR21" i="70"/>
  <c r="AM21" i="70"/>
  <c r="AL21" i="70"/>
  <c r="AK21" i="70"/>
  <c r="AJ21" i="70"/>
  <c r="AE21" i="70"/>
  <c r="AD21" i="70"/>
  <c r="AC21" i="70"/>
  <c r="AB21" i="70"/>
  <c r="W21" i="70"/>
  <c r="V21" i="70"/>
  <c r="U21" i="70"/>
  <c r="T21" i="70"/>
  <c r="O21" i="70"/>
  <c r="BN20" i="70"/>
  <c r="BN21" i="70" s="1"/>
  <c r="BM20" i="70"/>
  <c r="BM21" i="70" s="1"/>
  <c r="BL20" i="70"/>
  <c r="BL21" i="70" s="1"/>
  <c r="BK20" i="70"/>
  <c r="BJ20" i="70"/>
  <c r="BI20" i="70"/>
  <c r="BH20" i="70"/>
  <c r="BG20" i="70"/>
  <c r="BG21" i="70" s="1"/>
  <c r="BF20" i="70"/>
  <c r="BF21" i="70" s="1"/>
  <c r="BE20" i="70"/>
  <c r="BE21" i="70" s="1"/>
  <c r="BD20" i="70"/>
  <c r="BD21" i="70" s="1"/>
  <c r="BC20" i="70"/>
  <c r="BB20" i="70"/>
  <c r="BA20" i="70"/>
  <c r="AZ20" i="70"/>
  <c r="AY20" i="70"/>
  <c r="AY21" i="70" s="1"/>
  <c r="AX20" i="70"/>
  <c r="AX21" i="70" s="1"/>
  <c r="AW20" i="70"/>
  <c r="AW21" i="70" s="1"/>
  <c r="AV20" i="70"/>
  <c r="AV21" i="70" s="1"/>
  <c r="AU20" i="70"/>
  <c r="AT20" i="70"/>
  <c r="AS20" i="70"/>
  <c r="AR20" i="70"/>
  <c r="AQ20" i="70"/>
  <c r="AQ21" i="70" s="1"/>
  <c r="AP20" i="70"/>
  <c r="AP21" i="70" s="1"/>
  <c r="AO20" i="70"/>
  <c r="AO21" i="70" s="1"/>
  <c r="AN20" i="70"/>
  <c r="AN21" i="70" s="1"/>
  <c r="AM20" i="70"/>
  <c r="AL20" i="70"/>
  <c r="AK20" i="70"/>
  <c r="AJ20" i="70"/>
  <c r="AI20" i="70"/>
  <c r="AI21" i="70" s="1"/>
  <c r="AH20" i="70"/>
  <c r="AH21" i="70" s="1"/>
  <c r="AG20" i="70"/>
  <c r="AG21" i="70" s="1"/>
  <c r="AF20" i="70"/>
  <c r="AF21" i="70" s="1"/>
  <c r="AE20" i="70"/>
  <c r="AD20" i="70"/>
  <c r="AC20" i="70"/>
  <c r="AB20" i="70"/>
  <c r="AA20" i="70"/>
  <c r="AA21" i="70" s="1"/>
  <c r="Z20" i="70"/>
  <c r="Z21" i="70" s="1"/>
  <c r="Y20" i="70"/>
  <c r="Y21" i="70" s="1"/>
  <c r="X20" i="70"/>
  <c r="X21" i="70" s="1"/>
  <c r="W20" i="70"/>
  <c r="V20" i="70"/>
  <c r="U20" i="70"/>
  <c r="T20" i="70"/>
  <c r="S20" i="70"/>
  <c r="S21" i="70" s="1"/>
  <c r="R20" i="70"/>
  <c r="R21" i="70" s="1"/>
  <c r="Q20" i="70"/>
  <c r="Q21" i="70" s="1"/>
  <c r="P20" i="70"/>
  <c r="P21" i="70" s="1"/>
  <c r="O20" i="70"/>
  <c r="BK16" i="70"/>
  <c r="BJ16" i="70"/>
  <c r="BI16" i="70"/>
  <c r="BH16" i="70"/>
  <c r="BC16" i="70"/>
  <c r="BA16" i="70"/>
  <c r="AZ16" i="70"/>
  <c r="AU16" i="70"/>
  <c r="AT16" i="70"/>
  <c r="AS16" i="70"/>
  <c r="AR16" i="70"/>
  <c r="AM16" i="70"/>
  <c r="AK16" i="70"/>
  <c r="AJ16" i="70"/>
  <c r="AE16" i="70"/>
  <c r="AD16" i="70"/>
  <c r="AC16" i="70"/>
  <c r="AB16" i="70"/>
  <c r="W16" i="70"/>
  <c r="U16" i="70"/>
  <c r="T16" i="70"/>
  <c r="O16" i="70"/>
  <c r="BN15" i="70"/>
  <c r="BN16" i="70" s="1"/>
  <c r="BM15" i="70"/>
  <c r="BM16" i="70" s="1"/>
  <c r="BL15" i="70"/>
  <c r="BL16" i="70" s="1"/>
  <c r="BK15" i="70"/>
  <c r="BJ15" i="70"/>
  <c r="BI15" i="70"/>
  <c r="BH15" i="70"/>
  <c r="BG15" i="70"/>
  <c r="BG16" i="70" s="1"/>
  <c r="BF15" i="70"/>
  <c r="BF16" i="70" s="1"/>
  <c r="BE15" i="70"/>
  <c r="BE16" i="70" s="1"/>
  <c r="BD15" i="70"/>
  <c r="BD16" i="70" s="1"/>
  <c r="BC15" i="70"/>
  <c r="BB15" i="70"/>
  <c r="BB16" i="70" s="1"/>
  <c r="BA15" i="70"/>
  <c r="AZ15" i="70"/>
  <c r="AY15" i="70"/>
  <c r="AY16" i="70" s="1"/>
  <c r="AX15" i="70"/>
  <c r="AX16" i="70" s="1"/>
  <c r="AW15" i="70"/>
  <c r="AW16" i="70" s="1"/>
  <c r="AV15" i="70"/>
  <c r="AV16" i="70" s="1"/>
  <c r="AU15" i="70"/>
  <c r="AT15" i="70"/>
  <c r="AS15" i="70"/>
  <c r="AR15" i="70"/>
  <c r="AQ15" i="70"/>
  <c r="AQ16" i="70" s="1"/>
  <c r="AP15" i="70"/>
  <c r="AP16" i="70" s="1"/>
  <c r="AO15" i="70"/>
  <c r="AO16" i="70" s="1"/>
  <c r="AN15" i="70"/>
  <c r="AN16" i="70" s="1"/>
  <c r="AM15" i="70"/>
  <c r="AL15" i="70"/>
  <c r="AL16" i="70" s="1"/>
  <c r="AK15" i="70"/>
  <c r="AJ15" i="70"/>
  <c r="AI15" i="70"/>
  <c r="AI16" i="70" s="1"/>
  <c r="AH15" i="70"/>
  <c r="AH16" i="70" s="1"/>
  <c r="AG15" i="70"/>
  <c r="AG16" i="70" s="1"/>
  <c r="AF15" i="70"/>
  <c r="AF16" i="70" s="1"/>
  <c r="AE15" i="70"/>
  <c r="AD15" i="70"/>
  <c r="AC15" i="70"/>
  <c r="AB15" i="70"/>
  <c r="AA15" i="70"/>
  <c r="AA16" i="70" s="1"/>
  <c r="Z15" i="70"/>
  <c r="Z16" i="70" s="1"/>
  <c r="Y15" i="70"/>
  <c r="Y16" i="70" s="1"/>
  <c r="X15" i="70"/>
  <c r="X16" i="70" s="1"/>
  <c r="W15" i="70"/>
  <c r="V15" i="70"/>
  <c r="V16" i="70" s="1"/>
  <c r="U15" i="70"/>
  <c r="T15" i="70"/>
  <c r="S15" i="70"/>
  <c r="S16" i="70" s="1"/>
  <c r="R15" i="70"/>
  <c r="R16" i="70" s="1"/>
  <c r="Q15" i="70"/>
  <c r="Q16" i="70" s="1"/>
  <c r="P15" i="70"/>
  <c r="P16" i="70" s="1"/>
  <c r="O15" i="70"/>
  <c r="BK11" i="70"/>
  <c r="BI11" i="70"/>
  <c r="BH11" i="70"/>
  <c r="BC11" i="70"/>
  <c r="BA11" i="70"/>
  <c r="AZ11" i="70"/>
  <c r="AX11" i="70"/>
  <c r="AU11" i="70"/>
  <c r="AS11" i="70"/>
  <c r="AR11" i="70"/>
  <c r="AM11" i="70"/>
  <c r="AK11" i="70"/>
  <c r="AJ11" i="70"/>
  <c r="AH11" i="70"/>
  <c r="AE11" i="70"/>
  <c r="AC11" i="70"/>
  <c r="AB11" i="70"/>
  <c r="Z11" i="70"/>
  <c r="W11" i="70"/>
  <c r="U11" i="70"/>
  <c r="T11" i="70"/>
  <c r="R11" i="70"/>
  <c r="O11" i="70"/>
  <c r="BN10" i="70"/>
  <c r="BN11" i="70" s="1"/>
  <c r="BM10" i="70"/>
  <c r="BM11" i="70" s="1"/>
  <c r="BL10" i="70"/>
  <c r="BL11" i="70" s="1"/>
  <c r="BK10" i="70"/>
  <c r="BJ10" i="70"/>
  <c r="BJ11" i="70" s="1"/>
  <c r="BI10" i="70"/>
  <c r="BH10" i="70"/>
  <c r="BG10" i="70"/>
  <c r="BG11" i="70" s="1"/>
  <c r="BF10" i="70"/>
  <c r="BF11" i="70" s="1"/>
  <c r="BE10" i="70"/>
  <c r="BE11" i="70" s="1"/>
  <c r="BD10" i="70"/>
  <c r="BD11" i="70" s="1"/>
  <c r="BC10" i="70"/>
  <c r="BB10" i="70"/>
  <c r="BB11" i="70" s="1"/>
  <c r="BA10" i="70"/>
  <c r="AZ10" i="70"/>
  <c r="AY10" i="70"/>
  <c r="AY11" i="70" s="1"/>
  <c r="AX10" i="70"/>
  <c r="AW10" i="70"/>
  <c r="AW11" i="70" s="1"/>
  <c r="AV10" i="70"/>
  <c r="AV11" i="70" s="1"/>
  <c r="AU10" i="70"/>
  <c r="AT10" i="70"/>
  <c r="AT11" i="70" s="1"/>
  <c r="AS10" i="70"/>
  <c r="AR10" i="70"/>
  <c r="AQ10" i="70"/>
  <c r="AQ11" i="70" s="1"/>
  <c r="AP10" i="70"/>
  <c r="AP11" i="70" s="1"/>
  <c r="AO10" i="70"/>
  <c r="AO11" i="70" s="1"/>
  <c r="AN10" i="70"/>
  <c r="AN11" i="70" s="1"/>
  <c r="AM10" i="70"/>
  <c r="AL10" i="70"/>
  <c r="AL11" i="70" s="1"/>
  <c r="AK10" i="70"/>
  <c r="AJ10" i="70"/>
  <c r="AI10" i="70"/>
  <c r="AI11" i="70" s="1"/>
  <c r="AH10" i="70"/>
  <c r="AG10" i="70"/>
  <c r="AG11" i="70" s="1"/>
  <c r="AF10" i="70"/>
  <c r="AF11" i="70" s="1"/>
  <c r="AE10" i="70"/>
  <c r="AD10" i="70"/>
  <c r="AD11" i="70" s="1"/>
  <c r="AC10" i="70"/>
  <c r="AB10" i="70"/>
  <c r="AA10" i="70"/>
  <c r="AA11" i="70" s="1"/>
  <c r="Z10" i="70"/>
  <c r="Y10" i="70"/>
  <c r="Y11" i="70" s="1"/>
  <c r="X10" i="70"/>
  <c r="X11" i="70" s="1"/>
  <c r="W10" i="70"/>
  <c r="V10" i="70"/>
  <c r="V11" i="70" s="1"/>
  <c r="U10" i="70"/>
  <c r="T10" i="70"/>
  <c r="S10" i="70"/>
  <c r="S11" i="70" s="1"/>
  <c r="R10" i="70"/>
  <c r="Q10" i="70"/>
  <c r="Q11" i="70" s="1"/>
  <c r="P10" i="70"/>
  <c r="P11" i="70" s="1"/>
  <c r="O10" i="70"/>
  <c r="BK6" i="70"/>
  <c r="BJ6" i="70"/>
  <c r="BI6" i="70"/>
  <c r="BH6" i="70"/>
  <c r="BC6" i="70"/>
  <c r="BB6" i="70"/>
  <c r="BA6" i="70"/>
  <c r="AZ6" i="70"/>
  <c r="AU6" i="70"/>
  <c r="AS6" i="70"/>
  <c r="AR6" i="70"/>
  <c r="AM6" i="70"/>
  <c r="AK6" i="70"/>
  <c r="AJ6" i="70"/>
  <c r="AE6" i="70"/>
  <c r="AD6" i="70"/>
  <c r="AC6" i="70"/>
  <c r="AB6" i="70"/>
  <c r="W6" i="70"/>
  <c r="U6" i="70"/>
  <c r="T6" i="70"/>
  <c r="O6" i="70"/>
  <c r="BN5" i="70"/>
  <c r="BN6" i="70" s="1"/>
  <c r="BM5" i="70"/>
  <c r="BM6" i="70" s="1"/>
  <c r="BL5" i="70"/>
  <c r="BL6" i="70" s="1"/>
  <c r="BK5" i="70"/>
  <c r="BJ5" i="70"/>
  <c r="BI5" i="70"/>
  <c r="BH5" i="70"/>
  <c r="BG5" i="70"/>
  <c r="BG6" i="70" s="1"/>
  <c r="BF5" i="70"/>
  <c r="BF6" i="70" s="1"/>
  <c r="BE5" i="70"/>
  <c r="BE6" i="70" s="1"/>
  <c r="BD5" i="70"/>
  <c r="BD6" i="70" s="1"/>
  <c r="BC5" i="70"/>
  <c r="BB5" i="70"/>
  <c r="BA5" i="70"/>
  <c r="AZ5" i="70"/>
  <c r="AY5" i="70"/>
  <c r="AY6" i="70" s="1"/>
  <c r="AX5" i="70"/>
  <c r="AX6" i="70" s="1"/>
  <c r="AW5" i="70"/>
  <c r="AW6" i="70" s="1"/>
  <c r="AV5" i="70"/>
  <c r="AV6" i="70" s="1"/>
  <c r="AU5" i="70"/>
  <c r="AT5" i="70"/>
  <c r="AT6" i="70" s="1"/>
  <c r="AS5" i="70"/>
  <c r="AR5" i="70"/>
  <c r="AQ5" i="70"/>
  <c r="AQ6" i="70" s="1"/>
  <c r="AP5" i="70"/>
  <c r="AP6" i="70" s="1"/>
  <c r="AO5" i="70"/>
  <c r="AO6" i="70" s="1"/>
  <c r="AN5" i="70"/>
  <c r="AN6" i="70" s="1"/>
  <c r="AM5" i="70"/>
  <c r="AL5" i="70"/>
  <c r="AL6" i="70" s="1"/>
  <c r="AK5" i="70"/>
  <c r="AJ5" i="70"/>
  <c r="AI5" i="70"/>
  <c r="AI6" i="70" s="1"/>
  <c r="AH5" i="70"/>
  <c r="AH6" i="70" s="1"/>
  <c r="AG5" i="70"/>
  <c r="AG6" i="70" s="1"/>
  <c r="AF5" i="70"/>
  <c r="AF6" i="70" s="1"/>
  <c r="AE5" i="70"/>
  <c r="AD5" i="70"/>
  <c r="AC5" i="70"/>
  <c r="AB5" i="70"/>
  <c r="AA5" i="70"/>
  <c r="AA6" i="70" s="1"/>
  <c r="Z5" i="70"/>
  <c r="Z6" i="70" s="1"/>
  <c r="Y5" i="70"/>
  <c r="Y6" i="70" s="1"/>
  <c r="X5" i="70"/>
  <c r="X6" i="70" s="1"/>
  <c r="W5" i="70"/>
  <c r="V5" i="70"/>
  <c r="V6" i="70" s="1"/>
  <c r="U5" i="70"/>
  <c r="T5" i="70"/>
  <c r="S5" i="70"/>
  <c r="S6" i="70" s="1"/>
  <c r="R5" i="70"/>
  <c r="R6" i="70" s="1"/>
  <c r="Q5" i="70"/>
  <c r="Q6" i="70" s="1"/>
  <c r="P5" i="70"/>
  <c r="P6" i="70" s="1"/>
  <c r="O5" i="70"/>
  <c r="BK201" i="69"/>
  <c r="BJ201" i="69"/>
  <c r="BI201" i="69"/>
  <c r="BH201" i="69"/>
  <c r="BE201" i="69"/>
  <c r="BC201" i="69"/>
  <c r="BB201" i="69"/>
  <c r="BA201" i="69"/>
  <c r="AY201" i="69"/>
  <c r="AT201" i="69"/>
  <c r="AS201" i="69"/>
  <c r="AO201" i="69"/>
  <c r="AM201" i="69"/>
  <c r="AL201" i="69"/>
  <c r="AJ201" i="69"/>
  <c r="AI201" i="69"/>
  <c r="AG201" i="69"/>
  <c r="AE201" i="69"/>
  <c r="AD201" i="69"/>
  <c r="Y201" i="69"/>
  <c r="W201" i="69"/>
  <c r="V201" i="69"/>
  <c r="Q201" i="69"/>
  <c r="O201" i="69"/>
  <c r="BN200" i="69"/>
  <c r="BN201" i="69" s="1"/>
  <c r="BM200" i="69"/>
  <c r="BM201" i="69" s="1"/>
  <c r="BL200" i="69"/>
  <c r="BL201" i="69" s="1"/>
  <c r="BK200" i="69"/>
  <c r="BJ200" i="69"/>
  <c r="BI200" i="69"/>
  <c r="BH200" i="69"/>
  <c r="BG200" i="69"/>
  <c r="BG201" i="69" s="1"/>
  <c r="BF200" i="69"/>
  <c r="BF201" i="69" s="1"/>
  <c r="BE200" i="69"/>
  <c r="BD200" i="69"/>
  <c r="BD201" i="69" s="1"/>
  <c r="BC200" i="69"/>
  <c r="BB200" i="69"/>
  <c r="BA200" i="69"/>
  <c r="AZ200" i="69"/>
  <c r="AZ201" i="69" s="1"/>
  <c r="AY200" i="69"/>
  <c r="AX200" i="69"/>
  <c r="AX201" i="69" s="1"/>
  <c r="AW200" i="69"/>
  <c r="AW201" i="69" s="1"/>
  <c r="AV200" i="69"/>
  <c r="AV201" i="69" s="1"/>
  <c r="AU200" i="69"/>
  <c r="AU201" i="69" s="1"/>
  <c r="AT200" i="69"/>
  <c r="AS200" i="69"/>
  <c r="AR200" i="69"/>
  <c r="AR201" i="69" s="1"/>
  <c r="AQ200" i="69"/>
  <c r="AQ201" i="69" s="1"/>
  <c r="AP200" i="69"/>
  <c r="AP201" i="69" s="1"/>
  <c r="AO200" i="69"/>
  <c r="AN200" i="69"/>
  <c r="AN201" i="69" s="1"/>
  <c r="AM200" i="69"/>
  <c r="AL200" i="69"/>
  <c r="AK200" i="69"/>
  <c r="AK201" i="69" s="1"/>
  <c r="AJ200" i="69"/>
  <c r="AI200" i="69"/>
  <c r="AH200" i="69"/>
  <c r="AH201" i="69" s="1"/>
  <c r="AG200" i="69"/>
  <c r="AF200" i="69"/>
  <c r="AF201" i="69" s="1"/>
  <c r="AE200" i="69"/>
  <c r="AD200" i="69"/>
  <c r="AC200" i="69"/>
  <c r="AC201" i="69" s="1"/>
  <c r="AB200" i="69"/>
  <c r="AB201" i="69" s="1"/>
  <c r="AA200" i="69"/>
  <c r="AA201" i="69" s="1"/>
  <c r="Z200" i="69"/>
  <c r="Z201" i="69" s="1"/>
  <c r="Y200" i="69"/>
  <c r="X200" i="69"/>
  <c r="X201" i="69" s="1"/>
  <c r="W200" i="69"/>
  <c r="V200" i="69"/>
  <c r="U200" i="69"/>
  <c r="U201" i="69" s="1"/>
  <c r="T200" i="69"/>
  <c r="T201" i="69" s="1"/>
  <c r="S200" i="69"/>
  <c r="S201" i="69" s="1"/>
  <c r="R200" i="69"/>
  <c r="R201" i="69" s="1"/>
  <c r="Q200" i="69"/>
  <c r="P200" i="69"/>
  <c r="P201" i="69" s="1"/>
  <c r="O200" i="69"/>
  <c r="BL196" i="69"/>
  <c r="BK196" i="69"/>
  <c r="BJ196" i="69"/>
  <c r="BG196" i="69"/>
  <c r="BD196" i="69"/>
  <c r="BC196" i="69"/>
  <c r="BB196" i="69"/>
  <c r="AW196" i="69"/>
  <c r="AT196" i="69"/>
  <c r="AR196" i="69"/>
  <c r="AQ196" i="69"/>
  <c r="AN196" i="69"/>
  <c r="AL196" i="69"/>
  <c r="AJ196" i="69"/>
  <c r="AG196" i="69"/>
  <c r="AF196" i="69"/>
  <c r="AE196" i="69"/>
  <c r="AD196" i="69"/>
  <c r="Y196" i="69"/>
  <c r="X196" i="69"/>
  <c r="W196" i="69"/>
  <c r="V196" i="69"/>
  <c r="S196" i="69"/>
  <c r="Q196" i="69"/>
  <c r="P196" i="69"/>
  <c r="O196" i="69"/>
  <c r="BN195" i="69"/>
  <c r="BN196" i="69" s="1"/>
  <c r="BM195" i="69"/>
  <c r="BM196" i="69" s="1"/>
  <c r="BL195" i="69"/>
  <c r="BK195" i="69"/>
  <c r="BJ195" i="69"/>
  <c r="BI195" i="69"/>
  <c r="BI196" i="69" s="1"/>
  <c r="BH195" i="69"/>
  <c r="BH196" i="69" s="1"/>
  <c r="BG195" i="69"/>
  <c r="BF195" i="69"/>
  <c r="BF196" i="69" s="1"/>
  <c r="BE195" i="69"/>
  <c r="BE196" i="69" s="1"/>
  <c r="BD195" i="69"/>
  <c r="BC195" i="69"/>
  <c r="BB195" i="69"/>
  <c r="BA195" i="69"/>
  <c r="BA196" i="69" s="1"/>
  <c r="AZ195" i="69"/>
  <c r="AZ196" i="69" s="1"/>
  <c r="AY195" i="69"/>
  <c r="AY196" i="69" s="1"/>
  <c r="AX195" i="69"/>
  <c r="AX196" i="69" s="1"/>
  <c r="AW195" i="69"/>
  <c r="AV195" i="69"/>
  <c r="AV196" i="69" s="1"/>
  <c r="AU195" i="69"/>
  <c r="AU196" i="69" s="1"/>
  <c r="AT195" i="69"/>
  <c r="AS195" i="69"/>
  <c r="AS196" i="69" s="1"/>
  <c r="AR195" i="69"/>
  <c r="AQ195" i="69"/>
  <c r="AP195" i="69"/>
  <c r="AP196" i="69" s="1"/>
  <c r="AO195" i="69"/>
  <c r="AO196" i="69" s="1"/>
  <c r="AN195" i="69"/>
  <c r="AM195" i="69"/>
  <c r="AM196" i="69" s="1"/>
  <c r="AL195" i="69"/>
  <c r="AK195" i="69"/>
  <c r="AK196" i="69" s="1"/>
  <c r="AJ195" i="69"/>
  <c r="AI195" i="69"/>
  <c r="AI196" i="69" s="1"/>
  <c r="AH195" i="69"/>
  <c r="AH196" i="69" s="1"/>
  <c r="AG195" i="69"/>
  <c r="AF195" i="69"/>
  <c r="AE195" i="69"/>
  <c r="AD195" i="69"/>
  <c r="AC195" i="69"/>
  <c r="AC196" i="69" s="1"/>
  <c r="AB195" i="69"/>
  <c r="AB196" i="69" s="1"/>
  <c r="AA195" i="69"/>
  <c r="AA196" i="69" s="1"/>
  <c r="Z195" i="69"/>
  <c r="Z196" i="69" s="1"/>
  <c r="Y195" i="69"/>
  <c r="X195" i="69"/>
  <c r="W195" i="69"/>
  <c r="V195" i="69"/>
  <c r="U195" i="69"/>
  <c r="U196" i="69" s="1"/>
  <c r="T195" i="69"/>
  <c r="T196" i="69" s="1"/>
  <c r="S195" i="69"/>
  <c r="R195" i="69"/>
  <c r="R196" i="69" s="1"/>
  <c r="Q195" i="69"/>
  <c r="P195" i="69"/>
  <c r="O195" i="69"/>
  <c r="BM191" i="69"/>
  <c r="BL191" i="69"/>
  <c r="BJ191" i="69"/>
  <c r="BH191" i="69"/>
  <c r="BD191" i="69"/>
  <c r="BB191" i="69"/>
  <c r="AY191" i="69"/>
  <c r="AT191" i="69"/>
  <c r="AO191" i="69"/>
  <c r="AL191" i="69"/>
  <c r="AJ191" i="69"/>
  <c r="AI191" i="69"/>
  <c r="AG191" i="69"/>
  <c r="AF191" i="69"/>
  <c r="AD191" i="69"/>
  <c r="AB191" i="69"/>
  <c r="AA191" i="69"/>
  <c r="Y191" i="69"/>
  <c r="X191" i="69"/>
  <c r="V191" i="69"/>
  <c r="S191" i="69"/>
  <c r="Q191" i="69"/>
  <c r="P191" i="69"/>
  <c r="BN190" i="69"/>
  <c r="BN191" i="69" s="1"/>
  <c r="BM190" i="69"/>
  <c r="BL190" i="69"/>
  <c r="BK190" i="69"/>
  <c r="BK191" i="69" s="1"/>
  <c r="BJ190" i="69"/>
  <c r="BI190" i="69"/>
  <c r="BI191" i="69" s="1"/>
  <c r="BH190" i="69"/>
  <c r="BG190" i="69"/>
  <c r="BG191" i="69" s="1"/>
  <c r="BF190" i="69"/>
  <c r="BF191" i="69" s="1"/>
  <c r="BE190" i="69"/>
  <c r="BE191" i="69" s="1"/>
  <c r="BD190" i="69"/>
  <c r="BC190" i="69"/>
  <c r="BC191" i="69" s="1"/>
  <c r="BB190" i="69"/>
  <c r="BA190" i="69"/>
  <c r="BA191" i="69" s="1"/>
  <c r="AZ190" i="69"/>
  <c r="AZ191" i="69" s="1"/>
  <c r="AY190" i="69"/>
  <c r="AX190" i="69"/>
  <c r="AX191" i="69" s="1"/>
  <c r="AW190" i="69"/>
  <c r="AW191" i="69" s="1"/>
  <c r="AV190" i="69"/>
  <c r="AV191" i="69" s="1"/>
  <c r="AU190" i="69"/>
  <c r="AU191" i="69" s="1"/>
  <c r="AT190" i="69"/>
  <c r="AS190" i="69"/>
  <c r="AS191" i="69" s="1"/>
  <c r="AR190" i="69"/>
  <c r="AR191" i="69" s="1"/>
  <c r="AQ190" i="69"/>
  <c r="AQ191" i="69" s="1"/>
  <c r="AP190" i="69"/>
  <c r="AP191" i="69" s="1"/>
  <c r="AO190" i="69"/>
  <c r="AN190" i="69"/>
  <c r="AN191" i="69" s="1"/>
  <c r="AM190" i="69"/>
  <c r="AM191" i="69" s="1"/>
  <c r="AL190" i="69"/>
  <c r="AK190" i="69"/>
  <c r="AK191" i="69" s="1"/>
  <c r="AJ190" i="69"/>
  <c r="AI190" i="69"/>
  <c r="AH190" i="69"/>
  <c r="AH191" i="69" s="1"/>
  <c r="AG190" i="69"/>
  <c r="AF190" i="69"/>
  <c r="AE190" i="69"/>
  <c r="AE191" i="69" s="1"/>
  <c r="AD190" i="69"/>
  <c r="AC190" i="69"/>
  <c r="AC191" i="69" s="1"/>
  <c r="AB190" i="69"/>
  <c r="AA190" i="69"/>
  <c r="Z190" i="69"/>
  <c r="Z191" i="69" s="1"/>
  <c r="Y190" i="69"/>
  <c r="X190" i="69"/>
  <c r="W190" i="69"/>
  <c r="W191" i="69" s="1"/>
  <c r="V190" i="69"/>
  <c r="U190" i="69"/>
  <c r="U191" i="69" s="1"/>
  <c r="T190" i="69"/>
  <c r="T191" i="69" s="1"/>
  <c r="S190" i="69"/>
  <c r="R190" i="69"/>
  <c r="R191" i="69" s="1"/>
  <c r="Q190" i="69"/>
  <c r="P190" i="69"/>
  <c r="O190" i="69"/>
  <c r="O191" i="69" s="1"/>
  <c r="BM186" i="69"/>
  <c r="BJ186" i="69"/>
  <c r="BI186" i="69"/>
  <c r="BE186" i="69"/>
  <c r="BB186" i="69"/>
  <c r="AZ186" i="69"/>
  <c r="AT186" i="69"/>
  <c r="AM186" i="69"/>
  <c r="AL186" i="69"/>
  <c r="AK186" i="69"/>
  <c r="AJ186" i="69"/>
  <c r="AG186" i="69"/>
  <c r="AD186" i="69"/>
  <c r="AB186" i="69"/>
  <c r="AA186" i="69"/>
  <c r="Y186" i="69"/>
  <c r="V186" i="69"/>
  <c r="U186" i="69"/>
  <c r="T186" i="69"/>
  <c r="Q186" i="69"/>
  <c r="BN185" i="69"/>
  <c r="BN186" i="69" s="1"/>
  <c r="BM185" i="69"/>
  <c r="BL185" i="69"/>
  <c r="BL186" i="69" s="1"/>
  <c r="BK185" i="69"/>
  <c r="BK186" i="69" s="1"/>
  <c r="BJ185" i="69"/>
  <c r="BI185" i="69"/>
  <c r="BH185" i="69"/>
  <c r="BH186" i="69" s="1"/>
  <c r="BG185" i="69"/>
  <c r="BG186" i="69" s="1"/>
  <c r="BF185" i="69"/>
  <c r="BF186" i="69" s="1"/>
  <c r="BE185" i="69"/>
  <c r="BD185" i="69"/>
  <c r="BD186" i="69" s="1"/>
  <c r="BC185" i="69"/>
  <c r="BC186" i="69" s="1"/>
  <c r="BB185" i="69"/>
  <c r="BA185" i="69"/>
  <c r="BA186" i="69" s="1"/>
  <c r="AZ185" i="69"/>
  <c r="AY185" i="69"/>
  <c r="AY186" i="69" s="1"/>
  <c r="AX185" i="69"/>
  <c r="AX186" i="69" s="1"/>
  <c r="AW185" i="69"/>
  <c r="AW186" i="69" s="1"/>
  <c r="AV185" i="69"/>
  <c r="AV186" i="69" s="1"/>
  <c r="AU185" i="69"/>
  <c r="AU186" i="69" s="1"/>
  <c r="AT185" i="69"/>
  <c r="AS185" i="69"/>
  <c r="AS186" i="69" s="1"/>
  <c r="AR185" i="69"/>
  <c r="AR186" i="69" s="1"/>
  <c r="AQ185" i="69"/>
  <c r="AQ186" i="69" s="1"/>
  <c r="AP185" i="69"/>
  <c r="AP186" i="69" s="1"/>
  <c r="AO185" i="69"/>
  <c r="AO186" i="69" s="1"/>
  <c r="AN185" i="69"/>
  <c r="AN186" i="69" s="1"/>
  <c r="AM185" i="69"/>
  <c r="AL185" i="69"/>
  <c r="AK185" i="69"/>
  <c r="AJ185" i="69"/>
  <c r="AI185" i="69"/>
  <c r="AI186" i="69" s="1"/>
  <c r="AH185" i="69"/>
  <c r="AH186" i="69" s="1"/>
  <c r="AG185" i="69"/>
  <c r="AF185" i="69"/>
  <c r="AF186" i="69" s="1"/>
  <c r="AE185" i="69"/>
  <c r="AE186" i="69" s="1"/>
  <c r="AD185" i="69"/>
  <c r="AC185" i="69"/>
  <c r="AC186" i="69" s="1"/>
  <c r="AB185" i="69"/>
  <c r="AA185" i="69"/>
  <c r="Z185" i="69"/>
  <c r="Z186" i="69" s="1"/>
  <c r="Y185" i="69"/>
  <c r="X185" i="69"/>
  <c r="X186" i="69" s="1"/>
  <c r="W185" i="69"/>
  <c r="W186" i="69" s="1"/>
  <c r="V185" i="69"/>
  <c r="U185" i="69"/>
  <c r="T185" i="69"/>
  <c r="S185" i="69"/>
  <c r="S186" i="69" s="1"/>
  <c r="R185" i="69"/>
  <c r="R186" i="69" s="1"/>
  <c r="Q185" i="69"/>
  <c r="P185" i="69"/>
  <c r="P186" i="69" s="1"/>
  <c r="O185" i="69"/>
  <c r="O186" i="69" s="1"/>
  <c r="BM181" i="69"/>
  <c r="BJ181" i="69"/>
  <c r="BG181" i="69"/>
  <c r="BC181" i="69"/>
  <c r="BB181" i="69"/>
  <c r="BA181" i="69"/>
  <c r="AU181" i="69"/>
  <c r="AT181" i="69"/>
  <c r="AR181" i="69"/>
  <c r="AN181" i="69"/>
  <c r="AM181" i="69"/>
  <c r="AL181" i="69"/>
  <c r="AK181" i="69"/>
  <c r="AI181" i="69"/>
  <c r="AE181" i="69"/>
  <c r="AD181" i="69"/>
  <c r="AC181" i="69"/>
  <c r="AB181" i="69"/>
  <c r="AA181" i="69"/>
  <c r="Y181" i="69"/>
  <c r="V181" i="69"/>
  <c r="U181" i="69"/>
  <c r="T181" i="69"/>
  <c r="S181" i="69"/>
  <c r="BN180" i="69"/>
  <c r="BN181" i="69" s="1"/>
  <c r="BM180" i="69"/>
  <c r="BL180" i="69"/>
  <c r="BL181" i="69" s="1"/>
  <c r="BK180" i="69"/>
  <c r="BK181" i="69" s="1"/>
  <c r="BJ180" i="69"/>
  <c r="BI180" i="69"/>
  <c r="BI181" i="69" s="1"/>
  <c r="BH180" i="69"/>
  <c r="BH181" i="69" s="1"/>
  <c r="BG180" i="69"/>
  <c r="BF180" i="69"/>
  <c r="BF181" i="69" s="1"/>
  <c r="BE180" i="69"/>
  <c r="BE181" i="69" s="1"/>
  <c r="BD180" i="69"/>
  <c r="BD181" i="69" s="1"/>
  <c r="BC180" i="69"/>
  <c r="BB180" i="69"/>
  <c r="BA180" i="69"/>
  <c r="AZ180" i="69"/>
  <c r="AZ181" i="69" s="1"/>
  <c r="AY180" i="69"/>
  <c r="AY181" i="69" s="1"/>
  <c r="AX180" i="69"/>
  <c r="AX181" i="69" s="1"/>
  <c r="AW180" i="69"/>
  <c r="AW181" i="69" s="1"/>
  <c r="AV180" i="69"/>
  <c r="AV181" i="69" s="1"/>
  <c r="AU180" i="69"/>
  <c r="AT180" i="69"/>
  <c r="AS180" i="69"/>
  <c r="AS181" i="69" s="1"/>
  <c r="AR180" i="69"/>
  <c r="AQ180" i="69"/>
  <c r="AQ181" i="69" s="1"/>
  <c r="AP180" i="69"/>
  <c r="AP181" i="69" s="1"/>
  <c r="AO180" i="69"/>
  <c r="AO181" i="69" s="1"/>
  <c r="AN180" i="69"/>
  <c r="AM180" i="69"/>
  <c r="AL180" i="69"/>
  <c r="AK180" i="69"/>
  <c r="AJ180" i="69"/>
  <c r="AJ181" i="69" s="1"/>
  <c r="AI180" i="69"/>
  <c r="AH180" i="69"/>
  <c r="AH181" i="69" s="1"/>
  <c r="AG180" i="69"/>
  <c r="AG181" i="69" s="1"/>
  <c r="AF180" i="69"/>
  <c r="AF181" i="69" s="1"/>
  <c r="AE180" i="69"/>
  <c r="AD180" i="69"/>
  <c r="AC180" i="69"/>
  <c r="AB180" i="69"/>
  <c r="AA180" i="69"/>
  <c r="Z180" i="69"/>
  <c r="Z181" i="69" s="1"/>
  <c r="Y180" i="69"/>
  <c r="X180" i="69"/>
  <c r="X181" i="69" s="1"/>
  <c r="W180" i="69"/>
  <c r="W181" i="69" s="1"/>
  <c r="V180" i="69"/>
  <c r="U180" i="69"/>
  <c r="T180" i="69"/>
  <c r="S180" i="69"/>
  <c r="R180" i="69"/>
  <c r="R181" i="69" s="1"/>
  <c r="Q180" i="69"/>
  <c r="Q181" i="69" s="1"/>
  <c r="P180" i="69"/>
  <c r="P181" i="69" s="1"/>
  <c r="O180" i="69"/>
  <c r="O181" i="69" s="1"/>
  <c r="BK176" i="69"/>
  <c r="BJ176" i="69"/>
  <c r="BH176" i="69"/>
  <c r="BG176" i="69"/>
  <c r="BE176" i="69"/>
  <c r="BD176" i="69"/>
  <c r="BB176" i="69"/>
  <c r="AY176" i="69"/>
  <c r="AW176" i="69"/>
  <c r="AU176" i="69"/>
  <c r="AT176" i="69"/>
  <c r="AS176" i="69"/>
  <c r="AO176" i="69"/>
  <c r="AL176" i="69"/>
  <c r="AJ176" i="69"/>
  <c r="AF176" i="69"/>
  <c r="AE176" i="69"/>
  <c r="AD176" i="69"/>
  <c r="AC176" i="69"/>
  <c r="AA176" i="69"/>
  <c r="V176" i="69"/>
  <c r="T176" i="69"/>
  <c r="BN175" i="69"/>
  <c r="BN176" i="69" s="1"/>
  <c r="BM175" i="69"/>
  <c r="BM176" i="69" s="1"/>
  <c r="BL175" i="69"/>
  <c r="BL176" i="69" s="1"/>
  <c r="BK175" i="69"/>
  <c r="BJ175" i="69"/>
  <c r="BI175" i="69"/>
  <c r="BI176" i="69" s="1"/>
  <c r="BH175" i="69"/>
  <c r="BG175" i="69"/>
  <c r="BF175" i="69"/>
  <c r="BF176" i="69" s="1"/>
  <c r="BE175" i="69"/>
  <c r="BD175" i="69"/>
  <c r="BC175" i="69"/>
  <c r="BC176" i="69" s="1"/>
  <c r="BB175" i="69"/>
  <c r="BA175" i="69"/>
  <c r="BA176" i="69" s="1"/>
  <c r="AZ175" i="69"/>
  <c r="AZ176" i="69" s="1"/>
  <c r="AY175" i="69"/>
  <c r="AX175" i="69"/>
  <c r="AX176" i="69" s="1"/>
  <c r="AW175" i="69"/>
  <c r="AV175" i="69"/>
  <c r="AV176" i="69" s="1"/>
  <c r="AU175" i="69"/>
  <c r="AT175" i="69"/>
  <c r="AS175" i="69"/>
  <c r="AR175" i="69"/>
  <c r="AR176" i="69" s="1"/>
  <c r="AQ175" i="69"/>
  <c r="AQ176" i="69" s="1"/>
  <c r="AP175" i="69"/>
  <c r="AP176" i="69" s="1"/>
  <c r="AO175" i="69"/>
  <c r="AN175" i="69"/>
  <c r="AN176" i="69" s="1"/>
  <c r="AM175" i="69"/>
  <c r="AM176" i="69" s="1"/>
  <c r="AL175" i="69"/>
  <c r="AK175" i="69"/>
  <c r="AK176" i="69" s="1"/>
  <c r="AJ175" i="69"/>
  <c r="AI175" i="69"/>
  <c r="AI176" i="69" s="1"/>
  <c r="AH175" i="69"/>
  <c r="AH176" i="69" s="1"/>
  <c r="AG175" i="69"/>
  <c r="AG176" i="69" s="1"/>
  <c r="AF175" i="69"/>
  <c r="AE175" i="69"/>
  <c r="AD175" i="69"/>
  <c r="AC175" i="69"/>
  <c r="AB175" i="69"/>
  <c r="AB176" i="69" s="1"/>
  <c r="AA175" i="69"/>
  <c r="Z175" i="69"/>
  <c r="Z176" i="69" s="1"/>
  <c r="Y175" i="69"/>
  <c r="Y176" i="69" s="1"/>
  <c r="X175" i="69"/>
  <c r="X176" i="69" s="1"/>
  <c r="W175" i="69"/>
  <c r="W176" i="69" s="1"/>
  <c r="V175" i="69"/>
  <c r="U175" i="69"/>
  <c r="U176" i="69" s="1"/>
  <c r="T175" i="69"/>
  <c r="S175" i="69"/>
  <c r="S176" i="69" s="1"/>
  <c r="R175" i="69"/>
  <c r="R176" i="69" s="1"/>
  <c r="Q175" i="69"/>
  <c r="Q176" i="69" s="1"/>
  <c r="P175" i="69"/>
  <c r="P176" i="69" s="1"/>
  <c r="O175" i="69"/>
  <c r="O176" i="69" s="1"/>
  <c r="BJ171" i="69"/>
  <c r="BI171" i="69"/>
  <c r="BH171" i="69"/>
  <c r="BG171" i="69"/>
  <c r="BE171" i="69"/>
  <c r="BC171" i="69"/>
  <c r="BB171" i="69"/>
  <c r="AZ171" i="69"/>
  <c r="AW171" i="69"/>
  <c r="AT171" i="69"/>
  <c r="AQ171" i="69"/>
  <c r="AO171" i="69"/>
  <c r="AM171" i="69"/>
  <c r="AL171" i="69"/>
  <c r="AK171" i="69"/>
  <c r="AG171" i="69"/>
  <c r="AE171" i="69"/>
  <c r="AD171" i="69"/>
  <c r="AB171" i="69"/>
  <c r="W171" i="69"/>
  <c r="V171" i="69"/>
  <c r="U171" i="69"/>
  <c r="O171" i="69"/>
  <c r="BN170" i="69"/>
  <c r="BN171" i="69" s="1"/>
  <c r="BM170" i="69"/>
  <c r="BM171" i="69" s="1"/>
  <c r="BL170" i="69"/>
  <c r="BL171" i="69" s="1"/>
  <c r="BK170" i="69"/>
  <c r="BK171" i="69" s="1"/>
  <c r="BJ170" i="69"/>
  <c r="BI170" i="69"/>
  <c r="BH170" i="69"/>
  <c r="BG170" i="69"/>
  <c r="BF170" i="69"/>
  <c r="BF171" i="69" s="1"/>
  <c r="BE170" i="69"/>
  <c r="BD170" i="69"/>
  <c r="BD171" i="69" s="1"/>
  <c r="BC170" i="69"/>
  <c r="BB170" i="69"/>
  <c r="BA170" i="69"/>
  <c r="BA171" i="69" s="1"/>
  <c r="AZ170" i="69"/>
  <c r="AY170" i="69"/>
  <c r="AY171" i="69" s="1"/>
  <c r="AX170" i="69"/>
  <c r="AX171" i="69" s="1"/>
  <c r="AW170" i="69"/>
  <c r="AV170" i="69"/>
  <c r="AV171" i="69" s="1"/>
  <c r="AU170" i="69"/>
  <c r="AU171" i="69" s="1"/>
  <c r="AT170" i="69"/>
  <c r="AS170" i="69"/>
  <c r="AS171" i="69" s="1"/>
  <c r="AR170" i="69"/>
  <c r="AR171" i="69" s="1"/>
  <c r="AQ170" i="69"/>
  <c r="AP170" i="69"/>
  <c r="AP171" i="69" s="1"/>
  <c r="AO170" i="69"/>
  <c r="AN170" i="69"/>
  <c r="AN171" i="69" s="1"/>
  <c r="AM170" i="69"/>
  <c r="AL170" i="69"/>
  <c r="AK170" i="69"/>
  <c r="AJ170" i="69"/>
  <c r="AJ171" i="69" s="1"/>
  <c r="AI170" i="69"/>
  <c r="AI171" i="69" s="1"/>
  <c r="AH170" i="69"/>
  <c r="AH171" i="69" s="1"/>
  <c r="AG170" i="69"/>
  <c r="AF170" i="69"/>
  <c r="AF171" i="69" s="1"/>
  <c r="AE170" i="69"/>
  <c r="AD170" i="69"/>
  <c r="AC170" i="69"/>
  <c r="AC171" i="69" s="1"/>
  <c r="AB170" i="69"/>
  <c r="AA170" i="69"/>
  <c r="AA171" i="69" s="1"/>
  <c r="Z170" i="69"/>
  <c r="Z171" i="69" s="1"/>
  <c r="Y170" i="69"/>
  <c r="Y171" i="69" s="1"/>
  <c r="X170" i="69"/>
  <c r="X171" i="69" s="1"/>
  <c r="W170" i="69"/>
  <c r="V170" i="69"/>
  <c r="U170" i="69"/>
  <c r="T170" i="69"/>
  <c r="T171" i="69" s="1"/>
  <c r="S170" i="69"/>
  <c r="S171" i="69" s="1"/>
  <c r="R170" i="69"/>
  <c r="R171" i="69" s="1"/>
  <c r="Q170" i="69"/>
  <c r="Q171" i="69" s="1"/>
  <c r="P170" i="69"/>
  <c r="P171" i="69" s="1"/>
  <c r="O170" i="69"/>
  <c r="BJ166" i="69"/>
  <c r="BI166" i="69"/>
  <c r="BH166" i="69"/>
  <c r="BD166" i="69"/>
  <c r="BB166" i="69"/>
  <c r="BA166" i="69"/>
  <c r="AZ166" i="69"/>
  <c r="AT166" i="69"/>
  <c r="AQ166" i="69"/>
  <c r="AN166" i="69"/>
  <c r="AL166" i="69"/>
  <c r="AI166" i="69"/>
  <c r="AF166" i="69"/>
  <c r="AD166" i="69"/>
  <c r="AC166" i="69"/>
  <c r="Y166" i="69"/>
  <c r="X166" i="69"/>
  <c r="W166" i="69"/>
  <c r="V166" i="69"/>
  <c r="T166" i="69"/>
  <c r="P166" i="69"/>
  <c r="BN165" i="69"/>
  <c r="BN166" i="69" s="1"/>
  <c r="BM165" i="69"/>
  <c r="BM166" i="69" s="1"/>
  <c r="BL165" i="69"/>
  <c r="BL166" i="69" s="1"/>
  <c r="BK165" i="69"/>
  <c r="BK166" i="69" s="1"/>
  <c r="BJ165" i="69"/>
  <c r="BI165" i="69"/>
  <c r="BH165" i="69"/>
  <c r="BG165" i="69"/>
  <c r="BG166" i="69" s="1"/>
  <c r="BF165" i="69"/>
  <c r="BF166" i="69" s="1"/>
  <c r="BE165" i="69"/>
  <c r="BE166" i="69" s="1"/>
  <c r="BD165" i="69"/>
  <c r="BC165" i="69"/>
  <c r="BC166" i="69" s="1"/>
  <c r="BB165" i="69"/>
  <c r="BA165" i="69"/>
  <c r="AZ165" i="69"/>
  <c r="AY165" i="69"/>
  <c r="AY166" i="69" s="1"/>
  <c r="AX165" i="69"/>
  <c r="AX166" i="69" s="1"/>
  <c r="AW165" i="69"/>
  <c r="AW166" i="69" s="1"/>
  <c r="AV165" i="69"/>
  <c r="AV166" i="69" s="1"/>
  <c r="AU165" i="69"/>
  <c r="AU166" i="69" s="1"/>
  <c r="AT165" i="69"/>
  <c r="AS165" i="69"/>
  <c r="AS166" i="69" s="1"/>
  <c r="AR165" i="69"/>
  <c r="AR166" i="69" s="1"/>
  <c r="AQ165" i="69"/>
  <c r="AP165" i="69"/>
  <c r="AP166" i="69" s="1"/>
  <c r="AO165" i="69"/>
  <c r="AO166" i="69" s="1"/>
  <c r="AN165" i="69"/>
  <c r="AM165" i="69"/>
  <c r="AM166" i="69" s="1"/>
  <c r="AL165" i="69"/>
  <c r="AK165" i="69"/>
  <c r="AK166" i="69" s="1"/>
  <c r="AJ165" i="69"/>
  <c r="AJ166" i="69" s="1"/>
  <c r="AI165" i="69"/>
  <c r="AH165" i="69"/>
  <c r="AH166" i="69" s="1"/>
  <c r="AG165" i="69"/>
  <c r="AG166" i="69" s="1"/>
  <c r="AF165" i="69"/>
  <c r="AE165" i="69"/>
  <c r="AE166" i="69" s="1"/>
  <c r="AD165" i="69"/>
  <c r="AC165" i="69"/>
  <c r="AB165" i="69"/>
  <c r="AB166" i="69" s="1"/>
  <c r="AA165" i="69"/>
  <c r="AA166" i="69" s="1"/>
  <c r="Z165" i="69"/>
  <c r="Z166" i="69" s="1"/>
  <c r="Y165" i="69"/>
  <c r="X165" i="69"/>
  <c r="W165" i="69"/>
  <c r="V165" i="69"/>
  <c r="U165" i="69"/>
  <c r="U166" i="69" s="1"/>
  <c r="T165" i="69"/>
  <c r="S165" i="69"/>
  <c r="S166" i="69" s="1"/>
  <c r="R165" i="69"/>
  <c r="R166" i="69" s="1"/>
  <c r="Q165" i="69"/>
  <c r="Q166" i="69" s="1"/>
  <c r="P165" i="69"/>
  <c r="O165" i="69"/>
  <c r="O166" i="69" s="1"/>
  <c r="BK161" i="69"/>
  <c r="BJ161" i="69"/>
  <c r="BH161" i="69"/>
  <c r="BE161" i="69"/>
  <c r="BB161" i="69"/>
  <c r="BA161" i="69"/>
  <c r="AZ161" i="69"/>
  <c r="AT161" i="69"/>
  <c r="AS161" i="69"/>
  <c r="AQ161" i="69"/>
  <c r="AO161" i="69"/>
  <c r="AM161" i="69"/>
  <c r="AL161" i="69"/>
  <c r="AG161" i="69"/>
  <c r="AD161" i="69"/>
  <c r="Y161" i="69"/>
  <c r="X161" i="69"/>
  <c r="W161" i="69"/>
  <c r="V161" i="69"/>
  <c r="U161" i="69"/>
  <c r="Q161" i="69"/>
  <c r="P161" i="69"/>
  <c r="O161" i="69"/>
  <c r="BN160" i="69"/>
  <c r="BN161" i="69" s="1"/>
  <c r="BM160" i="69"/>
  <c r="BM161" i="69" s="1"/>
  <c r="BL160" i="69"/>
  <c r="BL161" i="69" s="1"/>
  <c r="BK160" i="69"/>
  <c r="BJ160" i="69"/>
  <c r="BI160" i="69"/>
  <c r="BI161" i="69" s="1"/>
  <c r="BH160" i="69"/>
  <c r="BG160" i="69"/>
  <c r="BG161" i="69" s="1"/>
  <c r="BF160" i="69"/>
  <c r="BF161" i="69" s="1"/>
  <c r="BE160" i="69"/>
  <c r="BD160" i="69"/>
  <c r="BD161" i="69" s="1"/>
  <c r="BC160" i="69"/>
  <c r="BC161" i="69" s="1"/>
  <c r="BB160" i="69"/>
  <c r="BA160" i="69"/>
  <c r="AZ160" i="69"/>
  <c r="AY160" i="69"/>
  <c r="AY161" i="69" s="1"/>
  <c r="AX160" i="69"/>
  <c r="AX161" i="69" s="1"/>
  <c r="AW160" i="69"/>
  <c r="AW161" i="69" s="1"/>
  <c r="AV160" i="69"/>
  <c r="AV161" i="69" s="1"/>
  <c r="AU160" i="69"/>
  <c r="AU161" i="69" s="1"/>
  <c r="AT160" i="69"/>
  <c r="AS160" i="69"/>
  <c r="AR160" i="69"/>
  <c r="AR161" i="69" s="1"/>
  <c r="AQ160" i="69"/>
  <c r="AP160" i="69"/>
  <c r="AP161" i="69" s="1"/>
  <c r="AO160" i="69"/>
  <c r="AN160" i="69"/>
  <c r="AN161" i="69" s="1"/>
  <c r="AM160" i="69"/>
  <c r="AL160" i="69"/>
  <c r="AK160" i="69"/>
  <c r="AK161" i="69" s="1"/>
  <c r="AJ160" i="69"/>
  <c r="AJ161" i="69" s="1"/>
  <c r="AI160" i="69"/>
  <c r="AI161" i="69" s="1"/>
  <c r="AH160" i="69"/>
  <c r="AH161" i="69" s="1"/>
  <c r="AG160" i="69"/>
  <c r="AF160" i="69"/>
  <c r="AF161" i="69" s="1"/>
  <c r="AE160" i="69"/>
  <c r="AE161" i="69" s="1"/>
  <c r="AD160" i="69"/>
  <c r="AC160" i="69"/>
  <c r="AC161" i="69" s="1"/>
  <c r="AB160" i="69"/>
  <c r="AB161" i="69" s="1"/>
  <c r="AA160" i="69"/>
  <c r="AA161" i="69" s="1"/>
  <c r="Z160" i="69"/>
  <c r="Z161" i="69" s="1"/>
  <c r="Y160" i="69"/>
  <c r="X160" i="69"/>
  <c r="W160" i="69"/>
  <c r="V160" i="69"/>
  <c r="U160" i="69"/>
  <c r="T160" i="69"/>
  <c r="T161" i="69" s="1"/>
  <c r="S160" i="69"/>
  <c r="S161" i="69" s="1"/>
  <c r="R160" i="69"/>
  <c r="R161" i="69" s="1"/>
  <c r="Q160" i="69"/>
  <c r="P160" i="69"/>
  <c r="O160" i="69"/>
  <c r="BL156" i="69"/>
  <c r="BK156" i="69"/>
  <c r="BJ156" i="69"/>
  <c r="BI156" i="69"/>
  <c r="BG156" i="69"/>
  <c r="BC156" i="69"/>
  <c r="BB156" i="69"/>
  <c r="AT156" i="69"/>
  <c r="AS156" i="69"/>
  <c r="AQ156" i="69"/>
  <c r="AN156" i="69"/>
  <c r="AL156" i="69"/>
  <c r="AI156" i="69"/>
  <c r="AG156" i="69"/>
  <c r="AE156" i="69"/>
  <c r="AD156" i="69"/>
  <c r="Y156" i="69"/>
  <c r="X156" i="69"/>
  <c r="V156" i="69"/>
  <c r="S156" i="69"/>
  <c r="P156" i="69"/>
  <c r="O156" i="69"/>
  <c r="BN155" i="69"/>
  <c r="BN156" i="69" s="1"/>
  <c r="BM155" i="69"/>
  <c r="BM156" i="69" s="1"/>
  <c r="BL155" i="69"/>
  <c r="BK155" i="69"/>
  <c r="BJ155" i="69"/>
  <c r="BI155" i="69"/>
  <c r="BH155" i="69"/>
  <c r="BH156" i="69" s="1"/>
  <c r="BG155" i="69"/>
  <c r="BF155" i="69"/>
  <c r="BF156" i="69" s="1"/>
  <c r="BE155" i="69"/>
  <c r="BE156" i="69" s="1"/>
  <c r="BD155" i="69"/>
  <c r="BD156" i="69" s="1"/>
  <c r="BC155" i="69"/>
  <c r="BB155" i="69"/>
  <c r="BA155" i="69"/>
  <c r="BA156" i="69" s="1"/>
  <c r="AZ155" i="69"/>
  <c r="AZ156" i="69" s="1"/>
  <c r="AY155" i="69"/>
  <c r="AY156" i="69" s="1"/>
  <c r="AX155" i="69"/>
  <c r="AX156" i="69" s="1"/>
  <c r="AW155" i="69"/>
  <c r="AW156" i="69" s="1"/>
  <c r="AV155" i="69"/>
  <c r="AV156" i="69" s="1"/>
  <c r="AU155" i="69"/>
  <c r="AU156" i="69" s="1"/>
  <c r="AT155" i="69"/>
  <c r="AS155" i="69"/>
  <c r="AR155" i="69"/>
  <c r="AR156" i="69" s="1"/>
  <c r="AQ155" i="69"/>
  <c r="AP155" i="69"/>
  <c r="AP156" i="69" s="1"/>
  <c r="AO155" i="69"/>
  <c r="AO156" i="69" s="1"/>
  <c r="AN155" i="69"/>
  <c r="AM155" i="69"/>
  <c r="AM156" i="69" s="1"/>
  <c r="AL155" i="69"/>
  <c r="AK155" i="69"/>
  <c r="AK156" i="69" s="1"/>
  <c r="AJ155" i="69"/>
  <c r="AJ156" i="69" s="1"/>
  <c r="AI155" i="69"/>
  <c r="AH155" i="69"/>
  <c r="AH156" i="69" s="1"/>
  <c r="AG155" i="69"/>
  <c r="AF155" i="69"/>
  <c r="AF156" i="69" s="1"/>
  <c r="AE155" i="69"/>
  <c r="AD155" i="69"/>
  <c r="AC155" i="69"/>
  <c r="AC156" i="69" s="1"/>
  <c r="AB155" i="69"/>
  <c r="AB156" i="69" s="1"/>
  <c r="AA155" i="69"/>
  <c r="AA156" i="69" s="1"/>
  <c r="Z155" i="69"/>
  <c r="Z156" i="69" s="1"/>
  <c r="Y155" i="69"/>
  <c r="X155" i="69"/>
  <c r="W155" i="69"/>
  <c r="W156" i="69" s="1"/>
  <c r="V155" i="69"/>
  <c r="U155" i="69"/>
  <c r="U156" i="69" s="1"/>
  <c r="T155" i="69"/>
  <c r="T156" i="69" s="1"/>
  <c r="S155" i="69"/>
  <c r="R155" i="69"/>
  <c r="R156" i="69" s="1"/>
  <c r="Q155" i="69"/>
  <c r="Q156" i="69" s="1"/>
  <c r="P155" i="69"/>
  <c r="O155" i="69"/>
  <c r="BM151" i="69"/>
  <c r="BL151" i="69"/>
  <c r="BK151" i="69"/>
  <c r="BJ151" i="69"/>
  <c r="BD151" i="69"/>
  <c r="BB151" i="69"/>
  <c r="BA151" i="69"/>
  <c r="AY151" i="69"/>
  <c r="AT151" i="69"/>
  <c r="AR151" i="69"/>
  <c r="AO151" i="69"/>
  <c r="AL151" i="69"/>
  <c r="AK151" i="69"/>
  <c r="AI151" i="69"/>
  <c r="AF151" i="69"/>
  <c r="AD151" i="69"/>
  <c r="AC151" i="69"/>
  <c r="AA151" i="69"/>
  <c r="Y151" i="69"/>
  <c r="V151" i="69"/>
  <c r="S151" i="69"/>
  <c r="Q151" i="69"/>
  <c r="P151" i="69"/>
  <c r="BN150" i="69"/>
  <c r="BN151" i="69" s="1"/>
  <c r="BM150" i="69"/>
  <c r="BL150" i="69"/>
  <c r="BK150" i="69"/>
  <c r="BJ150" i="69"/>
  <c r="BI150" i="69"/>
  <c r="BI151" i="69" s="1"/>
  <c r="BH150" i="69"/>
  <c r="BH151" i="69" s="1"/>
  <c r="BG150" i="69"/>
  <c r="BG151" i="69" s="1"/>
  <c r="BF150" i="69"/>
  <c r="BF151" i="69" s="1"/>
  <c r="BE150" i="69"/>
  <c r="BE151" i="69" s="1"/>
  <c r="BD150" i="69"/>
  <c r="BC150" i="69"/>
  <c r="BC151" i="69" s="1"/>
  <c r="BB150" i="69"/>
  <c r="BA150" i="69"/>
  <c r="AZ150" i="69"/>
  <c r="AZ151" i="69" s="1"/>
  <c r="AY150" i="69"/>
  <c r="AX150" i="69"/>
  <c r="AX151" i="69" s="1"/>
  <c r="AW150" i="69"/>
  <c r="AW151" i="69" s="1"/>
  <c r="AV150" i="69"/>
  <c r="AV151" i="69" s="1"/>
  <c r="AU150" i="69"/>
  <c r="AU151" i="69" s="1"/>
  <c r="AT150" i="69"/>
  <c r="AS150" i="69"/>
  <c r="AS151" i="69" s="1"/>
  <c r="AR150" i="69"/>
  <c r="AQ150" i="69"/>
  <c r="AQ151" i="69" s="1"/>
  <c r="AP150" i="69"/>
  <c r="AP151" i="69" s="1"/>
  <c r="AO150" i="69"/>
  <c r="AN150" i="69"/>
  <c r="AN151" i="69" s="1"/>
  <c r="AM150" i="69"/>
  <c r="AM151" i="69" s="1"/>
  <c r="AL150" i="69"/>
  <c r="AK150" i="69"/>
  <c r="AJ150" i="69"/>
  <c r="AJ151" i="69" s="1"/>
  <c r="AI150" i="69"/>
  <c r="AH150" i="69"/>
  <c r="AH151" i="69" s="1"/>
  <c r="AG150" i="69"/>
  <c r="AG151" i="69" s="1"/>
  <c r="AF150" i="69"/>
  <c r="AE150" i="69"/>
  <c r="AE151" i="69" s="1"/>
  <c r="AD150" i="69"/>
  <c r="AC150" i="69"/>
  <c r="AB150" i="69"/>
  <c r="AB151" i="69" s="1"/>
  <c r="AA150" i="69"/>
  <c r="Z150" i="69"/>
  <c r="Z151" i="69" s="1"/>
  <c r="Y150" i="69"/>
  <c r="X150" i="69"/>
  <c r="X151" i="69" s="1"/>
  <c r="W150" i="69"/>
  <c r="W151" i="69" s="1"/>
  <c r="V150" i="69"/>
  <c r="U150" i="69"/>
  <c r="U151" i="69" s="1"/>
  <c r="T150" i="69"/>
  <c r="T151" i="69" s="1"/>
  <c r="S150" i="69"/>
  <c r="R150" i="69"/>
  <c r="R151" i="69" s="1"/>
  <c r="Q150" i="69"/>
  <c r="P150" i="69"/>
  <c r="O150" i="69"/>
  <c r="O151" i="69" s="1"/>
  <c r="BM146" i="69"/>
  <c r="BJ146" i="69"/>
  <c r="BE146" i="69"/>
  <c r="BD146" i="69"/>
  <c r="BC146" i="69"/>
  <c r="BB146" i="69"/>
  <c r="AZ146" i="69"/>
  <c r="AV146" i="69"/>
  <c r="AT146" i="69"/>
  <c r="AQ146" i="69"/>
  <c r="AL146" i="69"/>
  <c r="AJ146" i="69"/>
  <c r="AG146" i="69"/>
  <c r="AD146" i="69"/>
  <c r="AB146" i="69"/>
  <c r="AA146" i="69"/>
  <c r="X146" i="69"/>
  <c r="V146" i="69"/>
  <c r="T146" i="69"/>
  <c r="S146" i="69"/>
  <c r="Q146" i="69"/>
  <c r="BN145" i="69"/>
  <c r="BN146" i="69" s="1"/>
  <c r="BM145" i="69"/>
  <c r="BL145" i="69"/>
  <c r="BL146" i="69" s="1"/>
  <c r="BK145" i="69"/>
  <c r="BK146" i="69" s="1"/>
  <c r="BJ145" i="69"/>
  <c r="BI145" i="69"/>
  <c r="BI146" i="69" s="1"/>
  <c r="BH145" i="69"/>
  <c r="BH146" i="69" s="1"/>
  <c r="BG145" i="69"/>
  <c r="BG146" i="69" s="1"/>
  <c r="BF145" i="69"/>
  <c r="BF146" i="69" s="1"/>
  <c r="BE145" i="69"/>
  <c r="BD145" i="69"/>
  <c r="BC145" i="69"/>
  <c r="BB145" i="69"/>
  <c r="BA145" i="69"/>
  <c r="BA146" i="69" s="1"/>
  <c r="AZ145" i="69"/>
  <c r="AY145" i="69"/>
  <c r="AY146" i="69" s="1"/>
  <c r="AX145" i="69"/>
  <c r="AX146" i="69" s="1"/>
  <c r="AW145" i="69"/>
  <c r="AW146" i="69" s="1"/>
  <c r="AV145" i="69"/>
  <c r="AU145" i="69"/>
  <c r="AU146" i="69" s="1"/>
  <c r="AT145" i="69"/>
  <c r="AS145" i="69"/>
  <c r="AS146" i="69" s="1"/>
  <c r="AR145" i="69"/>
  <c r="AR146" i="69" s="1"/>
  <c r="AQ145" i="69"/>
  <c r="AP145" i="69"/>
  <c r="AP146" i="69" s="1"/>
  <c r="AO145" i="69"/>
  <c r="AO146" i="69" s="1"/>
  <c r="AN145" i="69"/>
  <c r="AN146" i="69" s="1"/>
  <c r="AM145" i="69"/>
  <c r="AM146" i="69" s="1"/>
  <c r="AL145" i="69"/>
  <c r="AK145" i="69"/>
  <c r="AK146" i="69" s="1"/>
  <c r="AJ145" i="69"/>
  <c r="AI145" i="69"/>
  <c r="AI146" i="69" s="1"/>
  <c r="AH145" i="69"/>
  <c r="AH146" i="69" s="1"/>
  <c r="AG145" i="69"/>
  <c r="AF145" i="69"/>
  <c r="AF146" i="69" s="1"/>
  <c r="AE145" i="69"/>
  <c r="AE146" i="69" s="1"/>
  <c r="AD145" i="69"/>
  <c r="AC145" i="69"/>
  <c r="AC146" i="69" s="1"/>
  <c r="AB145" i="69"/>
  <c r="AA145" i="69"/>
  <c r="Z145" i="69"/>
  <c r="Z146" i="69" s="1"/>
  <c r="Y145" i="69"/>
  <c r="Y146" i="69" s="1"/>
  <c r="X145" i="69"/>
  <c r="W145" i="69"/>
  <c r="W146" i="69" s="1"/>
  <c r="V145" i="69"/>
  <c r="U145" i="69"/>
  <c r="U146" i="69" s="1"/>
  <c r="T145" i="69"/>
  <c r="S145" i="69"/>
  <c r="R145" i="69"/>
  <c r="R146" i="69" s="1"/>
  <c r="Q145" i="69"/>
  <c r="P145" i="69"/>
  <c r="P146" i="69" s="1"/>
  <c r="O145" i="69"/>
  <c r="O146" i="69" s="1"/>
  <c r="BM141" i="69"/>
  <c r="BL141" i="69"/>
  <c r="BG141" i="69"/>
  <c r="BF141" i="69"/>
  <c r="BE141" i="69"/>
  <c r="BD141" i="69"/>
  <c r="AY141" i="69"/>
  <c r="AX141" i="69"/>
  <c r="AW141" i="69"/>
  <c r="AV141" i="69"/>
  <c r="AQ141" i="69"/>
  <c r="AO141" i="69"/>
  <c r="AN141" i="69"/>
  <c r="AI141" i="69"/>
  <c r="AH141" i="69"/>
  <c r="AG141" i="69"/>
  <c r="AF141" i="69"/>
  <c r="AA141" i="69"/>
  <c r="Y141" i="69"/>
  <c r="X141" i="69"/>
  <c r="S141" i="69"/>
  <c r="R141" i="69"/>
  <c r="Q141" i="69"/>
  <c r="P141" i="69"/>
  <c r="BN140" i="69"/>
  <c r="BN141" i="69" s="1"/>
  <c r="BM140" i="69"/>
  <c r="BL140" i="69"/>
  <c r="BK140" i="69"/>
  <c r="BK141" i="69" s="1"/>
  <c r="BJ140" i="69"/>
  <c r="BJ141" i="69" s="1"/>
  <c r="BI140" i="69"/>
  <c r="BI141" i="69" s="1"/>
  <c r="BH140" i="69"/>
  <c r="BH141" i="69" s="1"/>
  <c r="BG140" i="69"/>
  <c r="BF140" i="69"/>
  <c r="BE140" i="69"/>
  <c r="BD140" i="69"/>
  <c r="BC140" i="69"/>
  <c r="BC141" i="69" s="1"/>
  <c r="BB140" i="69"/>
  <c r="BB141" i="69" s="1"/>
  <c r="BA140" i="69"/>
  <c r="BA141" i="69" s="1"/>
  <c r="AZ140" i="69"/>
  <c r="AZ141" i="69" s="1"/>
  <c r="AY140" i="69"/>
  <c r="AX140" i="69"/>
  <c r="AW140" i="69"/>
  <c r="AV140" i="69"/>
  <c r="AU140" i="69"/>
  <c r="AU141" i="69" s="1"/>
  <c r="AT140" i="69"/>
  <c r="AT141" i="69" s="1"/>
  <c r="AS140" i="69"/>
  <c r="AS141" i="69" s="1"/>
  <c r="AR140" i="69"/>
  <c r="AR141" i="69" s="1"/>
  <c r="AQ140" i="69"/>
  <c r="AP140" i="69"/>
  <c r="AP141" i="69" s="1"/>
  <c r="AO140" i="69"/>
  <c r="AN140" i="69"/>
  <c r="AM140" i="69"/>
  <c r="AM141" i="69" s="1"/>
  <c r="AL140" i="69"/>
  <c r="AL141" i="69" s="1"/>
  <c r="AK140" i="69"/>
  <c r="AK141" i="69" s="1"/>
  <c r="AJ140" i="69"/>
  <c r="AJ141" i="69" s="1"/>
  <c r="AI140" i="69"/>
  <c r="AH140" i="69"/>
  <c r="AG140" i="69"/>
  <c r="AF140" i="69"/>
  <c r="AE140" i="69"/>
  <c r="AE141" i="69" s="1"/>
  <c r="AD140" i="69"/>
  <c r="AD141" i="69" s="1"/>
  <c r="AC140" i="69"/>
  <c r="AC141" i="69" s="1"/>
  <c r="AB140" i="69"/>
  <c r="AB141" i="69" s="1"/>
  <c r="AA140" i="69"/>
  <c r="Z140" i="69"/>
  <c r="Z141" i="69" s="1"/>
  <c r="Y140" i="69"/>
  <c r="X140" i="69"/>
  <c r="W140" i="69"/>
  <c r="W141" i="69" s="1"/>
  <c r="V140" i="69"/>
  <c r="V141" i="69" s="1"/>
  <c r="U140" i="69"/>
  <c r="U141" i="69" s="1"/>
  <c r="T140" i="69"/>
  <c r="T141" i="69" s="1"/>
  <c r="S140" i="69"/>
  <c r="R140" i="69"/>
  <c r="Q140" i="69"/>
  <c r="P140" i="69"/>
  <c r="O140" i="69"/>
  <c r="O141" i="69" s="1"/>
  <c r="BN136" i="69"/>
  <c r="BM136" i="69"/>
  <c r="BL136" i="69"/>
  <c r="BJ136" i="69"/>
  <c r="BG136" i="69"/>
  <c r="BF136" i="69"/>
  <c r="BE136" i="69"/>
  <c r="BD136" i="69"/>
  <c r="AY136" i="69"/>
  <c r="AW136" i="69"/>
  <c r="AV136" i="69"/>
  <c r="AT136" i="69"/>
  <c r="AQ136" i="69"/>
  <c r="AP136" i="69"/>
  <c r="AO136" i="69"/>
  <c r="AN136" i="69"/>
  <c r="AI136" i="69"/>
  <c r="AG136" i="69"/>
  <c r="AF136" i="69"/>
  <c r="AD136" i="69"/>
  <c r="AA136" i="69"/>
  <c r="Y136" i="69"/>
  <c r="X136" i="69"/>
  <c r="S136" i="69"/>
  <c r="R136" i="69"/>
  <c r="Q136" i="69"/>
  <c r="P136" i="69"/>
  <c r="BN135" i="69"/>
  <c r="BM135" i="69"/>
  <c r="BL135" i="69"/>
  <c r="BK135" i="69"/>
  <c r="BK136" i="69" s="1"/>
  <c r="BJ135" i="69"/>
  <c r="BI135" i="69"/>
  <c r="BI136" i="69" s="1"/>
  <c r="BH135" i="69"/>
  <c r="BH136" i="69" s="1"/>
  <c r="BG135" i="69"/>
  <c r="BF135" i="69"/>
  <c r="BE135" i="69"/>
  <c r="BD135" i="69"/>
  <c r="BC135" i="69"/>
  <c r="BC136" i="69" s="1"/>
  <c r="BB135" i="69"/>
  <c r="BB136" i="69" s="1"/>
  <c r="BA135" i="69"/>
  <c r="BA136" i="69" s="1"/>
  <c r="AZ135" i="69"/>
  <c r="AZ136" i="69" s="1"/>
  <c r="AY135" i="69"/>
  <c r="AX135" i="69"/>
  <c r="AX136" i="69" s="1"/>
  <c r="AW135" i="69"/>
  <c r="AV135" i="69"/>
  <c r="AU135" i="69"/>
  <c r="AU136" i="69" s="1"/>
  <c r="AT135" i="69"/>
  <c r="AS135" i="69"/>
  <c r="AS136" i="69" s="1"/>
  <c r="AR135" i="69"/>
  <c r="AR136" i="69" s="1"/>
  <c r="AQ135" i="69"/>
  <c r="AP135" i="69"/>
  <c r="AO135" i="69"/>
  <c r="AN135" i="69"/>
  <c r="AM135" i="69"/>
  <c r="AM136" i="69" s="1"/>
  <c r="AL135" i="69"/>
  <c r="AL136" i="69" s="1"/>
  <c r="AK135" i="69"/>
  <c r="AK136" i="69" s="1"/>
  <c r="AJ135" i="69"/>
  <c r="AJ136" i="69" s="1"/>
  <c r="AI135" i="69"/>
  <c r="AH135" i="69"/>
  <c r="AH136" i="69" s="1"/>
  <c r="AG135" i="69"/>
  <c r="AF135" i="69"/>
  <c r="AE135" i="69"/>
  <c r="AE136" i="69" s="1"/>
  <c r="AD135" i="69"/>
  <c r="AC135" i="69"/>
  <c r="AC136" i="69" s="1"/>
  <c r="AB135" i="69"/>
  <c r="AB136" i="69" s="1"/>
  <c r="AA135" i="69"/>
  <c r="Z135" i="69"/>
  <c r="Z136" i="69" s="1"/>
  <c r="Y135" i="69"/>
  <c r="X135" i="69"/>
  <c r="W135" i="69"/>
  <c r="W136" i="69" s="1"/>
  <c r="V135" i="69"/>
  <c r="V136" i="69" s="1"/>
  <c r="U135" i="69"/>
  <c r="U136" i="69" s="1"/>
  <c r="T135" i="69"/>
  <c r="T136" i="69" s="1"/>
  <c r="S135" i="69"/>
  <c r="R135" i="69"/>
  <c r="Q135" i="69"/>
  <c r="P135" i="69"/>
  <c r="O135" i="69"/>
  <c r="O136" i="69" s="1"/>
  <c r="BM131" i="69"/>
  <c r="BL131" i="69"/>
  <c r="BJ131" i="69"/>
  <c r="BG131" i="69"/>
  <c r="BE131" i="69"/>
  <c r="BD131" i="69"/>
  <c r="BB131" i="69"/>
  <c r="AY131" i="69"/>
  <c r="AW131" i="69"/>
  <c r="AV131" i="69"/>
  <c r="AQ131" i="69"/>
  <c r="AO131" i="69"/>
  <c r="AN131" i="69"/>
  <c r="AL131" i="69"/>
  <c r="AI131" i="69"/>
  <c r="AG131" i="69"/>
  <c r="AF131" i="69"/>
  <c r="AD131" i="69"/>
  <c r="AA131" i="69"/>
  <c r="Z131" i="69"/>
  <c r="Y131" i="69"/>
  <c r="X131" i="69"/>
  <c r="V131" i="69"/>
  <c r="S131" i="69"/>
  <c r="Q131" i="69"/>
  <c r="P131" i="69"/>
  <c r="BN130" i="69"/>
  <c r="BN131" i="69" s="1"/>
  <c r="BM130" i="69"/>
  <c r="BL130" i="69"/>
  <c r="BK130" i="69"/>
  <c r="BK131" i="69" s="1"/>
  <c r="BJ130" i="69"/>
  <c r="BI130" i="69"/>
  <c r="BI131" i="69" s="1"/>
  <c r="BH130" i="69"/>
  <c r="BH131" i="69" s="1"/>
  <c r="BG130" i="69"/>
  <c r="BF130" i="69"/>
  <c r="BF131" i="69" s="1"/>
  <c r="BE130" i="69"/>
  <c r="BD130" i="69"/>
  <c r="BC130" i="69"/>
  <c r="BC131" i="69" s="1"/>
  <c r="BB130" i="69"/>
  <c r="BA130" i="69"/>
  <c r="BA131" i="69" s="1"/>
  <c r="AZ130" i="69"/>
  <c r="AZ131" i="69" s="1"/>
  <c r="AY130" i="69"/>
  <c r="AX130" i="69"/>
  <c r="AX131" i="69" s="1"/>
  <c r="AW130" i="69"/>
  <c r="AV130" i="69"/>
  <c r="AU130" i="69"/>
  <c r="AU131" i="69" s="1"/>
  <c r="AT130" i="69"/>
  <c r="AT131" i="69" s="1"/>
  <c r="AS130" i="69"/>
  <c r="AS131" i="69" s="1"/>
  <c r="AR130" i="69"/>
  <c r="AR131" i="69" s="1"/>
  <c r="AQ130" i="69"/>
  <c r="AP130" i="69"/>
  <c r="AP131" i="69" s="1"/>
  <c r="AO130" i="69"/>
  <c r="AN130" i="69"/>
  <c r="AM130" i="69"/>
  <c r="AM131" i="69" s="1"/>
  <c r="AL130" i="69"/>
  <c r="AK130" i="69"/>
  <c r="AK131" i="69" s="1"/>
  <c r="AJ130" i="69"/>
  <c r="AJ131" i="69" s="1"/>
  <c r="AI130" i="69"/>
  <c r="AH130" i="69"/>
  <c r="AH131" i="69" s="1"/>
  <c r="AG130" i="69"/>
  <c r="AF130" i="69"/>
  <c r="AE130" i="69"/>
  <c r="AE131" i="69" s="1"/>
  <c r="AD130" i="69"/>
  <c r="AC130" i="69"/>
  <c r="AC131" i="69" s="1"/>
  <c r="AB130" i="69"/>
  <c r="AB131" i="69" s="1"/>
  <c r="AA130" i="69"/>
  <c r="Z130" i="69"/>
  <c r="Y130" i="69"/>
  <c r="X130" i="69"/>
  <c r="W130" i="69"/>
  <c r="W131" i="69" s="1"/>
  <c r="V130" i="69"/>
  <c r="U130" i="69"/>
  <c r="U131" i="69" s="1"/>
  <c r="T130" i="69"/>
  <c r="T131" i="69" s="1"/>
  <c r="S130" i="69"/>
  <c r="R130" i="69"/>
  <c r="R131" i="69" s="1"/>
  <c r="Q130" i="69"/>
  <c r="P130" i="69"/>
  <c r="O130" i="69"/>
  <c r="O131" i="69" s="1"/>
  <c r="BM126" i="69"/>
  <c r="BL126" i="69"/>
  <c r="BJ126" i="69"/>
  <c r="BG126" i="69"/>
  <c r="BF126" i="69"/>
  <c r="BE126" i="69"/>
  <c r="BD126" i="69"/>
  <c r="AY126" i="69"/>
  <c r="AW126" i="69"/>
  <c r="AV126" i="69"/>
  <c r="AT126" i="69"/>
  <c r="AQ126" i="69"/>
  <c r="AO126" i="69"/>
  <c r="AN126" i="69"/>
  <c r="AI126" i="69"/>
  <c r="AG126" i="69"/>
  <c r="AF126" i="69"/>
  <c r="AA126" i="69"/>
  <c r="Z126" i="69"/>
  <c r="X126" i="69"/>
  <c r="V126" i="69"/>
  <c r="S126" i="69"/>
  <c r="Q126" i="69"/>
  <c r="P126" i="69"/>
  <c r="BN125" i="69"/>
  <c r="BN126" i="69" s="1"/>
  <c r="BM125" i="69"/>
  <c r="BL125" i="69"/>
  <c r="BK125" i="69"/>
  <c r="BK126" i="69" s="1"/>
  <c r="BJ125" i="69"/>
  <c r="BI125" i="69"/>
  <c r="BI126" i="69" s="1"/>
  <c r="BH125" i="69"/>
  <c r="BH126" i="69" s="1"/>
  <c r="BG125" i="69"/>
  <c r="BF125" i="69"/>
  <c r="BE125" i="69"/>
  <c r="BD125" i="69"/>
  <c r="BC125" i="69"/>
  <c r="BC126" i="69" s="1"/>
  <c r="BB125" i="69"/>
  <c r="BB126" i="69" s="1"/>
  <c r="BA125" i="69"/>
  <c r="BA126" i="69" s="1"/>
  <c r="AZ125" i="69"/>
  <c r="AZ126" i="69" s="1"/>
  <c r="AY125" i="69"/>
  <c r="AX125" i="69"/>
  <c r="AX126" i="69" s="1"/>
  <c r="AW125" i="69"/>
  <c r="AV125" i="69"/>
  <c r="AU125" i="69"/>
  <c r="AU126" i="69" s="1"/>
  <c r="AT125" i="69"/>
  <c r="AS125" i="69"/>
  <c r="AS126" i="69" s="1"/>
  <c r="AR125" i="69"/>
  <c r="AR126" i="69" s="1"/>
  <c r="AQ125" i="69"/>
  <c r="AP125" i="69"/>
  <c r="AP126" i="69" s="1"/>
  <c r="AO125" i="69"/>
  <c r="AN125" i="69"/>
  <c r="AM125" i="69"/>
  <c r="AM126" i="69" s="1"/>
  <c r="AL125" i="69"/>
  <c r="AL126" i="69" s="1"/>
  <c r="AK125" i="69"/>
  <c r="AK126" i="69" s="1"/>
  <c r="AJ125" i="69"/>
  <c r="AJ126" i="69" s="1"/>
  <c r="AI125" i="69"/>
  <c r="AH125" i="69"/>
  <c r="AH126" i="69" s="1"/>
  <c r="AG125" i="69"/>
  <c r="AF125" i="69"/>
  <c r="AE125" i="69"/>
  <c r="AE126" i="69" s="1"/>
  <c r="AD125" i="69"/>
  <c r="AD126" i="69" s="1"/>
  <c r="AC125" i="69"/>
  <c r="AC126" i="69" s="1"/>
  <c r="AB125" i="69"/>
  <c r="AB126" i="69" s="1"/>
  <c r="AA125" i="69"/>
  <c r="Z125" i="69"/>
  <c r="Y125" i="69"/>
  <c r="Y126" i="69" s="1"/>
  <c r="X125" i="69"/>
  <c r="W125" i="69"/>
  <c r="W126" i="69" s="1"/>
  <c r="V125" i="69"/>
  <c r="U125" i="69"/>
  <c r="U126" i="69" s="1"/>
  <c r="T125" i="69"/>
  <c r="T126" i="69" s="1"/>
  <c r="S125" i="69"/>
  <c r="R125" i="69"/>
  <c r="R126" i="69" s="1"/>
  <c r="Q125" i="69"/>
  <c r="P125" i="69"/>
  <c r="O125" i="69"/>
  <c r="O126" i="69" s="1"/>
  <c r="BN121" i="69"/>
  <c r="BM121" i="69"/>
  <c r="BF121" i="69"/>
  <c r="BE121" i="69"/>
  <c r="BD121" i="69"/>
  <c r="BB121" i="69"/>
  <c r="AX121" i="69"/>
  <c r="AW121" i="69"/>
  <c r="AV121" i="69"/>
  <c r="AT121" i="69"/>
  <c r="AQ121" i="69"/>
  <c r="AN121" i="69"/>
  <c r="AI121" i="69"/>
  <c r="AH121" i="69"/>
  <c r="AG121" i="69"/>
  <c r="Z121" i="69"/>
  <c r="Y121" i="69"/>
  <c r="W121" i="69"/>
  <c r="T121" i="69"/>
  <c r="R121" i="69"/>
  <c r="Q121" i="69"/>
  <c r="O121" i="69"/>
  <c r="BN120" i="69"/>
  <c r="BM120" i="69"/>
  <c r="BL120" i="69"/>
  <c r="BL121" i="69" s="1"/>
  <c r="BK120" i="69"/>
  <c r="BK121" i="69" s="1"/>
  <c r="BJ120" i="69"/>
  <c r="BJ121" i="69" s="1"/>
  <c r="BI120" i="69"/>
  <c r="BI121" i="69" s="1"/>
  <c r="BH120" i="69"/>
  <c r="BH121" i="69" s="1"/>
  <c r="BG120" i="69"/>
  <c r="BG121" i="69" s="1"/>
  <c r="BF120" i="69"/>
  <c r="BE120" i="69"/>
  <c r="BD120" i="69"/>
  <c r="BC120" i="69"/>
  <c r="BC121" i="69" s="1"/>
  <c r="BB120" i="69"/>
  <c r="BA120" i="69"/>
  <c r="BA121" i="69" s="1"/>
  <c r="AZ120" i="69"/>
  <c r="AZ121" i="69" s="1"/>
  <c r="AY120" i="69"/>
  <c r="AY121" i="69" s="1"/>
  <c r="AX120" i="69"/>
  <c r="AW120" i="69"/>
  <c r="AV120" i="69"/>
  <c r="AU120" i="69"/>
  <c r="AU121" i="69" s="1"/>
  <c r="AT120" i="69"/>
  <c r="AS120" i="69"/>
  <c r="AS121" i="69" s="1"/>
  <c r="AR120" i="69"/>
  <c r="AR121" i="69" s="1"/>
  <c r="AQ120" i="69"/>
  <c r="AP120" i="69"/>
  <c r="AP121" i="69" s="1"/>
  <c r="AO120" i="69"/>
  <c r="AO121" i="69" s="1"/>
  <c r="AN120" i="69"/>
  <c r="AM120" i="69"/>
  <c r="AM121" i="69" s="1"/>
  <c r="AL120" i="69"/>
  <c r="AL121" i="69" s="1"/>
  <c r="AK120" i="69"/>
  <c r="AK121" i="69" s="1"/>
  <c r="AJ120" i="69"/>
  <c r="AJ121" i="69" s="1"/>
  <c r="AI120" i="69"/>
  <c r="AH120" i="69"/>
  <c r="AG120" i="69"/>
  <c r="AF120" i="69"/>
  <c r="AF121" i="69" s="1"/>
  <c r="AE120" i="69"/>
  <c r="AE121" i="69" s="1"/>
  <c r="AD120" i="69"/>
  <c r="AD121" i="69" s="1"/>
  <c r="AC120" i="69"/>
  <c r="AC121" i="69" s="1"/>
  <c r="AB120" i="69"/>
  <c r="AB121" i="69" s="1"/>
  <c r="AA120" i="69"/>
  <c r="AA121" i="69" s="1"/>
  <c r="Z120" i="69"/>
  <c r="Y120" i="69"/>
  <c r="X120" i="69"/>
  <c r="X121" i="69" s="1"/>
  <c r="W120" i="69"/>
  <c r="V120" i="69"/>
  <c r="V121" i="69" s="1"/>
  <c r="U120" i="69"/>
  <c r="U121" i="69" s="1"/>
  <c r="T120" i="69"/>
  <c r="S120" i="69"/>
  <c r="S121" i="69" s="1"/>
  <c r="R120" i="69"/>
  <c r="Q120" i="69"/>
  <c r="P120" i="69"/>
  <c r="P121" i="69" s="1"/>
  <c r="O120" i="69"/>
  <c r="BN116" i="69"/>
  <c r="BM116" i="69"/>
  <c r="BK116" i="69"/>
  <c r="BH116" i="69"/>
  <c r="BF116" i="69"/>
  <c r="BE116" i="69"/>
  <c r="BC116" i="69"/>
  <c r="AZ116" i="69"/>
  <c r="AX116" i="69"/>
  <c r="AW116" i="69"/>
  <c r="AV116" i="69"/>
  <c r="AU116" i="69"/>
  <c r="AR116" i="69"/>
  <c r="AP116" i="69"/>
  <c r="AO116" i="69"/>
  <c r="AM116" i="69"/>
  <c r="AJ116" i="69"/>
  <c r="AH116" i="69"/>
  <c r="AG116" i="69"/>
  <c r="AE116" i="69"/>
  <c r="Z116" i="69"/>
  <c r="Y116" i="69"/>
  <c r="W116" i="69"/>
  <c r="T116" i="69"/>
  <c r="R116" i="69"/>
  <c r="Q116" i="69"/>
  <c r="O116" i="69"/>
  <c r="BN115" i="69"/>
  <c r="BM115" i="69"/>
  <c r="BL115" i="69"/>
  <c r="BL116" i="69" s="1"/>
  <c r="BK115" i="69"/>
  <c r="BJ115" i="69"/>
  <c r="BJ116" i="69" s="1"/>
  <c r="BI115" i="69"/>
  <c r="BI116" i="69" s="1"/>
  <c r="BH115" i="69"/>
  <c r="BG115" i="69"/>
  <c r="BG116" i="69" s="1"/>
  <c r="BF115" i="69"/>
  <c r="BE115" i="69"/>
  <c r="BD115" i="69"/>
  <c r="BD116" i="69" s="1"/>
  <c r="BC115" i="69"/>
  <c r="BB115" i="69"/>
  <c r="BB116" i="69" s="1"/>
  <c r="BA115" i="69"/>
  <c r="BA116" i="69" s="1"/>
  <c r="AZ115" i="69"/>
  <c r="AY115" i="69"/>
  <c r="AY116" i="69" s="1"/>
  <c r="AX115" i="69"/>
  <c r="AW115" i="69"/>
  <c r="AV115" i="69"/>
  <c r="AU115" i="69"/>
  <c r="AT115" i="69"/>
  <c r="AT116" i="69" s="1"/>
  <c r="AS115" i="69"/>
  <c r="AS116" i="69" s="1"/>
  <c r="AR115" i="69"/>
  <c r="AQ115" i="69"/>
  <c r="AQ116" i="69" s="1"/>
  <c r="AP115" i="69"/>
  <c r="AO115" i="69"/>
  <c r="AN115" i="69"/>
  <c r="AN116" i="69" s="1"/>
  <c r="AM115" i="69"/>
  <c r="AL115" i="69"/>
  <c r="AL116" i="69" s="1"/>
  <c r="AK115" i="69"/>
  <c r="AK116" i="69" s="1"/>
  <c r="AJ115" i="69"/>
  <c r="AI115" i="69"/>
  <c r="AI116" i="69" s="1"/>
  <c r="AH115" i="69"/>
  <c r="AG115" i="69"/>
  <c r="AF115" i="69"/>
  <c r="AF116" i="69" s="1"/>
  <c r="AE115" i="69"/>
  <c r="AD115" i="69"/>
  <c r="AD116" i="69" s="1"/>
  <c r="AC115" i="69"/>
  <c r="AC116" i="69" s="1"/>
  <c r="AB115" i="69"/>
  <c r="AB116" i="69" s="1"/>
  <c r="AA115" i="69"/>
  <c r="AA116" i="69" s="1"/>
  <c r="Z115" i="69"/>
  <c r="Y115" i="69"/>
  <c r="X115" i="69"/>
  <c r="X116" i="69" s="1"/>
  <c r="W115" i="69"/>
  <c r="V115" i="69"/>
  <c r="V116" i="69" s="1"/>
  <c r="U115" i="69"/>
  <c r="U116" i="69" s="1"/>
  <c r="T115" i="69"/>
  <c r="S115" i="69"/>
  <c r="S116" i="69" s="1"/>
  <c r="R115" i="69"/>
  <c r="Q115" i="69"/>
  <c r="P115" i="69"/>
  <c r="P116" i="69" s="1"/>
  <c r="O115" i="69"/>
  <c r="BN111" i="69"/>
  <c r="BM111" i="69"/>
  <c r="BK111" i="69"/>
  <c r="BF111" i="69"/>
  <c r="BE111" i="69"/>
  <c r="BD111" i="69"/>
  <c r="BC111" i="69"/>
  <c r="AZ111" i="69"/>
  <c r="AX111" i="69"/>
  <c r="AW111" i="69"/>
  <c r="AU111" i="69"/>
  <c r="AR111" i="69"/>
  <c r="AP111" i="69"/>
  <c r="AO111" i="69"/>
  <c r="AN111" i="69"/>
  <c r="AM111" i="69"/>
  <c r="AJ111" i="69"/>
  <c r="AH111" i="69"/>
  <c r="AG111" i="69"/>
  <c r="AF111" i="69"/>
  <c r="AE111" i="69"/>
  <c r="AB111" i="69"/>
  <c r="Z111" i="69"/>
  <c r="Y111" i="69"/>
  <c r="X111" i="69"/>
  <c r="W111" i="69"/>
  <c r="R111" i="69"/>
  <c r="Q111" i="69"/>
  <c r="P111" i="69"/>
  <c r="O111" i="69"/>
  <c r="BN110" i="69"/>
  <c r="BM110" i="69"/>
  <c r="BL110" i="69"/>
  <c r="BL111" i="69" s="1"/>
  <c r="BK110" i="69"/>
  <c r="BJ110" i="69"/>
  <c r="BJ111" i="69" s="1"/>
  <c r="BI110" i="69"/>
  <c r="BI111" i="69" s="1"/>
  <c r="BH110" i="69"/>
  <c r="BH111" i="69" s="1"/>
  <c r="BG110" i="69"/>
  <c r="BG111" i="69" s="1"/>
  <c r="BF110" i="69"/>
  <c r="BE110" i="69"/>
  <c r="BD110" i="69"/>
  <c r="BC110" i="69"/>
  <c r="BB110" i="69"/>
  <c r="BB111" i="69" s="1"/>
  <c r="BA110" i="69"/>
  <c r="BA111" i="69" s="1"/>
  <c r="AZ110" i="69"/>
  <c r="AY110" i="69"/>
  <c r="AY111" i="69" s="1"/>
  <c r="AX110" i="69"/>
  <c r="AW110" i="69"/>
  <c r="AV110" i="69"/>
  <c r="AV111" i="69" s="1"/>
  <c r="AU110" i="69"/>
  <c r="AT110" i="69"/>
  <c r="AT111" i="69" s="1"/>
  <c r="AS110" i="69"/>
  <c r="AS111" i="69" s="1"/>
  <c r="AR110" i="69"/>
  <c r="AQ110" i="69"/>
  <c r="AQ111" i="69" s="1"/>
  <c r="AP110" i="69"/>
  <c r="AO110" i="69"/>
  <c r="AN110" i="69"/>
  <c r="AM110" i="69"/>
  <c r="AL110" i="69"/>
  <c r="AL111" i="69" s="1"/>
  <c r="AK110" i="69"/>
  <c r="AK111" i="69" s="1"/>
  <c r="AJ110" i="69"/>
  <c r="AI110" i="69"/>
  <c r="AI111" i="69" s="1"/>
  <c r="AH110" i="69"/>
  <c r="AG110" i="69"/>
  <c r="AF110" i="69"/>
  <c r="AE110" i="69"/>
  <c r="AD110" i="69"/>
  <c r="AD111" i="69" s="1"/>
  <c r="AC110" i="69"/>
  <c r="AC111" i="69" s="1"/>
  <c r="AB110" i="69"/>
  <c r="AA110" i="69"/>
  <c r="AA111" i="69" s="1"/>
  <c r="Z110" i="69"/>
  <c r="Y110" i="69"/>
  <c r="X110" i="69"/>
  <c r="W110" i="69"/>
  <c r="V110" i="69"/>
  <c r="V111" i="69" s="1"/>
  <c r="U110" i="69"/>
  <c r="U111" i="69" s="1"/>
  <c r="T110" i="69"/>
  <c r="T111" i="69" s="1"/>
  <c r="S110" i="69"/>
  <c r="S111" i="69" s="1"/>
  <c r="R110" i="69"/>
  <c r="Q110" i="69"/>
  <c r="P110" i="69"/>
  <c r="O110" i="69"/>
  <c r="BN106" i="69"/>
  <c r="BM106" i="69"/>
  <c r="BL106" i="69"/>
  <c r="BK106" i="69"/>
  <c r="BF106" i="69"/>
  <c r="BE106" i="69"/>
  <c r="BD106" i="69"/>
  <c r="BC106" i="69"/>
  <c r="AX106" i="69"/>
  <c r="AW106" i="69"/>
  <c r="AU106" i="69"/>
  <c r="AP106" i="69"/>
  <c r="AO106" i="69"/>
  <c r="AN106" i="69"/>
  <c r="AM106" i="69"/>
  <c r="AH106" i="69"/>
  <c r="AG106" i="69"/>
  <c r="AF106" i="69"/>
  <c r="AE106" i="69"/>
  <c r="Z106" i="69"/>
  <c r="Y106" i="69"/>
  <c r="X106" i="69"/>
  <c r="W106" i="69"/>
  <c r="R106" i="69"/>
  <c r="Q106" i="69"/>
  <c r="P106" i="69"/>
  <c r="O106" i="69"/>
  <c r="BN105" i="69"/>
  <c r="BM105" i="69"/>
  <c r="BL105" i="69"/>
  <c r="BK105" i="69"/>
  <c r="BJ105" i="69"/>
  <c r="BJ106" i="69" s="1"/>
  <c r="BI105" i="69"/>
  <c r="BI106" i="69" s="1"/>
  <c r="BH105" i="69"/>
  <c r="BH106" i="69" s="1"/>
  <c r="BG105" i="69"/>
  <c r="BG106" i="69" s="1"/>
  <c r="BF105" i="69"/>
  <c r="BE105" i="69"/>
  <c r="BD105" i="69"/>
  <c r="BC105" i="69"/>
  <c r="BB105" i="69"/>
  <c r="BB106" i="69" s="1"/>
  <c r="BA105" i="69"/>
  <c r="BA106" i="69" s="1"/>
  <c r="AZ105" i="69"/>
  <c r="AZ106" i="69" s="1"/>
  <c r="AY105" i="69"/>
  <c r="AY106" i="69" s="1"/>
  <c r="AX105" i="69"/>
  <c r="AW105" i="69"/>
  <c r="AV105" i="69"/>
  <c r="AV106" i="69" s="1"/>
  <c r="AU105" i="69"/>
  <c r="AT105" i="69"/>
  <c r="AT106" i="69" s="1"/>
  <c r="AS105" i="69"/>
  <c r="AS106" i="69" s="1"/>
  <c r="AR105" i="69"/>
  <c r="AR106" i="69" s="1"/>
  <c r="AQ105" i="69"/>
  <c r="AQ106" i="69" s="1"/>
  <c r="AP105" i="69"/>
  <c r="AO105" i="69"/>
  <c r="AN105" i="69"/>
  <c r="AM105" i="69"/>
  <c r="AL105" i="69"/>
  <c r="AL106" i="69" s="1"/>
  <c r="AK105" i="69"/>
  <c r="AK106" i="69" s="1"/>
  <c r="AJ105" i="69"/>
  <c r="AJ106" i="69" s="1"/>
  <c r="AI105" i="69"/>
  <c r="AI106" i="69" s="1"/>
  <c r="AH105" i="69"/>
  <c r="AG105" i="69"/>
  <c r="AF105" i="69"/>
  <c r="AE105" i="69"/>
  <c r="AD105" i="69"/>
  <c r="AD106" i="69" s="1"/>
  <c r="AC105" i="69"/>
  <c r="AC106" i="69" s="1"/>
  <c r="AB105" i="69"/>
  <c r="AB106" i="69" s="1"/>
  <c r="AA105" i="69"/>
  <c r="AA106" i="69" s="1"/>
  <c r="Z105" i="69"/>
  <c r="Y105" i="69"/>
  <c r="X105" i="69"/>
  <c r="W105" i="69"/>
  <c r="V105" i="69"/>
  <c r="V106" i="69" s="1"/>
  <c r="U105" i="69"/>
  <c r="U106" i="69" s="1"/>
  <c r="T105" i="69"/>
  <c r="T106" i="69" s="1"/>
  <c r="S105" i="69"/>
  <c r="S106" i="69" s="1"/>
  <c r="R105" i="69"/>
  <c r="Q105" i="69"/>
  <c r="P105" i="69"/>
  <c r="O105" i="69"/>
  <c r="BN101" i="69"/>
  <c r="BM101" i="69"/>
  <c r="BL101" i="69"/>
  <c r="BK101" i="69"/>
  <c r="BH101" i="69"/>
  <c r="BF101" i="69"/>
  <c r="BE101" i="69"/>
  <c r="BC101" i="69"/>
  <c r="AZ101" i="69"/>
  <c r="AX101" i="69"/>
  <c r="AW101" i="69"/>
  <c r="AV101" i="69"/>
  <c r="AU101" i="69"/>
  <c r="AP101" i="69"/>
  <c r="AO101" i="69"/>
  <c r="AM101" i="69"/>
  <c r="AJ101" i="69"/>
  <c r="AH101" i="69"/>
  <c r="AG101" i="69"/>
  <c r="AE101" i="69"/>
  <c r="Z101" i="69"/>
  <c r="Y101" i="69"/>
  <c r="W101" i="69"/>
  <c r="T101" i="69"/>
  <c r="R101" i="69"/>
  <c r="Q101" i="69"/>
  <c r="O101" i="69"/>
  <c r="BN100" i="69"/>
  <c r="BM100" i="69"/>
  <c r="BL100" i="69"/>
  <c r="BK100" i="69"/>
  <c r="BJ100" i="69"/>
  <c r="BJ101" i="69" s="1"/>
  <c r="BI100" i="69"/>
  <c r="BI101" i="69" s="1"/>
  <c r="BH100" i="69"/>
  <c r="BG100" i="69"/>
  <c r="BG101" i="69" s="1"/>
  <c r="BF100" i="69"/>
  <c r="BE100" i="69"/>
  <c r="BD100" i="69"/>
  <c r="BD101" i="69" s="1"/>
  <c r="BC100" i="69"/>
  <c r="BB100" i="69"/>
  <c r="BB101" i="69" s="1"/>
  <c r="BA100" i="69"/>
  <c r="BA101" i="69" s="1"/>
  <c r="AZ100" i="69"/>
  <c r="AY100" i="69"/>
  <c r="AY101" i="69" s="1"/>
  <c r="AX100" i="69"/>
  <c r="AW100" i="69"/>
  <c r="AV100" i="69"/>
  <c r="AU100" i="69"/>
  <c r="AT100" i="69"/>
  <c r="AT101" i="69" s="1"/>
  <c r="AS100" i="69"/>
  <c r="AS101" i="69" s="1"/>
  <c r="AR100" i="69"/>
  <c r="AR101" i="69" s="1"/>
  <c r="AQ100" i="69"/>
  <c r="AQ101" i="69" s="1"/>
  <c r="AP100" i="69"/>
  <c r="AO100" i="69"/>
  <c r="AN100" i="69"/>
  <c r="AN101" i="69" s="1"/>
  <c r="AM100" i="69"/>
  <c r="AL100" i="69"/>
  <c r="AL101" i="69" s="1"/>
  <c r="AK100" i="69"/>
  <c r="AK101" i="69" s="1"/>
  <c r="AJ100" i="69"/>
  <c r="AI100" i="69"/>
  <c r="AI101" i="69" s="1"/>
  <c r="AH100" i="69"/>
  <c r="AG100" i="69"/>
  <c r="AF100" i="69"/>
  <c r="AF101" i="69" s="1"/>
  <c r="AE100" i="69"/>
  <c r="AD100" i="69"/>
  <c r="AD101" i="69" s="1"/>
  <c r="AC100" i="69"/>
  <c r="AC101" i="69" s="1"/>
  <c r="AB100" i="69"/>
  <c r="AB101" i="69" s="1"/>
  <c r="AA100" i="69"/>
  <c r="AA101" i="69" s="1"/>
  <c r="Z100" i="69"/>
  <c r="Y100" i="69"/>
  <c r="X100" i="69"/>
  <c r="X101" i="69" s="1"/>
  <c r="W100" i="69"/>
  <c r="V100" i="69"/>
  <c r="V101" i="69" s="1"/>
  <c r="U100" i="69"/>
  <c r="U101" i="69" s="1"/>
  <c r="T100" i="69"/>
  <c r="S100" i="69"/>
  <c r="S101" i="69" s="1"/>
  <c r="R100" i="69"/>
  <c r="Q100" i="69"/>
  <c r="P100" i="69"/>
  <c r="P101" i="69" s="1"/>
  <c r="O100" i="69"/>
  <c r="BN96" i="69"/>
  <c r="BM96" i="69"/>
  <c r="BK96" i="69"/>
  <c r="BH96" i="69"/>
  <c r="BF96" i="69"/>
  <c r="BE96" i="69"/>
  <c r="BC96" i="69"/>
  <c r="AZ96" i="69"/>
  <c r="AX96" i="69"/>
  <c r="AW96" i="69"/>
  <c r="AV96" i="69"/>
  <c r="AU96" i="69"/>
  <c r="AR96" i="69"/>
  <c r="AP96" i="69"/>
  <c r="AO96" i="69"/>
  <c r="AM96" i="69"/>
  <c r="AJ96" i="69"/>
  <c r="AH96" i="69"/>
  <c r="AG96" i="69"/>
  <c r="AF96" i="69"/>
  <c r="AE96" i="69"/>
  <c r="Z96" i="69"/>
  <c r="Y96" i="69"/>
  <c r="W96" i="69"/>
  <c r="T96" i="69"/>
  <c r="R96" i="69"/>
  <c r="Q96" i="69"/>
  <c r="O96" i="69"/>
  <c r="BN95" i="69"/>
  <c r="BM95" i="69"/>
  <c r="BL95" i="69"/>
  <c r="BL96" i="69" s="1"/>
  <c r="BK95" i="69"/>
  <c r="BJ95" i="69"/>
  <c r="BJ96" i="69" s="1"/>
  <c r="BI95" i="69"/>
  <c r="BI96" i="69" s="1"/>
  <c r="BH95" i="69"/>
  <c r="BG95" i="69"/>
  <c r="BG96" i="69" s="1"/>
  <c r="BF95" i="69"/>
  <c r="BE95" i="69"/>
  <c r="BD95" i="69"/>
  <c r="BD96" i="69" s="1"/>
  <c r="BC95" i="69"/>
  <c r="BB95" i="69"/>
  <c r="BB96" i="69" s="1"/>
  <c r="BA95" i="69"/>
  <c r="BA96" i="69" s="1"/>
  <c r="AZ95" i="69"/>
  <c r="AY95" i="69"/>
  <c r="AY96" i="69" s="1"/>
  <c r="AX95" i="69"/>
  <c r="AW95" i="69"/>
  <c r="AV95" i="69"/>
  <c r="AU95" i="69"/>
  <c r="AT95" i="69"/>
  <c r="AT96" i="69" s="1"/>
  <c r="AS95" i="69"/>
  <c r="AS96" i="69" s="1"/>
  <c r="AR95" i="69"/>
  <c r="AQ95" i="69"/>
  <c r="AQ96" i="69" s="1"/>
  <c r="AP95" i="69"/>
  <c r="AO95" i="69"/>
  <c r="AN95" i="69"/>
  <c r="AN96" i="69" s="1"/>
  <c r="AM95" i="69"/>
  <c r="AL95" i="69"/>
  <c r="AL96" i="69" s="1"/>
  <c r="AK95" i="69"/>
  <c r="AK96" i="69" s="1"/>
  <c r="AJ95" i="69"/>
  <c r="AI95" i="69"/>
  <c r="AI96" i="69" s="1"/>
  <c r="AH95" i="69"/>
  <c r="AG95" i="69"/>
  <c r="AF95" i="69"/>
  <c r="AE95" i="69"/>
  <c r="AD95" i="69"/>
  <c r="AD96" i="69" s="1"/>
  <c r="AC95" i="69"/>
  <c r="AC96" i="69" s="1"/>
  <c r="AB95" i="69"/>
  <c r="AB96" i="69" s="1"/>
  <c r="AA95" i="69"/>
  <c r="AA96" i="69" s="1"/>
  <c r="Z95" i="69"/>
  <c r="Y95" i="69"/>
  <c r="X95" i="69"/>
  <c r="X96" i="69" s="1"/>
  <c r="W95" i="69"/>
  <c r="V95" i="69"/>
  <c r="V96" i="69" s="1"/>
  <c r="U95" i="69"/>
  <c r="U96" i="69" s="1"/>
  <c r="T95" i="69"/>
  <c r="S95" i="69"/>
  <c r="S96" i="69" s="1"/>
  <c r="R95" i="69"/>
  <c r="Q95" i="69"/>
  <c r="P95" i="69"/>
  <c r="P96" i="69" s="1"/>
  <c r="O95" i="69"/>
  <c r="BN91" i="69"/>
  <c r="BM91" i="69"/>
  <c r="BK91" i="69"/>
  <c r="BF91" i="69"/>
  <c r="BE91" i="69"/>
  <c r="BD91" i="69"/>
  <c r="BC91" i="69"/>
  <c r="AZ91" i="69"/>
  <c r="AX91" i="69"/>
  <c r="AW91" i="69"/>
  <c r="AU91" i="69"/>
  <c r="AR91" i="69"/>
  <c r="AP91" i="69"/>
  <c r="AO91" i="69"/>
  <c r="AN91" i="69"/>
  <c r="AM91" i="69"/>
  <c r="AJ91" i="69"/>
  <c r="AH91" i="69"/>
  <c r="AG91" i="69"/>
  <c r="AF91" i="69"/>
  <c r="AE91" i="69"/>
  <c r="AB91" i="69"/>
  <c r="Z91" i="69"/>
  <c r="Y91" i="69"/>
  <c r="X91" i="69"/>
  <c r="W91" i="69"/>
  <c r="R91" i="69"/>
  <c r="Q91" i="69"/>
  <c r="P91" i="69"/>
  <c r="O91" i="69"/>
  <c r="BN90" i="69"/>
  <c r="BM90" i="69"/>
  <c r="BL90" i="69"/>
  <c r="BL91" i="69" s="1"/>
  <c r="BK90" i="69"/>
  <c r="BJ90" i="69"/>
  <c r="BJ91" i="69" s="1"/>
  <c r="BI90" i="69"/>
  <c r="BI91" i="69" s="1"/>
  <c r="BH90" i="69"/>
  <c r="BH91" i="69" s="1"/>
  <c r="BG90" i="69"/>
  <c r="BG91" i="69" s="1"/>
  <c r="BF90" i="69"/>
  <c r="BE90" i="69"/>
  <c r="BD90" i="69"/>
  <c r="BC90" i="69"/>
  <c r="BB90" i="69"/>
  <c r="BB91" i="69" s="1"/>
  <c r="BA90" i="69"/>
  <c r="BA91" i="69" s="1"/>
  <c r="AZ90" i="69"/>
  <c r="AY90" i="69"/>
  <c r="AY91" i="69" s="1"/>
  <c r="AX90" i="69"/>
  <c r="AW90" i="69"/>
  <c r="AV90" i="69"/>
  <c r="AV91" i="69" s="1"/>
  <c r="AU90" i="69"/>
  <c r="AT90" i="69"/>
  <c r="AT91" i="69" s="1"/>
  <c r="AS90" i="69"/>
  <c r="AS91" i="69" s="1"/>
  <c r="AR90" i="69"/>
  <c r="AQ90" i="69"/>
  <c r="AQ91" i="69" s="1"/>
  <c r="AP90" i="69"/>
  <c r="AO90" i="69"/>
  <c r="AN90" i="69"/>
  <c r="AM90" i="69"/>
  <c r="AL90" i="69"/>
  <c r="AL91" i="69" s="1"/>
  <c r="AK90" i="69"/>
  <c r="AK91" i="69" s="1"/>
  <c r="AJ90" i="69"/>
  <c r="AI90" i="69"/>
  <c r="AI91" i="69" s="1"/>
  <c r="AH90" i="69"/>
  <c r="AG90" i="69"/>
  <c r="AF90" i="69"/>
  <c r="AE90" i="69"/>
  <c r="AD90" i="69"/>
  <c r="AD91" i="69" s="1"/>
  <c r="AC90" i="69"/>
  <c r="AC91" i="69" s="1"/>
  <c r="AB90" i="69"/>
  <c r="AA90" i="69"/>
  <c r="AA91" i="69" s="1"/>
  <c r="Z90" i="69"/>
  <c r="Y90" i="69"/>
  <c r="X90" i="69"/>
  <c r="W90" i="69"/>
  <c r="V90" i="69"/>
  <c r="V91" i="69" s="1"/>
  <c r="U90" i="69"/>
  <c r="U91" i="69" s="1"/>
  <c r="T90" i="69"/>
  <c r="T91" i="69" s="1"/>
  <c r="S90" i="69"/>
  <c r="S91" i="69" s="1"/>
  <c r="R90" i="69"/>
  <c r="Q90" i="69"/>
  <c r="P90" i="69"/>
  <c r="O90" i="69"/>
  <c r="BN86" i="69"/>
  <c r="BM86" i="69"/>
  <c r="BL86" i="69"/>
  <c r="BK86" i="69"/>
  <c r="BF86" i="69"/>
  <c r="BE86" i="69"/>
  <c r="BD86" i="69"/>
  <c r="BC86" i="69"/>
  <c r="AX86" i="69"/>
  <c r="AW86" i="69"/>
  <c r="AU86" i="69"/>
  <c r="AP86" i="69"/>
  <c r="AO86" i="69"/>
  <c r="AN86" i="69"/>
  <c r="AM86" i="69"/>
  <c r="AH86" i="69"/>
  <c r="AG86" i="69"/>
  <c r="AF86" i="69"/>
  <c r="AE86" i="69"/>
  <c r="Z86" i="69"/>
  <c r="Y86" i="69"/>
  <c r="X86" i="69"/>
  <c r="W86" i="69"/>
  <c r="R86" i="69"/>
  <c r="Q86" i="69"/>
  <c r="P86" i="69"/>
  <c r="O86" i="69"/>
  <c r="BN85" i="69"/>
  <c r="BM85" i="69"/>
  <c r="BL85" i="69"/>
  <c r="BK85" i="69"/>
  <c r="BJ85" i="69"/>
  <c r="BJ86" i="69" s="1"/>
  <c r="BI85" i="69"/>
  <c r="BI86" i="69" s="1"/>
  <c r="BH85" i="69"/>
  <c r="BH86" i="69" s="1"/>
  <c r="BG85" i="69"/>
  <c r="BG86" i="69" s="1"/>
  <c r="BF85" i="69"/>
  <c r="BE85" i="69"/>
  <c r="BD85" i="69"/>
  <c r="BC85" i="69"/>
  <c r="BB85" i="69"/>
  <c r="BB86" i="69" s="1"/>
  <c r="BA85" i="69"/>
  <c r="BA86" i="69" s="1"/>
  <c r="AZ85" i="69"/>
  <c r="AZ86" i="69" s="1"/>
  <c r="AY85" i="69"/>
  <c r="AY86" i="69" s="1"/>
  <c r="AX85" i="69"/>
  <c r="AW85" i="69"/>
  <c r="AV85" i="69"/>
  <c r="AV86" i="69" s="1"/>
  <c r="AU85" i="69"/>
  <c r="AT85" i="69"/>
  <c r="AT86" i="69" s="1"/>
  <c r="AS85" i="69"/>
  <c r="AS86" i="69" s="1"/>
  <c r="AR85" i="69"/>
  <c r="AR86" i="69" s="1"/>
  <c r="AQ85" i="69"/>
  <c r="AQ86" i="69" s="1"/>
  <c r="AP85" i="69"/>
  <c r="AO85" i="69"/>
  <c r="AN85" i="69"/>
  <c r="AM85" i="69"/>
  <c r="AL85" i="69"/>
  <c r="AL86" i="69" s="1"/>
  <c r="AK85" i="69"/>
  <c r="AK86" i="69" s="1"/>
  <c r="AJ85" i="69"/>
  <c r="AJ86" i="69" s="1"/>
  <c r="AI85" i="69"/>
  <c r="AI86" i="69" s="1"/>
  <c r="AH85" i="69"/>
  <c r="AG85" i="69"/>
  <c r="AF85" i="69"/>
  <c r="AE85" i="69"/>
  <c r="AD85" i="69"/>
  <c r="AD86" i="69" s="1"/>
  <c r="AC85" i="69"/>
  <c r="AC86" i="69" s="1"/>
  <c r="AB85" i="69"/>
  <c r="AB86" i="69" s="1"/>
  <c r="AA85" i="69"/>
  <c r="AA86" i="69" s="1"/>
  <c r="Z85" i="69"/>
  <c r="Y85" i="69"/>
  <c r="X85" i="69"/>
  <c r="W85" i="69"/>
  <c r="V85" i="69"/>
  <c r="V86" i="69" s="1"/>
  <c r="U85" i="69"/>
  <c r="U86" i="69" s="1"/>
  <c r="T85" i="69"/>
  <c r="T86" i="69" s="1"/>
  <c r="S85" i="69"/>
  <c r="S86" i="69" s="1"/>
  <c r="R85" i="69"/>
  <c r="Q85" i="69"/>
  <c r="P85" i="69"/>
  <c r="O85" i="69"/>
  <c r="BN81" i="69"/>
  <c r="BM81" i="69"/>
  <c r="BL81" i="69"/>
  <c r="BK81" i="69"/>
  <c r="BH81" i="69"/>
  <c r="BF81" i="69"/>
  <c r="BE81" i="69"/>
  <c r="BC81" i="69"/>
  <c r="AZ81" i="69"/>
  <c r="AX81" i="69"/>
  <c r="AW81" i="69"/>
  <c r="AV81" i="69"/>
  <c r="AU81" i="69"/>
  <c r="AP81" i="69"/>
  <c r="AO81" i="69"/>
  <c r="AM81" i="69"/>
  <c r="AJ81" i="69"/>
  <c r="AH81" i="69"/>
  <c r="AG81" i="69"/>
  <c r="AE81" i="69"/>
  <c r="Z81" i="69"/>
  <c r="Y81" i="69"/>
  <c r="W81" i="69"/>
  <c r="T81" i="69"/>
  <c r="R81" i="69"/>
  <c r="Q81" i="69"/>
  <c r="O81" i="69"/>
  <c r="BN80" i="69"/>
  <c r="BM80" i="69"/>
  <c r="BL80" i="69"/>
  <c r="BK80" i="69"/>
  <c r="BJ80" i="69"/>
  <c r="BJ81" i="69" s="1"/>
  <c r="BI80" i="69"/>
  <c r="BI81" i="69" s="1"/>
  <c r="BH80" i="69"/>
  <c r="BG80" i="69"/>
  <c r="BG81" i="69" s="1"/>
  <c r="BF80" i="69"/>
  <c r="BE80" i="69"/>
  <c r="BD80" i="69"/>
  <c r="BD81" i="69" s="1"/>
  <c r="BC80" i="69"/>
  <c r="BB80" i="69"/>
  <c r="BB81" i="69" s="1"/>
  <c r="BA80" i="69"/>
  <c r="BA81" i="69" s="1"/>
  <c r="AZ80" i="69"/>
  <c r="AY80" i="69"/>
  <c r="AY81" i="69" s="1"/>
  <c r="AX80" i="69"/>
  <c r="AW80" i="69"/>
  <c r="AV80" i="69"/>
  <c r="AU80" i="69"/>
  <c r="AT80" i="69"/>
  <c r="AT81" i="69" s="1"/>
  <c r="AS80" i="69"/>
  <c r="AS81" i="69" s="1"/>
  <c r="AR80" i="69"/>
  <c r="AR81" i="69" s="1"/>
  <c r="AQ80" i="69"/>
  <c r="AQ81" i="69" s="1"/>
  <c r="AP80" i="69"/>
  <c r="AO80" i="69"/>
  <c r="AN80" i="69"/>
  <c r="AN81" i="69" s="1"/>
  <c r="AM80" i="69"/>
  <c r="AL80" i="69"/>
  <c r="AL81" i="69" s="1"/>
  <c r="AK80" i="69"/>
  <c r="AK81" i="69" s="1"/>
  <c r="AJ80" i="69"/>
  <c r="AI80" i="69"/>
  <c r="AI81" i="69" s="1"/>
  <c r="AH80" i="69"/>
  <c r="AG80" i="69"/>
  <c r="AF80" i="69"/>
  <c r="AF81" i="69" s="1"/>
  <c r="AE80" i="69"/>
  <c r="AD80" i="69"/>
  <c r="AD81" i="69" s="1"/>
  <c r="AC80" i="69"/>
  <c r="AC81" i="69" s="1"/>
  <c r="AB80" i="69"/>
  <c r="AB81" i="69" s="1"/>
  <c r="AA80" i="69"/>
  <c r="AA81" i="69" s="1"/>
  <c r="Z80" i="69"/>
  <c r="Y80" i="69"/>
  <c r="X80" i="69"/>
  <c r="X81" i="69" s="1"/>
  <c r="W80" i="69"/>
  <c r="V80" i="69"/>
  <c r="V81" i="69" s="1"/>
  <c r="U80" i="69"/>
  <c r="U81" i="69" s="1"/>
  <c r="T80" i="69"/>
  <c r="S80" i="69"/>
  <c r="S81" i="69" s="1"/>
  <c r="R80" i="69"/>
  <c r="Q80" i="69"/>
  <c r="P80" i="69"/>
  <c r="P81" i="69" s="1"/>
  <c r="O80" i="69"/>
  <c r="BN76" i="69"/>
  <c r="BM76" i="69"/>
  <c r="BK76" i="69"/>
  <c r="BH76" i="69"/>
  <c r="BF76" i="69"/>
  <c r="BE76" i="69"/>
  <c r="BC76" i="69"/>
  <c r="AZ76" i="69"/>
  <c r="AX76" i="69"/>
  <c r="AW76" i="69"/>
  <c r="AV76" i="69"/>
  <c r="AU76" i="69"/>
  <c r="AR76" i="69"/>
  <c r="AP76" i="69"/>
  <c r="AO76" i="69"/>
  <c r="AM76" i="69"/>
  <c r="AJ76" i="69"/>
  <c r="AH76" i="69"/>
  <c r="AG76" i="69"/>
  <c r="AF76" i="69"/>
  <c r="AE76" i="69"/>
  <c r="Z76" i="69"/>
  <c r="Y76" i="69"/>
  <c r="W76" i="69"/>
  <c r="T76" i="69"/>
  <c r="R76" i="69"/>
  <c r="Q76" i="69"/>
  <c r="O76" i="69"/>
  <c r="BN75" i="69"/>
  <c r="BM75" i="69"/>
  <c r="BL75" i="69"/>
  <c r="BL76" i="69" s="1"/>
  <c r="BK75" i="69"/>
  <c r="BJ75" i="69"/>
  <c r="BJ76" i="69" s="1"/>
  <c r="BI75" i="69"/>
  <c r="BI76" i="69" s="1"/>
  <c r="BH75" i="69"/>
  <c r="BG75" i="69"/>
  <c r="BG76" i="69" s="1"/>
  <c r="BF75" i="69"/>
  <c r="BE75" i="69"/>
  <c r="BD75" i="69"/>
  <c r="BD76" i="69" s="1"/>
  <c r="BC75" i="69"/>
  <c r="BB75" i="69"/>
  <c r="BB76" i="69" s="1"/>
  <c r="BA75" i="69"/>
  <c r="BA76" i="69" s="1"/>
  <c r="AZ75" i="69"/>
  <c r="AY75" i="69"/>
  <c r="AY76" i="69" s="1"/>
  <c r="AX75" i="69"/>
  <c r="AW75" i="69"/>
  <c r="AV75" i="69"/>
  <c r="AU75" i="69"/>
  <c r="AT75" i="69"/>
  <c r="AT76" i="69" s="1"/>
  <c r="AS75" i="69"/>
  <c r="AS76" i="69" s="1"/>
  <c r="AR75" i="69"/>
  <c r="AQ75" i="69"/>
  <c r="AQ76" i="69" s="1"/>
  <c r="AP75" i="69"/>
  <c r="AO75" i="69"/>
  <c r="AN75" i="69"/>
  <c r="AN76" i="69" s="1"/>
  <c r="AM75" i="69"/>
  <c r="AL75" i="69"/>
  <c r="AL76" i="69" s="1"/>
  <c r="AK75" i="69"/>
  <c r="AK76" i="69" s="1"/>
  <c r="AJ75" i="69"/>
  <c r="AI75" i="69"/>
  <c r="AI76" i="69" s="1"/>
  <c r="AH75" i="69"/>
  <c r="AG75" i="69"/>
  <c r="AF75" i="69"/>
  <c r="AE75" i="69"/>
  <c r="AD75" i="69"/>
  <c r="AD76" i="69" s="1"/>
  <c r="AC75" i="69"/>
  <c r="AC76" i="69" s="1"/>
  <c r="AB75" i="69"/>
  <c r="AB76" i="69" s="1"/>
  <c r="AA75" i="69"/>
  <c r="AA76" i="69" s="1"/>
  <c r="Z75" i="69"/>
  <c r="Y75" i="69"/>
  <c r="X75" i="69"/>
  <c r="X76" i="69" s="1"/>
  <c r="W75" i="69"/>
  <c r="V75" i="69"/>
  <c r="V76" i="69" s="1"/>
  <c r="U75" i="69"/>
  <c r="U76" i="69" s="1"/>
  <c r="T75" i="69"/>
  <c r="S75" i="69"/>
  <c r="S76" i="69" s="1"/>
  <c r="R75" i="69"/>
  <c r="Q75" i="69"/>
  <c r="P75" i="69"/>
  <c r="P76" i="69" s="1"/>
  <c r="O75" i="69"/>
  <c r="BN71" i="69"/>
  <c r="BM71" i="69"/>
  <c r="BC71" i="69"/>
  <c r="AZ71" i="69"/>
  <c r="AR71" i="69"/>
  <c r="AP71" i="69"/>
  <c r="AJ71" i="69"/>
  <c r="AD71" i="69"/>
  <c r="AB71" i="69"/>
  <c r="Y71" i="69"/>
  <c r="V71" i="69"/>
  <c r="U71" i="69"/>
  <c r="T71" i="69"/>
  <c r="S71" i="69"/>
  <c r="BN70" i="69"/>
  <c r="BM70" i="69"/>
  <c r="BL70" i="69"/>
  <c r="BL71" i="69" s="1"/>
  <c r="BK70" i="69"/>
  <c r="BK71" i="69" s="1"/>
  <c r="BJ70" i="69"/>
  <c r="BJ71" i="69" s="1"/>
  <c r="BI70" i="69"/>
  <c r="BI71" i="69" s="1"/>
  <c r="BH70" i="69"/>
  <c r="BH71" i="69" s="1"/>
  <c r="BG70" i="69"/>
  <c r="BG71" i="69" s="1"/>
  <c r="BF70" i="69"/>
  <c r="BF71" i="69" s="1"/>
  <c r="BE70" i="69"/>
  <c r="BE71" i="69" s="1"/>
  <c r="BD70" i="69"/>
  <c r="BD71" i="69" s="1"/>
  <c r="BC70" i="69"/>
  <c r="BB70" i="69"/>
  <c r="BB71" i="69" s="1"/>
  <c r="BA70" i="69"/>
  <c r="BA71" i="69" s="1"/>
  <c r="AZ70" i="69"/>
  <c r="AY70" i="69"/>
  <c r="AY71" i="69" s="1"/>
  <c r="AX70" i="69"/>
  <c r="AX71" i="69" s="1"/>
  <c r="AW70" i="69"/>
  <c r="AW71" i="69" s="1"/>
  <c r="AV70" i="69"/>
  <c r="AV71" i="69" s="1"/>
  <c r="AU70" i="69"/>
  <c r="AU71" i="69" s="1"/>
  <c r="AT70" i="69"/>
  <c r="AT71" i="69" s="1"/>
  <c r="AS70" i="69"/>
  <c r="AS71" i="69" s="1"/>
  <c r="AR70" i="69"/>
  <c r="AQ70" i="69"/>
  <c r="AQ71" i="69" s="1"/>
  <c r="AP70" i="69"/>
  <c r="AO70" i="69"/>
  <c r="AO71" i="69" s="1"/>
  <c r="AN70" i="69"/>
  <c r="AN71" i="69" s="1"/>
  <c r="AM70" i="69"/>
  <c r="AM71" i="69" s="1"/>
  <c r="AL70" i="69"/>
  <c r="AL71" i="69" s="1"/>
  <c r="AK70" i="69"/>
  <c r="AK71" i="69" s="1"/>
  <c r="AJ70" i="69"/>
  <c r="AI70" i="69"/>
  <c r="AI71" i="69" s="1"/>
  <c r="AH70" i="69"/>
  <c r="AH71" i="69" s="1"/>
  <c r="AG70" i="69"/>
  <c r="AG71" i="69" s="1"/>
  <c r="AF70" i="69"/>
  <c r="AF71" i="69" s="1"/>
  <c r="AE70" i="69"/>
  <c r="AE71" i="69" s="1"/>
  <c r="AD70" i="69"/>
  <c r="AC70" i="69"/>
  <c r="AC71" i="69" s="1"/>
  <c r="AB70" i="69"/>
  <c r="AA70" i="69"/>
  <c r="AA71" i="69" s="1"/>
  <c r="Z70" i="69"/>
  <c r="Z71" i="69" s="1"/>
  <c r="Y70" i="69"/>
  <c r="X70" i="69"/>
  <c r="X71" i="69" s="1"/>
  <c r="W70" i="69"/>
  <c r="W71" i="69" s="1"/>
  <c r="V70" i="69"/>
  <c r="U70" i="69"/>
  <c r="T70" i="69"/>
  <c r="S70" i="69"/>
  <c r="R70" i="69"/>
  <c r="R71" i="69" s="1"/>
  <c r="Q70" i="69"/>
  <c r="Q71" i="69" s="1"/>
  <c r="P70" i="69"/>
  <c r="P71" i="69" s="1"/>
  <c r="O70" i="69"/>
  <c r="O71" i="69" s="1"/>
  <c r="BL66" i="69"/>
  <c r="BI66" i="69"/>
  <c r="BG66" i="69"/>
  <c r="BF66" i="69"/>
  <c r="BD66" i="69"/>
  <c r="BA66" i="69"/>
  <c r="AY66" i="69"/>
  <c r="AX66" i="69"/>
  <c r="AV66" i="69"/>
  <c r="AS66" i="69"/>
  <c r="AQ66" i="69"/>
  <c r="AP66" i="69"/>
  <c r="AN66" i="69"/>
  <c r="AK66" i="69"/>
  <c r="AI66" i="69"/>
  <c r="AH66" i="69"/>
  <c r="AF66" i="69"/>
  <c r="AC66" i="69"/>
  <c r="AB66" i="69"/>
  <c r="AA66" i="69"/>
  <c r="Z66" i="69"/>
  <c r="U66" i="69"/>
  <c r="S66" i="69"/>
  <c r="R66" i="69"/>
  <c r="P66" i="69"/>
  <c r="BN65" i="69"/>
  <c r="BN66" i="69" s="1"/>
  <c r="BM65" i="69"/>
  <c r="BL65" i="69"/>
  <c r="BK65" i="69"/>
  <c r="BK66" i="69" s="1"/>
  <c r="BJ65" i="69"/>
  <c r="BJ66" i="69" s="1"/>
  <c r="BI65" i="69"/>
  <c r="BH65" i="69"/>
  <c r="BH66" i="69" s="1"/>
  <c r="BG65" i="69"/>
  <c r="BF65" i="69"/>
  <c r="BE65" i="69"/>
  <c r="BE66" i="69" s="1"/>
  <c r="BD65" i="69"/>
  <c r="BC65" i="69"/>
  <c r="BC66" i="69" s="1"/>
  <c r="BB65" i="69"/>
  <c r="BB66" i="69" s="1"/>
  <c r="BA65" i="69"/>
  <c r="AZ65" i="69"/>
  <c r="AZ66" i="69" s="1"/>
  <c r="AY65" i="69"/>
  <c r="AX65" i="69"/>
  <c r="AW65" i="69"/>
  <c r="AW66" i="69" s="1"/>
  <c r="AV65" i="69"/>
  <c r="AU65" i="69"/>
  <c r="AU66" i="69" s="1"/>
  <c r="AT65" i="69"/>
  <c r="AT66" i="69" s="1"/>
  <c r="AS65" i="69"/>
  <c r="AR65" i="69"/>
  <c r="AR66" i="69" s="1"/>
  <c r="AQ65" i="69"/>
  <c r="AP65" i="69"/>
  <c r="AO65" i="69"/>
  <c r="AO66" i="69" s="1"/>
  <c r="AN65" i="69"/>
  <c r="AM65" i="69"/>
  <c r="AM66" i="69" s="1"/>
  <c r="AL65" i="69"/>
  <c r="AL66" i="69" s="1"/>
  <c r="AK65" i="69"/>
  <c r="AJ65" i="69"/>
  <c r="AJ66" i="69" s="1"/>
  <c r="AI65" i="69"/>
  <c r="AH65" i="69"/>
  <c r="AG65" i="69"/>
  <c r="AG66" i="69" s="1"/>
  <c r="AF65" i="69"/>
  <c r="AE65" i="69"/>
  <c r="AE66" i="69" s="1"/>
  <c r="AD65" i="69"/>
  <c r="AD66" i="69" s="1"/>
  <c r="AC65" i="69"/>
  <c r="AB65" i="69"/>
  <c r="AA65" i="69"/>
  <c r="Z65" i="69"/>
  <c r="Y65" i="69"/>
  <c r="Y66" i="69" s="1"/>
  <c r="X65" i="69"/>
  <c r="X66" i="69" s="1"/>
  <c r="W65" i="69"/>
  <c r="W66" i="69" s="1"/>
  <c r="V65" i="69"/>
  <c r="V66" i="69" s="1"/>
  <c r="U65" i="69"/>
  <c r="T65" i="69"/>
  <c r="T66" i="69" s="1"/>
  <c r="S65" i="69"/>
  <c r="R65" i="69"/>
  <c r="Q65" i="69"/>
  <c r="Q66" i="69" s="1"/>
  <c r="P65" i="69"/>
  <c r="O65" i="69"/>
  <c r="O66" i="69" s="1"/>
  <c r="BN61" i="69"/>
  <c r="BI61" i="69"/>
  <c r="BH61" i="69"/>
  <c r="BG61" i="69"/>
  <c r="BF61" i="69"/>
  <c r="BA61" i="69"/>
  <c r="AZ61" i="69"/>
  <c r="AY61" i="69"/>
  <c r="AX61" i="69"/>
  <c r="AV61" i="69"/>
  <c r="AS61" i="69"/>
  <c r="AR61" i="69"/>
  <c r="AQ61" i="69"/>
  <c r="AP61" i="69"/>
  <c r="AK61" i="69"/>
  <c r="AJ61" i="69"/>
  <c r="AI61" i="69"/>
  <c r="AH61" i="69"/>
  <c r="AC61" i="69"/>
  <c r="AB61" i="69"/>
  <c r="AA61" i="69"/>
  <c r="Z61" i="69"/>
  <c r="U61" i="69"/>
  <c r="T61" i="69"/>
  <c r="S61" i="69"/>
  <c r="R61" i="69"/>
  <c r="BN60" i="69"/>
  <c r="BM60" i="69"/>
  <c r="BM61" i="69" s="1"/>
  <c r="BL60" i="69"/>
  <c r="BL61" i="69" s="1"/>
  <c r="BK60" i="69"/>
  <c r="BK61" i="69" s="1"/>
  <c r="BJ60" i="69"/>
  <c r="BJ61" i="69" s="1"/>
  <c r="BI60" i="69"/>
  <c r="BH60" i="69"/>
  <c r="BG60" i="69"/>
  <c r="BF60" i="69"/>
  <c r="BE60" i="69"/>
  <c r="BE61" i="69" s="1"/>
  <c r="BD60" i="69"/>
  <c r="BD61" i="69" s="1"/>
  <c r="BC60" i="69"/>
  <c r="BC61" i="69" s="1"/>
  <c r="BB60" i="69"/>
  <c r="BB61" i="69" s="1"/>
  <c r="BA60" i="69"/>
  <c r="AZ60" i="69"/>
  <c r="AY60" i="69"/>
  <c r="AX60" i="69"/>
  <c r="AW60" i="69"/>
  <c r="AW61" i="69" s="1"/>
  <c r="AV60" i="69"/>
  <c r="AU60" i="69"/>
  <c r="AU61" i="69" s="1"/>
  <c r="AT60" i="69"/>
  <c r="AT61" i="69" s="1"/>
  <c r="AS60" i="69"/>
  <c r="AR60" i="69"/>
  <c r="AQ60" i="69"/>
  <c r="AP60" i="69"/>
  <c r="AO60" i="69"/>
  <c r="AO61" i="69" s="1"/>
  <c r="AN60" i="69"/>
  <c r="AN61" i="69" s="1"/>
  <c r="AM60" i="69"/>
  <c r="AM61" i="69" s="1"/>
  <c r="AL60" i="69"/>
  <c r="AL61" i="69" s="1"/>
  <c r="AK60" i="69"/>
  <c r="AJ60" i="69"/>
  <c r="AI60" i="69"/>
  <c r="AH60" i="69"/>
  <c r="AG60" i="69"/>
  <c r="AG61" i="69" s="1"/>
  <c r="AF60" i="69"/>
  <c r="AF61" i="69" s="1"/>
  <c r="AE60" i="69"/>
  <c r="AE61" i="69" s="1"/>
  <c r="AD60" i="69"/>
  <c r="AD61" i="69" s="1"/>
  <c r="AC60" i="69"/>
  <c r="AB60" i="69"/>
  <c r="AA60" i="69"/>
  <c r="Z60" i="69"/>
  <c r="Y60" i="69"/>
  <c r="Y61" i="69" s="1"/>
  <c r="X60" i="69"/>
  <c r="X61" i="69" s="1"/>
  <c r="W60" i="69"/>
  <c r="W61" i="69" s="1"/>
  <c r="V60" i="69"/>
  <c r="V61" i="69" s="1"/>
  <c r="U60" i="69"/>
  <c r="T60" i="69"/>
  <c r="S60" i="69"/>
  <c r="R60" i="69"/>
  <c r="Q60" i="69"/>
  <c r="Q61" i="69" s="1"/>
  <c r="P60" i="69"/>
  <c r="P61" i="69" s="1"/>
  <c r="O60" i="69"/>
  <c r="O61" i="69" s="1"/>
  <c r="BN56" i="69"/>
  <c r="BL56" i="69"/>
  <c r="BI56" i="69"/>
  <c r="BG56" i="69"/>
  <c r="BF56" i="69"/>
  <c r="BD56" i="69"/>
  <c r="BA56" i="69"/>
  <c r="AY56" i="69"/>
  <c r="AX56" i="69"/>
  <c r="AV56" i="69"/>
  <c r="AS56" i="69"/>
  <c r="AQ56" i="69"/>
  <c r="AP56" i="69"/>
  <c r="AN56" i="69"/>
  <c r="AK56" i="69"/>
  <c r="AI56" i="69"/>
  <c r="AH56" i="69"/>
  <c r="AF56" i="69"/>
  <c r="AC56" i="69"/>
  <c r="AB56" i="69"/>
  <c r="AA56" i="69"/>
  <c r="Z56" i="69"/>
  <c r="U56" i="69"/>
  <c r="S56" i="69"/>
  <c r="R56" i="69"/>
  <c r="P56" i="69"/>
  <c r="BN55" i="69"/>
  <c r="BM55" i="69"/>
  <c r="BM56" i="69" s="1"/>
  <c r="BL55" i="69"/>
  <c r="BK55" i="69"/>
  <c r="BK56" i="69" s="1"/>
  <c r="BJ55" i="69"/>
  <c r="BJ56" i="69" s="1"/>
  <c r="BI55" i="69"/>
  <c r="BH55" i="69"/>
  <c r="BH56" i="69" s="1"/>
  <c r="BG55" i="69"/>
  <c r="BF55" i="69"/>
  <c r="BE55" i="69"/>
  <c r="BE56" i="69" s="1"/>
  <c r="BD55" i="69"/>
  <c r="BC55" i="69"/>
  <c r="BC56" i="69" s="1"/>
  <c r="BB55" i="69"/>
  <c r="BB56" i="69" s="1"/>
  <c r="BA55" i="69"/>
  <c r="AZ55" i="69"/>
  <c r="AZ56" i="69" s="1"/>
  <c r="AY55" i="69"/>
  <c r="AX55" i="69"/>
  <c r="AW55" i="69"/>
  <c r="AW56" i="69" s="1"/>
  <c r="AV55" i="69"/>
  <c r="AU55" i="69"/>
  <c r="AU56" i="69" s="1"/>
  <c r="AT55" i="69"/>
  <c r="AT56" i="69" s="1"/>
  <c r="AS55" i="69"/>
  <c r="AR55" i="69"/>
  <c r="AR56" i="69" s="1"/>
  <c r="AQ55" i="69"/>
  <c r="AP55" i="69"/>
  <c r="AO55" i="69"/>
  <c r="AO56" i="69" s="1"/>
  <c r="AN55" i="69"/>
  <c r="AM55" i="69"/>
  <c r="AM56" i="69" s="1"/>
  <c r="AL55" i="69"/>
  <c r="AL56" i="69" s="1"/>
  <c r="AK55" i="69"/>
  <c r="AJ55" i="69"/>
  <c r="AJ56" i="69" s="1"/>
  <c r="AI55" i="69"/>
  <c r="AH55" i="69"/>
  <c r="AG55" i="69"/>
  <c r="AG56" i="69" s="1"/>
  <c r="AF55" i="69"/>
  <c r="AE55" i="69"/>
  <c r="AE56" i="69" s="1"/>
  <c r="AD55" i="69"/>
  <c r="AD56" i="69" s="1"/>
  <c r="AC55" i="69"/>
  <c r="AB55" i="69"/>
  <c r="AA55" i="69"/>
  <c r="Z55" i="69"/>
  <c r="Y55" i="69"/>
  <c r="Y56" i="69" s="1"/>
  <c r="X55" i="69"/>
  <c r="X56" i="69" s="1"/>
  <c r="W55" i="69"/>
  <c r="W56" i="69" s="1"/>
  <c r="V55" i="69"/>
  <c r="V56" i="69" s="1"/>
  <c r="U55" i="69"/>
  <c r="T55" i="69"/>
  <c r="T56" i="69" s="1"/>
  <c r="S55" i="69"/>
  <c r="R55" i="69"/>
  <c r="Q55" i="69"/>
  <c r="Q56" i="69" s="1"/>
  <c r="P55" i="69"/>
  <c r="O55" i="69"/>
  <c r="O56" i="69" s="1"/>
  <c r="BN51" i="69"/>
  <c r="BI51" i="69"/>
  <c r="BH51" i="69"/>
  <c r="BG51" i="69"/>
  <c r="BF51" i="69"/>
  <c r="BA51" i="69"/>
  <c r="AZ51" i="69"/>
  <c r="AY51" i="69"/>
  <c r="AX51" i="69"/>
  <c r="AV51" i="69"/>
  <c r="AU51" i="69"/>
  <c r="AQ51" i="69"/>
  <c r="AN51" i="69"/>
  <c r="AK51" i="69"/>
  <c r="AJ51" i="69"/>
  <c r="AI51" i="69"/>
  <c r="AF51" i="69"/>
  <c r="AC51" i="69"/>
  <c r="AA51" i="69"/>
  <c r="Z51" i="69"/>
  <c r="X51" i="69"/>
  <c r="S51" i="69"/>
  <c r="P51" i="69"/>
  <c r="BN50" i="69"/>
  <c r="BM50" i="69"/>
  <c r="BM51" i="69" s="1"/>
  <c r="BL50" i="69"/>
  <c r="BL51" i="69" s="1"/>
  <c r="BK50" i="69"/>
  <c r="BK51" i="69" s="1"/>
  <c r="BJ50" i="69"/>
  <c r="BJ51" i="69" s="1"/>
  <c r="BI50" i="69"/>
  <c r="BH50" i="69"/>
  <c r="BG50" i="69"/>
  <c r="BF50" i="69"/>
  <c r="BE50" i="69"/>
  <c r="BE51" i="69" s="1"/>
  <c r="BD50" i="69"/>
  <c r="BD51" i="69" s="1"/>
  <c r="BC50" i="69"/>
  <c r="BC51" i="69" s="1"/>
  <c r="BB50" i="69"/>
  <c r="BB51" i="69" s="1"/>
  <c r="BA50" i="69"/>
  <c r="AY50" i="69"/>
  <c r="AX50" i="69"/>
  <c r="AW50" i="69"/>
  <c r="AW51" i="69" s="1"/>
  <c r="AV50" i="69"/>
  <c r="AT50" i="69"/>
  <c r="AT51" i="69" s="1"/>
  <c r="AS50" i="69"/>
  <c r="AS51" i="69" s="1"/>
  <c r="AR50" i="69"/>
  <c r="AR51" i="69" s="1"/>
  <c r="AQ50" i="69"/>
  <c r="AP50" i="69"/>
  <c r="AP51" i="69" s="1"/>
  <c r="AO50" i="69"/>
  <c r="AO51" i="69" s="1"/>
  <c r="AN50" i="69"/>
  <c r="AM50" i="69"/>
  <c r="AM51" i="69" s="1"/>
  <c r="AL50" i="69"/>
  <c r="AL51" i="69" s="1"/>
  <c r="AK50" i="69"/>
  <c r="AJ50" i="69"/>
  <c r="AI50" i="69"/>
  <c r="AH50" i="69"/>
  <c r="AH51" i="69" s="1"/>
  <c r="AG50" i="69"/>
  <c r="AG51" i="69" s="1"/>
  <c r="AF50" i="69"/>
  <c r="AE50" i="69"/>
  <c r="AE51" i="69" s="1"/>
  <c r="AD50" i="69"/>
  <c r="AD51" i="69" s="1"/>
  <c r="AC50" i="69"/>
  <c r="AB50" i="69"/>
  <c r="AB51" i="69" s="1"/>
  <c r="AA50" i="69"/>
  <c r="Z50" i="69"/>
  <c r="Y50" i="69"/>
  <c r="Y51" i="69" s="1"/>
  <c r="X50" i="69"/>
  <c r="W50" i="69"/>
  <c r="W51" i="69" s="1"/>
  <c r="V50" i="69"/>
  <c r="V51" i="69" s="1"/>
  <c r="U50" i="69"/>
  <c r="U51" i="69" s="1"/>
  <c r="T50" i="69"/>
  <c r="T51" i="69" s="1"/>
  <c r="S50" i="69"/>
  <c r="R50" i="69"/>
  <c r="R51" i="69" s="1"/>
  <c r="Q50" i="69"/>
  <c r="Q51" i="69" s="1"/>
  <c r="P50" i="69"/>
  <c r="O50" i="69"/>
  <c r="O51" i="69" s="1"/>
  <c r="BN46" i="69"/>
  <c r="BM46" i="69"/>
  <c r="BL46" i="69"/>
  <c r="BG46" i="69"/>
  <c r="BE46" i="69"/>
  <c r="BD46" i="69"/>
  <c r="BB46" i="69"/>
  <c r="AY46" i="69"/>
  <c r="AW46" i="69"/>
  <c r="AV46" i="69"/>
  <c r="AQ46" i="69"/>
  <c r="AP46" i="69"/>
  <c r="AO46" i="69"/>
  <c r="AN46" i="69"/>
  <c r="AL46" i="69"/>
  <c r="AI46" i="69"/>
  <c r="AH46" i="69"/>
  <c r="AG46" i="69"/>
  <c r="AF46" i="69"/>
  <c r="AD46" i="69"/>
  <c r="AA46" i="69"/>
  <c r="Y46" i="69"/>
  <c r="X46" i="69"/>
  <c r="V46" i="69"/>
  <c r="S46" i="69"/>
  <c r="R46" i="69"/>
  <c r="Q46" i="69"/>
  <c r="P46" i="69"/>
  <c r="BN45" i="69"/>
  <c r="BM45" i="69"/>
  <c r="BL45" i="69"/>
  <c r="BK45" i="69"/>
  <c r="BK46" i="69" s="1"/>
  <c r="BJ45" i="69"/>
  <c r="BJ46" i="69" s="1"/>
  <c r="BI45" i="69"/>
  <c r="BI46" i="69" s="1"/>
  <c r="BH45" i="69"/>
  <c r="BH46" i="69" s="1"/>
  <c r="BG45" i="69"/>
  <c r="BF45" i="69"/>
  <c r="BF46" i="69" s="1"/>
  <c r="BE45" i="69"/>
  <c r="BD45" i="69"/>
  <c r="BC45" i="69"/>
  <c r="BC46" i="69" s="1"/>
  <c r="BB45" i="69"/>
  <c r="BA45" i="69"/>
  <c r="BA46" i="69" s="1"/>
  <c r="AZ45" i="69"/>
  <c r="AZ46" i="69" s="1"/>
  <c r="AY45" i="69"/>
  <c r="AX45" i="69"/>
  <c r="AX46" i="69" s="1"/>
  <c r="AW45" i="69"/>
  <c r="AV45" i="69"/>
  <c r="AU45" i="69"/>
  <c r="AU46" i="69" s="1"/>
  <c r="AT45" i="69"/>
  <c r="AT46" i="69" s="1"/>
  <c r="AS45" i="69"/>
  <c r="AS46" i="69" s="1"/>
  <c r="AR45" i="69"/>
  <c r="AR46" i="69" s="1"/>
  <c r="AQ45" i="69"/>
  <c r="AP45" i="69"/>
  <c r="AO45" i="69"/>
  <c r="AN45" i="69"/>
  <c r="AM45" i="69"/>
  <c r="AM46" i="69" s="1"/>
  <c r="AL45" i="69"/>
  <c r="AK45" i="69"/>
  <c r="AK46" i="69" s="1"/>
  <c r="AJ45" i="69"/>
  <c r="AJ46" i="69" s="1"/>
  <c r="AI45" i="69"/>
  <c r="AH45" i="69"/>
  <c r="AG45" i="69"/>
  <c r="AF45" i="69"/>
  <c r="AE45" i="69"/>
  <c r="AE46" i="69" s="1"/>
  <c r="AD45" i="69"/>
  <c r="AC45" i="69"/>
  <c r="AC46" i="69" s="1"/>
  <c r="AB45" i="69"/>
  <c r="AB46" i="69" s="1"/>
  <c r="AA45" i="69"/>
  <c r="Z45" i="69"/>
  <c r="Z46" i="69" s="1"/>
  <c r="Y45" i="69"/>
  <c r="X45" i="69"/>
  <c r="W45" i="69"/>
  <c r="W46" i="69" s="1"/>
  <c r="V45" i="69"/>
  <c r="U45" i="69"/>
  <c r="U46" i="69" s="1"/>
  <c r="T45" i="69"/>
  <c r="T46" i="69" s="1"/>
  <c r="S45" i="69"/>
  <c r="R45" i="69"/>
  <c r="Q45" i="69"/>
  <c r="P45" i="69"/>
  <c r="O45" i="69"/>
  <c r="O46" i="69" s="1"/>
  <c r="BM41" i="69"/>
  <c r="BL41" i="69"/>
  <c r="BJ41" i="69"/>
  <c r="BG41" i="69"/>
  <c r="BE41" i="69"/>
  <c r="BD41" i="69"/>
  <c r="AZ41" i="69"/>
  <c r="AX41" i="69"/>
  <c r="AW41" i="69"/>
  <c r="AV41" i="69"/>
  <c r="AQ41" i="69"/>
  <c r="AO41" i="69"/>
  <c r="AN41" i="69"/>
  <c r="AL41" i="69"/>
  <c r="AK41" i="69"/>
  <c r="AF41" i="69"/>
  <c r="AD41" i="69"/>
  <c r="AC41" i="69"/>
  <c r="AA41" i="69"/>
  <c r="X41" i="69"/>
  <c r="V41" i="69"/>
  <c r="U41" i="69"/>
  <c r="P41" i="69"/>
  <c r="BN40" i="69"/>
  <c r="BN41" i="69" s="1"/>
  <c r="BM40" i="69"/>
  <c r="BL40" i="69"/>
  <c r="BK40" i="69"/>
  <c r="BK41" i="69" s="1"/>
  <c r="BJ40" i="69"/>
  <c r="BI40" i="69"/>
  <c r="BI41" i="69" s="1"/>
  <c r="BH40" i="69"/>
  <c r="BH41" i="69" s="1"/>
  <c r="BG40" i="69"/>
  <c r="BF40" i="69"/>
  <c r="BF41" i="69" s="1"/>
  <c r="BE40" i="69"/>
  <c r="BD40" i="69"/>
  <c r="BC40" i="69"/>
  <c r="BC41" i="69" s="1"/>
  <c r="BB40" i="69"/>
  <c r="BB41" i="69" s="1"/>
  <c r="BA40" i="69"/>
  <c r="BA41" i="69" s="1"/>
  <c r="AY40" i="69"/>
  <c r="AY41" i="69" s="1"/>
  <c r="AX40" i="69"/>
  <c r="AW40" i="69"/>
  <c r="AV40" i="69"/>
  <c r="AU40" i="69"/>
  <c r="AU41" i="69" s="1"/>
  <c r="AT40" i="69"/>
  <c r="AT41" i="69" s="1"/>
  <c r="AS40" i="69"/>
  <c r="AS41" i="69" s="1"/>
  <c r="AR40" i="69"/>
  <c r="AR41" i="69" s="1"/>
  <c r="AP40" i="69"/>
  <c r="AP41" i="69" s="1"/>
  <c r="AO40" i="69"/>
  <c r="AN40" i="69"/>
  <c r="AM40" i="69"/>
  <c r="AM41" i="69" s="1"/>
  <c r="AK40" i="69"/>
  <c r="AJ40" i="69"/>
  <c r="AJ41" i="69" s="1"/>
  <c r="AI40" i="69"/>
  <c r="AI41" i="69" s="1"/>
  <c r="AH40" i="69"/>
  <c r="AH41" i="69" s="1"/>
  <c r="AG40" i="69"/>
  <c r="AG41" i="69" s="1"/>
  <c r="AF40" i="69"/>
  <c r="AE40" i="69"/>
  <c r="AE41" i="69" s="1"/>
  <c r="AD40" i="69"/>
  <c r="AC40" i="69"/>
  <c r="AB40" i="69"/>
  <c r="AB41" i="69" s="1"/>
  <c r="AA40" i="69"/>
  <c r="Z40" i="69"/>
  <c r="Z41" i="69" s="1"/>
  <c r="Y40" i="69"/>
  <c r="Y41" i="69" s="1"/>
  <c r="X40" i="69"/>
  <c r="W40" i="69"/>
  <c r="W41" i="69" s="1"/>
  <c r="V40" i="69"/>
  <c r="U40" i="69"/>
  <c r="T40" i="69"/>
  <c r="T41" i="69" s="1"/>
  <c r="S40" i="69"/>
  <c r="S41" i="69" s="1"/>
  <c r="R40" i="69"/>
  <c r="R41" i="69" s="1"/>
  <c r="Q40" i="69"/>
  <c r="Q41" i="69" s="1"/>
  <c r="P40" i="69"/>
  <c r="O40" i="69"/>
  <c r="O41" i="69" s="1"/>
  <c r="BL36" i="69"/>
  <c r="BJ36" i="69"/>
  <c r="BI36" i="69"/>
  <c r="BG36" i="69"/>
  <c r="BE36" i="69"/>
  <c r="BC36" i="69"/>
  <c r="BA36" i="69"/>
  <c r="AZ36" i="69"/>
  <c r="AY36" i="69"/>
  <c r="AV36" i="69"/>
  <c r="AU36" i="69"/>
  <c r="AT36" i="69"/>
  <c r="AQ36" i="69"/>
  <c r="AN36" i="69"/>
  <c r="AL36" i="69"/>
  <c r="AI36" i="69"/>
  <c r="AF36" i="69"/>
  <c r="AD36" i="69"/>
  <c r="AA36" i="69"/>
  <c r="X36" i="69"/>
  <c r="W36" i="69"/>
  <c r="V36" i="69"/>
  <c r="S36" i="69"/>
  <c r="BN35" i="69"/>
  <c r="BN36" i="69" s="1"/>
  <c r="BM35" i="69"/>
  <c r="BM36" i="69" s="1"/>
  <c r="BL35" i="69"/>
  <c r="BK35" i="69"/>
  <c r="BK36" i="69" s="1"/>
  <c r="BJ35" i="69"/>
  <c r="BI35" i="69"/>
  <c r="BH35" i="69"/>
  <c r="BH36" i="69" s="1"/>
  <c r="BG35" i="69"/>
  <c r="BF35" i="69"/>
  <c r="BF36" i="69" s="1"/>
  <c r="BD35" i="69"/>
  <c r="BD36" i="69" s="1"/>
  <c r="BC35" i="69"/>
  <c r="BB35" i="69"/>
  <c r="BB36" i="69" s="1"/>
  <c r="BA35" i="69"/>
  <c r="AY35" i="69"/>
  <c r="AX35" i="69"/>
  <c r="AX36" i="69" s="1"/>
  <c r="AW35" i="69"/>
  <c r="AW36" i="69" s="1"/>
  <c r="AV35" i="69"/>
  <c r="AU35" i="69"/>
  <c r="AT35" i="69"/>
  <c r="AS35" i="69"/>
  <c r="AS36" i="69" s="1"/>
  <c r="AR35" i="69"/>
  <c r="AR36" i="69" s="1"/>
  <c r="AQ35" i="69"/>
  <c r="AP35" i="69"/>
  <c r="AP36" i="69" s="1"/>
  <c r="AO35" i="69"/>
  <c r="AO36" i="69" s="1"/>
  <c r="AN35" i="69"/>
  <c r="AM35" i="69"/>
  <c r="AM36" i="69" s="1"/>
  <c r="AL35" i="69"/>
  <c r="AK35" i="69"/>
  <c r="AK36" i="69" s="1"/>
  <c r="AJ35" i="69"/>
  <c r="AJ36" i="69" s="1"/>
  <c r="AI35" i="69"/>
  <c r="AH35" i="69"/>
  <c r="AH36" i="69" s="1"/>
  <c r="AG35" i="69"/>
  <c r="AG36" i="69" s="1"/>
  <c r="AF35" i="69"/>
  <c r="AE35" i="69"/>
  <c r="AE36" i="69" s="1"/>
  <c r="AD35" i="69"/>
  <c r="AC35" i="69"/>
  <c r="AC36" i="69" s="1"/>
  <c r="AB35" i="69"/>
  <c r="AB36" i="69" s="1"/>
  <c r="AA35" i="69"/>
  <c r="Z35" i="69"/>
  <c r="Z36" i="69" s="1"/>
  <c r="Y35" i="69"/>
  <c r="Y36" i="69" s="1"/>
  <c r="X35" i="69"/>
  <c r="W35" i="69"/>
  <c r="V35" i="69"/>
  <c r="U35" i="69"/>
  <c r="U36" i="69" s="1"/>
  <c r="T35" i="69"/>
  <c r="T36" i="69" s="1"/>
  <c r="S35" i="69"/>
  <c r="R35" i="69"/>
  <c r="R36" i="69" s="1"/>
  <c r="Q35" i="69"/>
  <c r="Q36" i="69" s="1"/>
  <c r="P35" i="69"/>
  <c r="P36" i="69" s="1"/>
  <c r="O35" i="69"/>
  <c r="O36" i="69" s="1"/>
  <c r="BJ31" i="69"/>
  <c r="BI31" i="69"/>
  <c r="BH31" i="69"/>
  <c r="BG31" i="69"/>
  <c r="BB31" i="69"/>
  <c r="BA31" i="69"/>
  <c r="AZ31" i="69"/>
  <c r="AY31" i="69"/>
  <c r="AS31" i="69"/>
  <c r="AR31" i="69"/>
  <c r="AQ31" i="69"/>
  <c r="AL31" i="69"/>
  <c r="AK31" i="69"/>
  <c r="AJ31" i="69"/>
  <c r="AI31" i="69"/>
  <c r="AD31" i="69"/>
  <c r="AC31" i="69"/>
  <c r="AB31" i="69"/>
  <c r="AA31" i="69"/>
  <c r="Y31" i="69"/>
  <c r="U31" i="69"/>
  <c r="S31" i="69"/>
  <c r="BN30" i="69"/>
  <c r="BN31" i="69" s="1"/>
  <c r="BM30" i="69"/>
  <c r="BM31" i="69" s="1"/>
  <c r="BL30" i="69"/>
  <c r="BL31" i="69" s="1"/>
  <c r="BK30" i="69"/>
  <c r="BK31" i="69" s="1"/>
  <c r="BJ30" i="69"/>
  <c r="BI30" i="69"/>
  <c r="BH30" i="69"/>
  <c r="BG30" i="69"/>
  <c r="BF30" i="69"/>
  <c r="BF31" i="69" s="1"/>
  <c r="BE30" i="69"/>
  <c r="BE31" i="69" s="1"/>
  <c r="BD30" i="69"/>
  <c r="BD31" i="69" s="1"/>
  <c r="BC30" i="69"/>
  <c r="BC31" i="69" s="1"/>
  <c r="BB30" i="69"/>
  <c r="BA30" i="69"/>
  <c r="AY30" i="69"/>
  <c r="AX30" i="69"/>
  <c r="AX31" i="69" s="1"/>
  <c r="AW30" i="69"/>
  <c r="AW31" i="69" s="1"/>
  <c r="AV30" i="69"/>
  <c r="AV31" i="69" s="1"/>
  <c r="AU30" i="69"/>
  <c r="AU31" i="69" s="1"/>
  <c r="AT30" i="69"/>
  <c r="AT31" i="69" s="1"/>
  <c r="AS30" i="69"/>
  <c r="AR30" i="69"/>
  <c r="AQ30" i="69"/>
  <c r="AP30" i="69"/>
  <c r="AP31" i="69" s="1"/>
  <c r="AO30" i="69"/>
  <c r="AO31" i="69" s="1"/>
  <c r="AN30" i="69"/>
  <c r="AN31" i="69" s="1"/>
  <c r="AM30" i="69"/>
  <c r="AM31" i="69" s="1"/>
  <c r="AL30" i="69"/>
  <c r="AK30" i="69"/>
  <c r="AJ30" i="69"/>
  <c r="AI30" i="69"/>
  <c r="AH30" i="69"/>
  <c r="AH31" i="69" s="1"/>
  <c r="AG30" i="69"/>
  <c r="AG31" i="69" s="1"/>
  <c r="AF30" i="69"/>
  <c r="AF31" i="69" s="1"/>
  <c r="AE30" i="69"/>
  <c r="AE31" i="69" s="1"/>
  <c r="AD30" i="69"/>
  <c r="AC30" i="69"/>
  <c r="AB30" i="69"/>
  <c r="AA30" i="69"/>
  <c r="Z30" i="69"/>
  <c r="Z31" i="69" s="1"/>
  <c r="Y30" i="69"/>
  <c r="X30" i="69"/>
  <c r="X31" i="69" s="1"/>
  <c r="W30" i="69"/>
  <c r="W31" i="69" s="1"/>
  <c r="V30" i="69"/>
  <c r="V31" i="69" s="1"/>
  <c r="U30" i="69"/>
  <c r="T30" i="69"/>
  <c r="T31" i="69" s="1"/>
  <c r="S30" i="69"/>
  <c r="R30" i="69"/>
  <c r="R31" i="69" s="1"/>
  <c r="Q30" i="69"/>
  <c r="Q31" i="69" s="1"/>
  <c r="P30" i="69"/>
  <c r="P31" i="69" s="1"/>
  <c r="O30" i="69"/>
  <c r="O31" i="69" s="1"/>
  <c r="BN26" i="69"/>
  <c r="BL26" i="69"/>
  <c r="BH26" i="69"/>
  <c r="BF26" i="69"/>
  <c r="BD26" i="69"/>
  <c r="BA26" i="69"/>
  <c r="AZ26" i="69"/>
  <c r="AY26" i="69"/>
  <c r="AV26" i="69"/>
  <c r="AQ26" i="69"/>
  <c r="AM26" i="69"/>
  <c r="AJ26" i="69"/>
  <c r="AH26" i="69"/>
  <c r="AE26" i="69"/>
  <c r="AB26" i="69"/>
  <c r="AA26" i="69"/>
  <c r="Z26" i="69"/>
  <c r="W26" i="69"/>
  <c r="T26" i="69"/>
  <c r="R26" i="69"/>
  <c r="O26" i="69"/>
  <c r="BN25" i="69"/>
  <c r="BM25" i="69"/>
  <c r="BM26" i="69" s="1"/>
  <c r="BL25" i="69"/>
  <c r="BK25" i="69"/>
  <c r="BK26" i="69" s="1"/>
  <c r="BJ25" i="69"/>
  <c r="BJ26" i="69" s="1"/>
  <c r="BI25" i="69"/>
  <c r="BI26" i="69" s="1"/>
  <c r="BH25" i="69"/>
  <c r="BG25" i="69"/>
  <c r="BG26" i="69" s="1"/>
  <c r="BF25" i="69"/>
  <c r="BE25" i="69"/>
  <c r="BE26" i="69" s="1"/>
  <c r="BD25" i="69"/>
  <c r="BC25" i="69"/>
  <c r="BC26" i="69" s="1"/>
  <c r="BB25" i="69"/>
  <c r="BB26" i="69" s="1"/>
  <c r="BA25" i="69"/>
  <c r="AY25" i="69"/>
  <c r="AX25" i="69"/>
  <c r="AX26" i="69" s="1"/>
  <c r="AW25" i="69"/>
  <c r="AW26" i="69" s="1"/>
  <c r="AV25" i="69"/>
  <c r="AU25" i="69"/>
  <c r="AU26" i="69" s="1"/>
  <c r="AT25" i="69"/>
  <c r="AT26" i="69" s="1"/>
  <c r="AS25" i="69"/>
  <c r="AS26" i="69" s="1"/>
  <c r="AR25" i="69"/>
  <c r="AR26" i="69" s="1"/>
  <c r="AQ25" i="69"/>
  <c r="AP25" i="69"/>
  <c r="AP26" i="69" s="1"/>
  <c r="AO25" i="69"/>
  <c r="AO26" i="69" s="1"/>
  <c r="AM25" i="69"/>
  <c r="AL25" i="69"/>
  <c r="AL26" i="69" s="1"/>
  <c r="AK25" i="69"/>
  <c r="AK26" i="69" s="1"/>
  <c r="AJ25" i="69"/>
  <c r="AI25" i="69"/>
  <c r="AI26" i="69" s="1"/>
  <c r="AH25" i="69"/>
  <c r="AG25" i="69"/>
  <c r="AG26" i="69" s="1"/>
  <c r="AF25" i="69"/>
  <c r="AF26" i="69" s="1"/>
  <c r="AE25" i="69"/>
  <c r="AD25" i="69"/>
  <c r="AD26" i="69" s="1"/>
  <c r="AC25" i="69"/>
  <c r="AC26" i="69" s="1"/>
  <c r="AB25" i="69"/>
  <c r="AA25" i="69"/>
  <c r="Z25" i="69"/>
  <c r="Y25" i="69"/>
  <c r="Y26" i="69" s="1"/>
  <c r="X25" i="69"/>
  <c r="X26" i="69" s="1"/>
  <c r="W25" i="69"/>
  <c r="V25" i="69"/>
  <c r="V26" i="69" s="1"/>
  <c r="U25" i="69"/>
  <c r="U26" i="69" s="1"/>
  <c r="T25" i="69"/>
  <c r="S25" i="69"/>
  <c r="S26" i="69" s="1"/>
  <c r="R25" i="69"/>
  <c r="Q25" i="69"/>
  <c r="Q26" i="69" s="1"/>
  <c r="P25" i="69"/>
  <c r="P26" i="69" s="1"/>
  <c r="O25" i="69"/>
  <c r="BN21" i="69"/>
  <c r="BK21" i="69"/>
  <c r="BH21" i="69"/>
  <c r="BF21" i="69"/>
  <c r="BC21" i="69"/>
  <c r="AZ21" i="69"/>
  <c r="AX21" i="69"/>
  <c r="AW21" i="69"/>
  <c r="AV21" i="69"/>
  <c r="AU21" i="69"/>
  <c r="AR21" i="69"/>
  <c r="AP21" i="69"/>
  <c r="AO21" i="69"/>
  <c r="AN21" i="69"/>
  <c r="AM21" i="69"/>
  <c r="AH21" i="69"/>
  <c r="AE21" i="69"/>
  <c r="AB21" i="69"/>
  <c r="Z21" i="69"/>
  <c r="W21" i="69"/>
  <c r="T21" i="69"/>
  <c r="R21" i="69"/>
  <c r="Q21" i="69"/>
  <c r="P21" i="69"/>
  <c r="O21" i="69"/>
  <c r="BN20" i="69"/>
  <c r="BM20" i="69"/>
  <c r="BM21" i="69" s="1"/>
  <c r="BL20" i="69"/>
  <c r="BL21" i="69" s="1"/>
  <c r="BK20" i="69"/>
  <c r="BJ20" i="69"/>
  <c r="BJ21" i="69" s="1"/>
  <c r="BI20" i="69"/>
  <c r="BI21" i="69" s="1"/>
  <c r="BH20" i="69"/>
  <c r="BG20" i="69"/>
  <c r="BG21" i="69" s="1"/>
  <c r="BF20" i="69"/>
  <c r="BE20" i="69"/>
  <c r="BE21" i="69" s="1"/>
  <c r="BD20" i="69"/>
  <c r="BD21" i="69" s="1"/>
  <c r="BC20" i="69"/>
  <c r="BB20" i="69"/>
  <c r="BB21" i="69" s="1"/>
  <c r="BA20" i="69"/>
  <c r="BA21" i="69" s="1"/>
  <c r="AZ20" i="69"/>
  <c r="AY20" i="69"/>
  <c r="AY21" i="69" s="1"/>
  <c r="AX20" i="69"/>
  <c r="AW20" i="69"/>
  <c r="AV20" i="69"/>
  <c r="AU20" i="69"/>
  <c r="AT20" i="69"/>
  <c r="AT21" i="69" s="1"/>
  <c r="AS20" i="69"/>
  <c r="AS21" i="69" s="1"/>
  <c r="AR20" i="69"/>
  <c r="AQ20" i="69"/>
  <c r="AQ21" i="69" s="1"/>
  <c r="AP20" i="69"/>
  <c r="AO20" i="69"/>
  <c r="AN20" i="69"/>
  <c r="AM20" i="69"/>
  <c r="AL20" i="69"/>
  <c r="AL21" i="69" s="1"/>
  <c r="AK20" i="69"/>
  <c r="AK21" i="69" s="1"/>
  <c r="AJ20" i="69"/>
  <c r="AJ21" i="69" s="1"/>
  <c r="AI20" i="69"/>
  <c r="AI21" i="69" s="1"/>
  <c r="AH20" i="69"/>
  <c r="AG20" i="69"/>
  <c r="AG21" i="69" s="1"/>
  <c r="AF20" i="69"/>
  <c r="AF21" i="69" s="1"/>
  <c r="AE20" i="69"/>
  <c r="AD20" i="69"/>
  <c r="AD21" i="69" s="1"/>
  <c r="AC20" i="69"/>
  <c r="AC21" i="69" s="1"/>
  <c r="AB20" i="69"/>
  <c r="AA20" i="69"/>
  <c r="AA21" i="69" s="1"/>
  <c r="Z20" i="69"/>
  <c r="Y20" i="69"/>
  <c r="Y21" i="69" s="1"/>
  <c r="X20" i="69"/>
  <c r="X21" i="69" s="1"/>
  <c r="W20" i="69"/>
  <c r="V20" i="69"/>
  <c r="V21" i="69" s="1"/>
  <c r="U20" i="69"/>
  <c r="U21" i="69" s="1"/>
  <c r="T20" i="69"/>
  <c r="S20" i="69"/>
  <c r="S21" i="69" s="1"/>
  <c r="R20" i="69"/>
  <c r="Q20" i="69"/>
  <c r="P20" i="69"/>
  <c r="O20" i="69"/>
  <c r="BN16" i="69"/>
  <c r="BM16" i="69"/>
  <c r="BH16" i="69"/>
  <c r="BA16" i="69"/>
  <c r="AY16" i="69"/>
  <c r="AR16" i="69"/>
  <c r="AQ16" i="69"/>
  <c r="AO16" i="69"/>
  <c r="AK16" i="69"/>
  <c r="AJ16" i="69"/>
  <c r="AI16" i="69"/>
  <c r="AG16" i="69"/>
  <c r="AC16" i="69"/>
  <c r="AB16" i="69"/>
  <c r="AA16" i="69"/>
  <c r="Y16" i="69"/>
  <c r="U16" i="69"/>
  <c r="T16" i="69"/>
  <c r="S16" i="69"/>
  <c r="Q16" i="69"/>
  <c r="BN15" i="69"/>
  <c r="BM15" i="69"/>
  <c r="BL15" i="69"/>
  <c r="BL16" i="69" s="1"/>
  <c r="BK15" i="69"/>
  <c r="BK16" i="69" s="1"/>
  <c r="BJ15" i="69"/>
  <c r="BJ16" i="69" s="1"/>
  <c r="BI15" i="69"/>
  <c r="BI16" i="69" s="1"/>
  <c r="BH15" i="69"/>
  <c r="BG15" i="69"/>
  <c r="BG16" i="69" s="1"/>
  <c r="BF15" i="69"/>
  <c r="BF16" i="69" s="1"/>
  <c r="BE15" i="69"/>
  <c r="BE16" i="69" s="1"/>
  <c r="BD15" i="69"/>
  <c r="BD16" i="69" s="1"/>
  <c r="BC15" i="69"/>
  <c r="BC16" i="69" s="1"/>
  <c r="BB15" i="69"/>
  <c r="BB16" i="69" s="1"/>
  <c r="BA15" i="69"/>
  <c r="AY15" i="69"/>
  <c r="AX15" i="69"/>
  <c r="AX16" i="69" s="1"/>
  <c r="AW15" i="69"/>
  <c r="AW16" i="69" s="1"/>
  <c r="AV15" i="69"/>
  <c r="AV16" i="69" s="1"/>
  <c r="AU15" i="69"/>
  <c r="AU16" i="69" s="1"/>
  <c r="AT15" i="69"/>
  <c r="AT16" i="69" s="1"/>
  <c r="AS15" i="69"/>
  <c r="AS16" i="69" s="1"/>
  <c r="AR15" i="69"/>
  <c r="AQ15" i="69"/>
  <c r="AP15" i="69"/>
  <c r="AP16" i="69" s="1"/>
  <c r="AO15" i="69"/>
  <c r="AN15" i="69"/>
  <c r="AN16" i="69" s="1"/>
  <c r="AM15" i="69"/>
  <c r="AM16" i="69" s="1"/>
  <c r="AL15" i="69"/>
  <c r="AL16" i="69" s="1"/>
  <c r="AK15" i="69"/>
  <c r="AJ15" i="69"/>
  <c r="AI15" i="69"/>
  <c r="AH15" i="69"/>
  <c r="AH16" i="69" s="1"/>
  <c r="AG15" i="69"/>
  <c r="AF15" i="69"/>
  <c r="AF16" i="69" s="1"/>
  <c r="AE15" i="69"/>
  <c r="AE16" i="69" s="1"/>
  <c r="AD15" i="69"/>
  <c r="AD16" i="69" s="1"/>
  <c r="AC15" i="69"/>
  <c r="AB15" i="69"/>
  <c r="AA15" i="69"/>
  <c r="Z15" i="69"/>
  <c r="Z16" i="69" s="1"/>
  <c r="Y15" i="69"/>
  <c r="X15" i="69"/>
  <c r="X16" i="69" s="1"/>
  <c r="W15" i="69"/>
  <c r="W16" i="69" s="1"/>
  <c r="V15" i="69"/>
  <c r="V16" i="69" s="1"/>
  <c r="U15" i="69"/>
  <c r="T15" i="69"/>
  <c r="S15" i="69"/>
  <c r="R15" i="69"/>
  <c r="R16" i="69" s="1"/>
  <c r="Q15" i="69"/>
  <c r="P15" i="69"/>
  <c r="P16" i="69" s="1"/>
  <c r="O15" i="69"/>
  <c r="O16" i="69" s="1"/>
  <c r="BN11" i="69"/>
  <c r="BM11" i="69"/>
  <c r="BG11" i="69"/>
  <c r="BF11" i="69"/>
  <c r="BE11" i="69"/>
  <c r="AX11" i="69"/>
  <c r="AW11" i="69"/>
  <c r="AV11" i="69"/>
  <c r="AO11" i="69"/>
  <c r="AN11" i="69"/>
  <c r="AL11" i="69"/>
  <c r="AH11" i="69"/>
  <c r="AG11" i="69"/>
  <c r="AF11" i="69"/>
  <c r="AD11" i="69"/>
  <c r="Z11" i="69"/>
  <c r="Y11" i="69"/>
  <c r="X11" i="69"/>
  <c r="V11" i="69"/>
  <c r="R11" i="69"/>
  <c r="Q11" i="69"/>
  <c r="P11" i="69"/>
  <c r="BN10" i="69"/>
  <c r="BM10" i="69"/>
  <c r="BL10" i="69"/>
  <c r="BL11" i="69" s="1"/>
  <c r="BK10" i="69"/>
  <c r="BK11" i="69" s="1"/>
  <c r="BJ10" i="69"/>
  <c r="BJ11" i="69" s="1"/>
  <c r="BI10" i="69"/>
  <c r="BI11" i="69" s="1"/>
  <c r="BH10" i="69"/>
  <c r="BH11" i="69" s="1"/>
  <c r="BG10" i="69"/>
  <c r="BF10" i="69"/>
  <c r="BE10" i="69"/>
  <c r="BD10" i="69"/>
  <c r="BD11" i="69" s="1"/>
  <c r="BC10" i="69"/>
  <c r="BC11" i="69" s="1"/>
  <c r="BB10" i="69"/>
  <c r="BB11" i="69" s="1"/>
  <c r="BA10" i="69"/>
  <c r="BA11" i="69" s="1"/>
  <c r="AY10" i="69"/>
  <c r="AY11" i="69" s="1"/>
  <c r="AX10" i="69"/>
  <c r="AW10" i="69"/>
  <c r="AV10" i="69"/>
  <c r="AU10" i="69"/>
  <c r="AU11" i="69" s="1"/>
  <c r="AT10" i="69"/>
  <c r="AT11" i="69" s="1"/>
  <c r="AS10" i="69"/>
  <c r="AS11" i="69" s="1"/>
  <c r="AR10" i="69"/>
  <c r="AR11" i="69" s="1"/>
  <c r="AQ10" i="69"/>
  <c r="AQ11" i="69" s="1"/>
  <c r="AP10" i="69"/>
  <c r="AO10" i="69"/>
  <c r="AN10" i="69"/>
  <c r="AM10" i="69"/>
  <c r="AM11" i="69" s="1"/>
  <c r="AL10" i="69"/>
  <c r="AK10" i="69"/>
  <c r="AK11" i="69" s="1"/>
  <c r="AJ10" i="69"/>
  <c r="AJ11" i="69" s="1"/>
  <c r="AI10" i="69"/>
  <c r="AI11" i="69" s="1"/>
  <c r="AH10" i="69"/>
  <c r="AG10" i="69"/>
  <c r="AF10" i="69"/>
  <c r="AE10" i="69"/>
  <c r="AE11" i="69" s="1"/>
  <c r="AD10" i="69"/>
  <c r="AC10" i="69"/>
  <c r="AC11" i="69" s="1"/>
  <c r="AB10" i="69"/>
  <c r="AB11" i="69" s="1"/>
  <c r="AA10" i="69"/>
  <c r="AA11" i="69" s="1"/>
  <c r="Z10" i="69"/>
  <c r="Y10" i="69"/>
  <c r="X10" i="69"/>
  <c r="W10" i="69"/>
  <c r="W11" i="69" s="1"/>
  <c r="V10" i="69"/>
  <c r="U10" i="69"/>
  <c r="U11" i="69" s="1"/>
  <c r="T10" i="69"/>
  <c r="T11" i="69" s="1"/>
  <c r="S10" i="69"/>
  <c r="S11" i="69" s="1"/>
  <c r="R10" i="69"/>
  <c r="Q10" i="69"/>
  <c r="P10" i="69"/>
  <c r="O10" i="69"/>
  <c r="O11" i="69" s="1"/>
  <c r="BM6" i="69"/>
  <c r="BL6" i="69"/>
  <c r="BK6" i="69"/>
  <c r="BI6" i="69"/>
  <c r="BF6" i="69"/>
  <c r="BC6" i="69"/>
  <c r="BB6" i="69"/>
  <c r="BA6" i="69"/>
  <c r="AZ6" i="69"/>
  <c r="AX6" i="69"/>
  <c r="AT6" i="69"/>
  <c r="AS6" i="69"/>
  <c r="AR6" i="69"/>
  <c r="AP6" i="69"/>
  <c r="AL6" i="69"/>
  <c r="AK6" i="69"/>
  <c r="AJ6" i="69"/>
  <c r="AH6" i="69"/>
  <c r="AD6" i="69"/>
  <c r="AC6" i="69"/>
  <c r="AB6" i="69"/>
  <c r="Z6" i="69"/>
  <c r="V6" i="69"/>
  <c r="U6" i="69"/>
  <c r="T6" i="69"/>
  <c r="R6" i="69"/>
  <c r="BN5" i="69"/>
  <c r="BN6" i="69" s="1"/>
  <c r="BM5" i="69"/>
  <c r="BL5" i="69"/>
  <c r="BK5" i="69"/>
  <c r="BJ5" i="69"/>
  <c r="BJ6" i="69" s="1"/>
  <c r="BI5" i="69"/>
  <c r="BH5" i="69"/>
  <c r="BH6" i="69" s="1"/>
  <c r="BG5" i="69"/>
  <c r="BG6" i="69" s="1"/>
  <c r="BE5" i="69"/>
  <c r="BE6" i="69" s="1"/>
  <c r="BC5" i="69"/>
  <c r="BB5" i="69"/>
  <c r="BA5" i="69"/>
  <c r="AY5" i="69"/>
  <c r="AY6" i="69" s="1"/>
  <c r="AX5" i="69"/>
  <c r="AW5" i="69"/>
  <c r="AW6" i="69" s="1"/>
  <c r="AV5" i="69"/>
  <c r="AV6" i="69" s="1"/>
  <c r="AU5" i="69"/>
  <c r="AU6" i="69" s="1"/>
  <c r="AT5" i="69"/>
  <c r="AS5" i="69"/>
  <c r="AR5" i="69"/>
  <c r="AQ5" i="69"/>
  <c r="AQ6" i="69" s="1"/>
  <c r="AP5" i="69"/>
  <c r="AO5" i="69"/>
  <c r="AO6" i="69" s="1"/>
  <c r="AN5" i="69"/>
  <c r="AN6" i="69" s="1"/>
  <c r="AM5" i="69"/>
  <c r="AM6" i="69" s="1"/>
  <c r="AL5" i="69"/>
  <c r="AK5" i="69"/>
  <c r="AJ5" i="69"/>
  <c r="AI5" i="69"/>
  <c r="AI6" i="69" s="1"/>
  <c r="AH5" i="69"/>
  <c r="AG5" i="69"/>
  <c r="AG6" i="69" s="1"/>
  <c r="AF5" i="69"/>
  <c r="AF6" i="69" s="1"/>
  <c r="AE5" i="69"/>
  <c r="AE6" i="69" s="1"/>
  <c r="AD5" i="69"/>
  <c r="AC5" i="69"/>
  <c r="AB5" i="69"/>
  <c r="AA5" i="69"/>
  <c r="AA6" i="69" s="1"/>
  <c r="Z5" i="69"/>
  <c r="Y5" i="69"/>
  <c r="Y6" i="69" s="1"/>
  <c r="X5" i="69"/>
  <c r="X6" i="69" s="1"/>
  <c r="W5" i="69"/>
  <c r="W6" i="69" s="1"/>
  <c r="V5" i="69"/>
  <c r="U5" i="69"/>
  <c r="T5" i="69"/>
  <c r="S5" i="69"/>
  <c r="S6" i="69" s="1"/>
  <c r="R5" i="69"/>
  <c r="Q5" i="69"/>
  <c r="Q6" i="69" s="1"/>
  <c r="P5" i="69"/>
  <c r="P6" i="69" s="1"/>
  <c r="O5" i="69"/>
  <c r="O6" i="69" s="1"/>
  <c r="BM101" i="63"/>
  <c r="BL101" i="63"/>
  <c r="BK101" i="63"/>
  <c r="BJ101" i="63"/>
  <c r="BF101" i="63"/>
  <c r="BE101" i="63"/>
  <c r="BD101" i="63"/>
  <c r="BC101" i="63"/>
  <c r="AW101" i="63"/>
  <c r="AV101" i="63"/>
  <c r="AU101" i="63"/>
  <c r="AT101" i="63"/>
  <c r="AP101" i="63"/>
  <c r="AO101" i="63"/>
  <c r="AN101" i="63"/>
  <c r="AM101" i="63"/>
  <c r="AH101" i="63"/>
  <c r="AG101" i="63"/>
  <c r="AF101" i="63"/>
  <c r="AE101" i="63"/>
  <c r="Z101" i="63"/>
  <c r="Y101" i="63"/>
  <c r="X101" i="63"/>
  <c r="W101" i="63"/>
  <c r="R101" i="63"/>
  <c r="BQ100" i="63"/>
  <c r="BQ101" i="63" s="1"/>
  <c r="BP100" i="63"/>
  <c r="BP101" i="63" s="1"/>
  <c r="BO100" i="63"/>
  <c r="BO101" i="63" s="1"/>
  <c r="BN100" i="63"/>
  <c r="BN101" i="63" s="1"/>
  <c r="BM100" i="63"/>
  <c r="BL100" i="63"/>
  <c r="BK100" i="63"/>
  <c r="BJ100" i="63"/>
  <c r="BI100" i="63"/>
  <c r="BI101" i="63" s="1"/>
  <c r="BH100" i="63"/>
  <c r="BH101" i="63" s="1"/>
  <c r="BG100" i="63"/>
  <c r="BG101" i="63" s="1"/>
  <c r="BF100" i="63"/>
  <c r="BE100" i="63"/>
  <c r="BD100" i="63"/>
  <c r="BC100" i="63"/>
  <c r="BB100" i="63"/>
  <c r="BB101" i="63" s="1"/>
  <c r="BA100" i="63"/>
  <c r="BA101" i="63" s="1"/>
  <c r="AZ100" i="63"/>
  <c r="AZ101" i="63" s="1"/>
  <c r="AY100" i="63"/>
  <c r="AY101" i="63" s="1"/>
  <c r="AX100" i="63"/>
  <c r="AX101" i="63" s="1"/>
  <c r="AW100" i="63"/>
  <c r="AV100" i="63"/>
  <c r="AU100" i="63"/>
  <c r="AT100" i="63"/>
  <c r="AS100" i="63"/>
  <c r="AS101" i="63" s="1"/>
  <c r="AR100" i="63"/>
  <c r="AR101" i="63" s="1"/>
  <c r="AQ100" i="63"/>
  <c r="AQ101" i="63" s="1"/>
  <c r="AP100" i="63"/>
  <c r="AO100" i="63"/>
  <c r="AN100" i="63"/>
  <c r="AM100" i="63"/>
  <c r="AL100" i="63"/>
  <c r="AL101" i="63" s="1"/>
  <c r="AK100" i="63"/>
  <c r="AK101" i="63" s="1"/>
  <c r="AJ100" i="63"/>
  <c r="AJ101" i="63" s="1"/>
  <c r="AI100" i="63"/>
  <c r="AI101" i="63" s="1"/>
  <c r="AH100" i="63"/>
  <c r="AG100" i="63"/>
  <c r="AF100" i="63"/>
  <c r="AE100" i="63"/>
  <c r="AD100" i="63"/>
  <c r="AD101" i="63" s="1"/>
  <c r="AC100" i="63"/>
  <c r="AC101" i="63" s="1"/>
  <c r="AB100" i="63"/>
  <c r="AB101" i="63" s="1"/>
  <c r="AA100" i="63"/>
  <c r="AA101" i="63" s="1"/>
  <c r="Z100" i="63"/>
  <c r="Y100" i="63"/>
  <c r="X100" i="63"/>
  <c r="W100" i="63"/>
  <c r="V100" i="63"/>
  <c r="V101" i="63" s="1"/>
  <c r="U100" i="63"/>
  <c r="U101" i="63" s="1"/>
  <c r="T100" i="63"/>
  <c r="T101" i="63" s="1"/>
  <c r="S100" i="63"/>
  <c r="S101" i="63" s="1"/>
  <c r="R100" i="63"/>
  <c r="BM96" i="63"/>
  <c r="BL96" i="63"/>
  <c r="BK96" i="63"/>
  <c r="BJ96" i="63"/>
  <c r="BE96" i="63"/>
  <c r="BD96" i="63"/>
  <c r="BC96" i="63"/>
  <c r="BB96" i="63"/>
  <c r="AW96" i="63"/>
  <c r="AV96" i="63"/>
  <c r="AU96" i="63"/>
  <c r="AO96" i="63"/>
  <c r="AN96" i="63"/>
  <c r="AM96" i="63"/>
  <c r="AL96" i="63"/>
  <c r="AG96" i="63"/>
  <c r="AF96" i="63"/>
  <c r="AE96" i="63"/>
  <c r="AD96" i="63"/>
  <c r="Z96" i="63"/>
  <c r="Y96" i="63"/>
  <c r="X96" i="63"/>
  <c r="W96" i="63"/>
  <c r="BQ95" i="63"/>
  <c r="BQ96" i="63" s="1"/>
  <c r="BP95" i="63"/>
  <c r="BP96" i="63" s="1"/>
  <c r="BO95" i="63"/>
  <c r="BO96" i="63" s="1"/>
  <c r="BN95" i="63"/>
  <c r="BN96" i="63" s="1"/>
  <c r="BM95" i="63"/>
  <c r="BL95" i="63"/>
  <c r="BK95" i="63"/>
  <c r="BJ95" i="63"/>
  <c r="BI95" i="63"/>
  <c r="BI96" i="63" s="1"/>
  <c r="BH95" i="63"/>
  <c r="BH96" i="63" s="1"/>
  <c r="BG95" i="63"/>
  <c r="BG96" i="63" s="1"/>
  <c r="BF95" i="63"/>
  <c r="BF96" i="63" s="1"/>
  <c r="BE95" i="63"/>
  <c r="BD95" i="63"/>
  <c r="BC95" i="63"/>
  <c r="BB95" i="63"/>
  <c r="BA95" i="63"/>
  <c r="BA96" i="63" s="1"/>
  <c r="AZ95" i="63"/>
  <c r="AZ96" i="63" s="1"/>
  <c r="AY95" i="63"/>
  <c r="AY96" i="63" s="1"/>
  <c r="AX95" i="63"/>
  <c r="AX96" i="63" s="1"/>
  <c r="AW95" i="63"/>
  <c r="AV95" i="63"/>
  <c r="AU95" i="63"/>
  <c r="AT95" i="63"/>
  <c r="AT96" i="63" s="1"/>
  <c r="AS95" i="63"/>
  <c r="AS96" i="63" s="1"/>
  <c r="AR95" i="63"/>
  <c r="AR96" i="63" s="1"/>
  <c r="AQ95" i="63"/>
  <c r="AQ96" i="63" s="1"/>
  <c r="AP95" i="63"/>
  <c r="AP96" i="63" s="1"/>
  <c r="AO95" i="63"/>
  <c r="AN95" i="63"/>
  <c r="AM95" i="63"/>
  <c r="AL95" i="63"/>
  <c r="AK95" i="63"/>
  <c r="AK96" i="63" s="1"/>
  <c r="AJ95" i="63"/>
  <c r="AJ96" i="63" s="1"/>
  <c r="AI95" i="63"/>
  <c r="AI96" i="63" s="1"/>
  <c r="AH95" i="63"/>
  <c r="AH96" i="63" s="1"/>
  <c r="AG95" i="63"/>
  <c r="AF95" i="63"/>
  <c r="AE95" i="63"/>
  <c r="AD95" i="63"/>
  <c r="AC95" i="63"/>
  <c r="AC96" i="63" s="1"/>
  <c r="AB95" i="63"/>
  <c r="AB96" i="63" s="1"/>
  <c r="AA95" i="63"/>
  <c r="AA96" i="63" s="1"/>
  <c r="Z95" i="63"/>
  <c r="Y95" i="63"/>
  <c r="X95" i="63"/>
  <c r="W95" i="63"/>
  <c r="V95" i="63"/>
  <c r="V96" i="63" s="1"/>
  <c r="U95" i="63"/>
  <c r="U96" i="63" s="1"/>
  <c r="T95" i="63"/>
  <c r="T96" i="63" s="1"/>
  <c r="S95" i="63"/>
  <c r="S96" i="63" s="1"/>
  <c r="R95" i="63"/>
  <c r="R96" i="63" s="1"/>
  <c r="BN91" i="63"/>
  <c r="BM91" i="63"/>
  <c r="BL91" i="63"/>
  <c r="BK91" i="63"/>
  <c r="BF91" i="63"/>
  <c r="BE91" i="63"/>
  <c r="BD91" i="63"/>
  <c r="BC91" i="63"/>
  <c r="BB91" i="63"/>
  <c r="AW91" i="63"/>
  <c r="AV91" i="63"/>
  <c r="AU91" i="63"/>
  <c r="AT91" i="63"/>
  <c r="AP91" i="63"/>
  <c r="AO91" i="63"/>
  <c r="AN91" i="63"/>
  <c r="AM91" i="63"/>
  <c r="AH91" i="63"/>
  <c r="AG91" i="63"/>
  <c r="AF91" i="63"/>
  <c r="AE91" i="63"/>
  <c r="AD91" i="63"/>
  <c r="Z91" i="63"/>
  <c r="Y91" i="63"/>
  <c r="X91" i="63"/>
  <c r="W91" i="63"/>
  <c r="R91" i="63"/>
  <c r="BQ90" i="63"/>
  <c r="BQ91" i="63" s="1"/>
  <c r="BP90" i="63"/>
  <c r="BP91" i="63" s="1"/>
  <c r="BO90" i="63"/>
  <c r="BO91" i="63" s="1"/>
  <c r="BN90" i="63"/>
  <c r="BM90" i="63"/>
  <c r="BL90" i="63"/>
  <c r="BK90" i="63"/>
  <c r="BJ90" i="63"/>
  <c r="BJ91" i="63" s="1"/>
  <c r="BI90" i="63"/>
  <c r="BI91" i="63" s="1"/>
  <c r="BH90" i="63"/>
  <c r="BH91" i="63" s="1"/>
  <c r="BG90" i="63"/>
  <c r="BG91" i="63" s="1"/>
  <c r="BF90" i="63"/>
  <c r="BE90" i="63"/>
  <c r="BD90" i="63"/>
  <c r="BC90" i="63"/>
  <c r="BB90" i="63"/>
  <c r="BA90" i="63"/>
  <c r="BA91" i="63" s="1"/>
  <c r="AZ90" i="63"/>
  <c r="AZ91" i="63" s="1"/>
  <c r="AY90" i="63"/>
  <c r="AY91" i="63" s="1"/>
  <c r="AX90" i="63"/>
  <c r="AX91" i="63" s="1"/>
  <c r="AW90" i="63"/>
  <c r="AV90" i="63"/>
  <c r="AU90" i="63"/>
  <c r="AT90" i="63"/>
  <c r="AS90" i="63"/>
  <c r="AS91" i="63" s="1"/>
  <c r="AR90" i="63"/>
  <c r="AR91" i="63" s="1"/>
  <c r="AQ90" i="63"/>
  <c r="AQ91" i="63" s="1"/>
  <c r="AP90" i="63"/>
  <c r="AO90" i="63"/>
  <c r="AN90" i="63"/>
  <c r="AM90" i="63"/>
  <c r="AL90" i="63"/>
  <c r="AL91" i="63" s="1"/>
  <c r="AK90" i="63"/>
  <c r="AK91" i="63" s="1"/>
  <c r="AJ90" i="63"/>
  <c r="AJ91" i="63" s="1"/>
  <c r="AI90" i="63"/>
  <c r="AI91" i="63" s="1"/>
  <c r="AH90" i="63"/>
  <c r="AG90" i="63"/>
  <c r="AF90" i="63"/>
  <c r="AE90" i="63"/>
  <c r="AD90" i="63"/>
  <c r="AC90" i="63"/>
  <c r="AC91" i="63" s="1"/>
  <c r="AB90" i="63"/>
  <c r="AB91" i="63" s="1"/>
  <c r="AA90" i="63"/>
  <c r="AA91" i="63" s="1"/>
  <c r="Z90" i="63"/>
  <c r="Y90" i="63"/>
  <c r="X90" i="63"/>
  <c r="W90" i="63"/>
  <c r="V90" i="63"/>
  <c r="V91" i="63" s="1"/>
  <c r="U90" i="63"/>
  <c r="U91" i="63" s="1"/>
  <c r="T90" i="63"/>
  <c r="T91" i="63" s="1"/>
  <c r="S90" i="63"/>
  <c r="S91" i="63" s="1"/>
  <c r="R90" i="63"/>
  <c r="BM86" i="63"/>
  <c r="BL86" i="63"/>
  <c r="BK86" i="63"/>
  <c r="BF86" i="63"/>
  <c r="BE86" i="63"/>
  <c r="BD86" i="63"/>
  <c r="BC86" i="63"/>
  <c r="AW86" i="63"/>
  <c r="AV86" i="63"/>
  <c r="AU86" i="63"/>
  <c r="AO86" i="63"/>
  <c r="AN86" i="63"/>
  <c r="AM86" i="63"/>
  <c r="AH86" i="63"/>
  <c r="AG86" i="63"/>
  <c r="AF86" i="63"/>
  <c r="AE86" i="63"/>
  <c r="Y86" i="63"/>
  <c r="X86" i="63"/>
  <c r="W86" i="63"/>
  <c r="R86" i="63"/>
  <c r="BQ85" i="63"/>
  <c r="BQ86" i="63" s="1"/>
  <c r="BP85" i="63"/>
  <c r="BP86" i="63" s="1"/>
  <c r="BO85" i="63"/>
  <c r="BO86" i="63" s="1"/>
  <c r="BN85" i="63"/>
  <c r="BN86" i="63" s="1"/>
  <c r="BM85" i="63"/>
  <c r="BL85" i="63"/>
  <c r="BK85" i="63"/>
  <c r="BJ85" i="63"/>
  <c r="BJ86" i="63" s="1"/>
  <c r="BI85" i="63"/>
  <c r="BI86" i="63" s="1"/>
  <c r="BH85" i="63"/>
  <c r="BH86" i="63" s="1"/>
  <c r="BG85" i="63"/>
  <c r="BG86" i="63" s="1"/>
  <c r="BF85" i="63"/>
  <c r="BE85" i="63"/>
  <c r="BD85" i="63"/>
  <c r="BC85" i="63"/>
  <c r="BB85" i="63"/>
  <c r="BB86" i="63" s="1"/>
  <c r="BA85" i="63"/>
  <c r="BA86" i="63" s="1"/>
  <c r="AZ85" i="63"/>
  <c r="AZ86" i="63" s="1"/>
  <c r="AY85" i="63"/>
  <c r="AY86" i="63" s="1"/>
  <c r="AX85" i="63"/>
  <c r="AX86" i="63" s="1"/>
  <c r="AW85" i="63"/>
  <c r="AV85" i="63"/>
  <c r="AU85" i="63"/>
  <c r="AT85" i="63"/>
  <c r="AT86" i="63" s="1"/>
  <c r="AS85" i="63"/>
  <c r="AS86" i="63" s="1"/>
  <c r="AR85" i="63"/>
  <c r="AR86" i="63" s="1"/>
  <c r="AQ85" i="63"/>
  <c r="AQ86" i="63" s="1"/>
  <c r="AP85" i="63"/>
  <c r="AP86" i="63" s="1"/>
  <c r="AO85" i="63"/>
  <c r="AN85" i="63"/>
  <c r="AM85" i="63"/>
  <c r="AL85" i="63"/>
  <c r="AL86" i="63" s="1"/>
  <c r="AK85" i="63"/>
  <c r="AK86" i="63" s="1"/>
  <c r="AJ85" i="63"/>
  <c r="AJ86" i="63" s="1"/>
  <c r="AI85" i="63"/>
  <c r="AI86" i="63" s="1"/>
  <c r="AH85" i="63"/>
  <c r="AG85" i="63"/>
  <c r="AF85" i="63"/>
  <c r="AE85" i="63"/>
  <c r="AD85" i="63"/>
  <c r="AD86" i="63" s="1"/>
  <c r="AC85" i="63"/>
  <c r="AC86" i="63" s="1"/>
  <c r="AB85" i="63"/>
  <c r="AB86" i="63" s="1"/>
  <c r="AA85" i="63"/>
  <c r="AA86" i="63" s="1"/>
  <c r="Z85" i="63"/>
  <c r="Z86" i="63" s="1"/>
  <c r="Y85" i="63"/>
  <c r="X85" i="63"/>
  <c r="W85" i="63"/>
  <c r="V85" i="63"/>
  <c r="V86" i="63" s="1"/>
  <c r="U85" i="63"/>
  <c r="U86" i="63" s="1"/>
  <c r="T85" i="63"/>
  <c r="T86" i="63" s="1"/>
  <c r="S85" i="63"/>
  <c r="S86" i="63" s="1"/>
  <c r="R85" i="63"/>
  <c r="BN81" i="63"/>
  <c r="BM81" i="63"/>
  <c r="BL81" i="63"/>
  <c r="BK81" i="63"/>
  <c r="BE81" i="63"/>
  <c r="BD81" i="63"/>
  <c r="BC81" i="63"/>
  <c r="BB81" i="63"/>
  <c r="AX81" i="63"/>
  <c r="AW81" i="63"/>
  <c r="AV81" i="63"/>
  <c r="AU81" i="63"/>
  <c r="AO81" i="63"/>
  <c r="AN81" i="63"/>
  <c r="AM81" i="63"/>
  <c r="AL81" i="63"/>
  <c r="AG81" i="63"/>
  <c r="AF81" i="63"/>
  <c r="AE81" i="63"/>
  <c r="AD81" i="63"/>
  <c r="Y81" i="63"/>
  <c r="X81" i="63"/>
  <c r="W81" i="63"/>
  <c r="V81" i="63"/>
  <c r="BQ80" i="63"/>
  <c r="BQ81" i="63" s="1"/>
  <c r="BP80" i="63"/>
  <c r="BP81" i="63" s="1"/>
  <c r="BO80" i="63"/>
  <c r="BO81" i="63" s="1"/>
  <c r="BN80" i="63"/>
  <c r="BM80" i="63"/>
  <c r="BL80" i="63"/>
  <c r="BK80" i="63"/>
  <c r="BJ80" i="63"/>
  <c r="BJ81" i="63" s="1"/>
  <c r="BI80" i="63"/>
  <c r="BI81" i="63" s="1"/>
  <c r="BH80" i="63"/>
  <c r="BH81" i="63" s="1"/>
  <c r="BG80" i="63"/>
  <c r="BG81" i="63" s="1"/>
  <c r="BF80" i="63"/>
  <c r="BF81" i="63" s="1"/>
  <c r="BE80" i="63"/>
  <c r="BD80" i="63"/>
  <c r="BC80" i="63"/>
  <c r="BB80" i="63"/>
  <c r="BA80" i="63"/>
  <c r="BA81" i="63" s="1"/>
  <c r="AZ80" i="63"/>
  <c r="AZ81" i="63" s="1"/>
  <c r="AY80" i="63"/>
  <c r="AY81" i="63" s="1"/>
  <c r="AX80" i="63"/>
  <c r="AW80" i="63"/>
  <c r="AV80" i="63"/>
  <c r="AU80" i="63"/>
  <c r="AT80" i="63"/>
  <c r="AT81" i="63" s="1"/>
  <c r="AS80" i="63"/>
  <c r="AS81" i="63" s="1"/>
  <c r="AR80" i="63"/>
  <c r="AR81" i="63" s="1"/>
  <c r="AQ80" i="63"/>
  <c r="AQ81" i="63" s="1"/>
  <c r="AP80" i="63"/>
  <c r="AP81" i="63" s="1"/>
  <c r="AO80" i="63"/>
  <c r="AN80" i="63"/>
  <c r="AM80" i="63"/>
  <c r="AL80" i="63"/>
  <c r="AK80" i="63"/>
  <c r="AK81" i="63" s="1"/>
  <c r="AJ80" i="63"/>
  <c r="AJ81" i="63" s="1"/>
  <c r="AI80" i="63"/>
  <c r="AI81" i="63" s="1"/>
  <c r="AH80" i="63"/>
  <c r="AH81" i="63" s="1"/>
  <c r="AG80" i="63"/>
  <c r="AF80" i="63"/>
  <c r="AE80" i="63"/>
  <c r="AD80" i="63"/>
  <c r="AC80" i="63"/>
  <c r="AC81" i="63" s="1"/>
  <c r="AB80" i="63"/>
  <c r="AB81" i="63" s="1"/>
  <c r="AA80" i="63"/>
  <c r="AA81" i="63" s="1"/>
  <c r="Z80" i="63"/>
  <c r="Z81" i="63" s="1"/>
  <c r="Y80" i="63"/>
  <c r="X80" i="63"/>
  <c r="W80" i="63"/>
  <c r="V80" i="63"/>
  <c r="U80" i="63"/>
  <c r="U81" i="63" s="1"/>
  <c r="T80" i="63"/>
  <c r="T81" i="63" s="1"/>
  <c r="S80" i="63"/>
  <c r="S81" i="63" s="1"/>
  <c r="R80" i="63"/>
  <c r="R81" i="63" s="1"/>
  <c r="BN76" i="63"/>
  <c r="BM76" i="63"/>
  <c r="BL76" i="63"/>
  <c r="BK76" i="63"/>
  <c r="BF76" i="63"/>
  <c r="BE76" i="63"/>
  <c r="BD76" i="63"/>
  <c r="BC76" i="63"/>
  <c r="AW76" i="63"/>
  <c r="AV76" i="63"/>
  <c r="AU76" i="63"/>
  <c r="AT76" i="63"/>
  <c r="AP76" i="63"/>
  <c r="AO76" i="63"/>
  <c r="AN76" i="63"/>
  <c r="AM76" i="63"/>
  <c r="AH76" i="63"/>
  <c r="AG76" i="63"/>
  <c r="AF76" i="63"/>
  <c r="AE76" i="63"/>
  <c r="AD76" i="63"/>
  <c r="Y76" i="63"/>
  <c r="X76" i="63"/>
  <c r="W76" i="63"/>
  <c r="V76" i="63"/>
  <c r="R76" i="63"/>
  <c r="BQ75" i="63"/>
  <c r="BQ76" i="63" s="1"/>
  <c r="BP75" i="63"/>
  <c r="BP76" i="63" s="1"/>
  <c r="BO75" i="63"/>
  <c r="BO76" i="63" s="1"/>
  <c r="BN75" i="63"/>
  <c r="BM75" i="63"/>
  <c r="BL75" i="63"/>
  <c r="BK75" i="63"/>
  <c r="BJ75" i="63"/>
  <c r="BJ76" i="63" s="1"/>
  <c r="BI75" i="63"/>
  <c r="BI76" i="63" s="1"/>
  <c r="BH75" i="63"/>
  <c r="BH76" i="63" s="1"/>
  <c r="BG75" i="63"/>
  <c r="BG76" i="63" s="1"/>
  <c r="BF75" i="63"/>
  <c r="BE75" i="63"/>
  <c r="BD75" i="63"/>
  <c r="BC75" i="63"/>
  <c r="BB75" i="63"/>
  <c r="BB76" i="63" s="1"/>
  <c r="BA75" i="63"/>
  <c r="BA76" i="63" s="1"/>
  <c r="AZ75" i="63"/>
  <c r="AZ76" i="63" s="1"/>
  <c r="AY75" i="63"/>
  <c r="AY76" i="63" s="1"/>
  <c r="AX75" i="63"/>
  <c r="AX76" i="63" s="1"/>
  <c r="AW75" i="63"/>
  <c r="AV75" i="63"/>
  <c r="AU75" i="63"/>
  <c r="AT75" i="63"/>
  <c r="AS75" i="63"/>
  <c r="AS76" i="63" s="1"/>
  <c r="AR75" i="63"/>
  <c r="AR76" i="63" s="1"/>
  <c r="AQ75" i="63"/>
  <c r="AQ76" i="63" s="1"/>
  <c r="AP75" i="63"/>
  <c r="AO75" i="63"/>
  <c r="AN75" i="63"/>
  <c r="AM75" i="63"/>
  <c r="AL75" i="63"/>
  <c r="AL76" i="63" s="1"/>
  <c r="AK75" i="63"/>
  <c r="AK76" i="63" s="1"/>
  <c r="AJ75" i="63"/>
  <c r="AJ76" i="63" s="1"/>
  <c r="AI75" i="63"/>
  <c r="AI76" i="63" s="1"/>
  <c r="AH75" i="63"/>
  <c r="AG75" i="63"/>
  <c r="AF75" i="63"/>
  <c r="AE75" i="63"/>
  <c r="AD75" i="63"/>
  <c r="AC75" i="63"/>
  <c r="AC76" i="63" s="1"/>
  <c r="AB75" i="63"/>
  <c r="AB76" i="63" s="1"/>
  <c r="AA75" i="63"/>
  <c r="AA76" i="63" s="1"/>
  <c r="Z75" i="63"/>
  <c r="Z76" i="63" s="1"/>
  <c r="Y75" i="63"/>
  <c r="X75" i="63"/>
  <c r="W75" i="63"/>
  <c r="V75" i="63"/>
  <c r="U75" i="63"/>
  <c r="U76" i="63" s="1"/>
  <c r="T75" i="63"/>
  <c r="T76" i="63" s="1"/>
  <c r="S75" i="63"/>
  <c r="S76" i="63" s="1"/>
  <c r="R75" i="63"/>
  <c r="BM71" i="63"/>
  <c r="BL71" i="63"/>
  <c r="BK71" i="63"/>
  <c r="BJ71" i="63"/>
  <c r="BE71" i="63"/>
  <c r="BD71" i="63"/>
  <c r="BC71" i="63"/>
  <c r="BB71" i="63"/>
  <c r="AX71" i="63"/>
  <c r="AW71" i="63"/>
  <c r="AV71" i="63"/>
  <c r="AU71" i="63"/>
  <c r="AO71" i="63"/>
  <c r="AN71" i="63"/>
  <c r="AM71" i="63"/>
  <c r="AL71" i="63"/>
  <c r="AH71" i="63"/>
  <c r="AG71" i="63"/>
  <c r="AF71" i="63"/>
  <c r="AE71" i="63"/>
  <c r="Y71" i="63"/>
  <c r="X71" i="63"/>
  <c r="W71" i="63"/>
  <c r="V71" i="63"/>
  <c r="BQ70" i="63"/>
  <c r="BQ71" i="63" s="1"/>
  <c r="BP70" i="63"/>
  <c r="BP71" i="63" s="1"/>
  <c r="BO70" i="63"/>
  <c r="BO71" i="63" s="1"/>
  <c r="BN70" i="63"/>
  <c r="BN71" i="63" s="1"/>
  <c r="BM70" i="63"/>
  <c r="BL70" i="63"/>
  <c r="BK70" i="63"/>
  <c r="BJ70" i="63"/>
  <c r="BI70" i="63"/>
  <c r="BI71" i="63" s="1"/>
  <c r="BH70" i="63"/>
  <c r="BH71" i="63" s="1"/>
  <c r="BG70" i="63"/>
  <c r="BG71" i="63" s="1"/>
  <c r="BF70" i="63"/>
  <c r="BF71" i="63" s="1"/>
  <c r="BE70" i="63"/>
  <c r="BD70" i="63"/>
  <c r="BC70" i="63"/>
  <c r="BB70" i="63"/>
  <c r="BA70" i="63"/>
  <c r="BA71" i="63" s="1"/>
  <c r="AZ70" i="63"/>
  <c r="AZ71" i="63" s="1"/>
  <c r="AY70" i="63"/>
  <c r="AY71" i="63" s="1"/>
  <c r="AX70" i="63"/>
  <c r="AW70" i="63"/>
  <c r="AV70" i="63"/>
  <c r="AU70" i="63"/>
  <c r="AT70" i="63"/>
  <c r="AT71" i="63" s="1"/>
  <c r="AS70" i="63"/>
  <c r="AS71" i="63" s="1"/>
  <c r="AR70" i="63"/>
  <c r="AR71" i="63" s="1"/>
  <c r="AQ70" i="63"/>
  <c r="AQ71" i="63" s="1"/>
  <c r="AP70" i="63"/>
  <c r="AP71" i="63" s="1"/>
  <c r="AO70" i="63"/>
  <c r="AN70" i="63"/>
  <c r="AM70" i="63"/>
  <c r="AL70" i="63"/>
  <c r="AK70" i="63"/>
  <c r="AK71" i="63" s="1"/>
  <c r="AJ70" i="63"/>
  <c r="AJ71" i="63" s="1"/>
  <c r="AI70" i="63"/>
  <c r="AI71" i="63" s="1"/>
  <c r="AH70" i="63"/>
  <c r="AG70" i="63"/>
  <c r="AF70" i="63"/>
  <c r="AE70" i="63"/>
  <c r="AD70" i="63"/>
  <c r="AD71" i="63" s="1"/>
  <c r="AC70" i="63"/>
  <c r="AC71" i="63" s="1"/>
  <c r="AB70" i="63"/>
  <c r="AB71" i="63" s="1"/>
  <c r="AA70" i="63"/>
  <c r="AA71" i="63" s="1"/>
  <c r="Z70" i="63"/>
  <c r="Z71" i="63" s="1"/>
  <c r="Y70" i="63"/>
  <c r="X70" i="63"/>
  <c r="W70" i="63"/>
  <c r="V70" i="63"/>
  <c r="U70" i="63"/>
  <c r="U71" i="63" s="1"/>
  <c r="T70" i="63"/>
  <c r="T71" i="63" s="1"/>
  <c r="S70" i="63"/>
  <c r="S71" i="63" s="1"/>
  <c r="R70" i="63"/>
  <c r="R71" i="63" s="1"/>
  <c r="BN66" i="63"/>
  <c r="BM66" i="63"/>
  <c r="BL66" i="63"/>
  <c r="BK66" i="63"/>
  <c r="BE66" i="63"/>
  <c r="BD66" i="63"/>
  <c r="BC66" i="63"/>
  <c r="BB66" i="63"/>
  <c r="AX66" i="63"/>
  <c r="AW66" i="63"/>
  <c r="AV66" i="63"/>
  <c r="AU66" i="63"/>
  <c r="AP66" i="63"/>
  <c r="AO66" i="63"/>
  <c r="AN66" i="63"/>
  <c r="AM66" i="63"/>
  <c r="AG66" i="63"/>
  <c r="AF66" i="63"/>
  <c r="AE66" i="63"/>
  <c r="AD66" i="63"/>
  <c r="Z66" i="63"/>
  <c r="Y66" i="63"/>
  <c r="X66" i="63"/>
  <c r="W66" i="63"/>
  <c r="BQ65" i="63"/>
  <c r="BQ66" i="63" s="1"/>
  <c r="BP65" i="63"/>
  <c r="BP66" i="63" s="1"/>
  <c r="BO65" i="63"/>
  <c r="BO66" i="63" s="1"/>
  <c r="BN65" i="63"/>
  <c r="BM65" i="63"/>
  <c r="BL65" i="63"/>
  <c r="BK65" i="63"/>
  <c r="BJ65" i="63"/>
  <c r="BJ66" i="63" s="1"/>
  <c r="BI65" i="63"/>
  <c r="BI66" i="63" s="1"/>
  <c r="BH65" i="63"/>
  <c r="BH66" i="63" s="1"/>
  <c r="BG65" i="63"/>
  <c r="BG66" i="63" s="1"/>
  <c r="BF65" i="63"/>
  <c r="BF66" i="63" s="1"/>
  <c r="BE65" i="63"/>
  <c r="BD65" i="63"/>
  <c r="BC65" i="63"/>
  <c r="BB65" i="63"/>
  <c r="BA65" i="63"/>
  <c r="BA66" i="63" s="1"/>
  <c r="AZ65" i="63"/>
  <c r="AZ66" i="63" s="1"/>
  <c r="AY65" i="63"/>
  <c r="AY66" i="63" s="1"/>
  <c r="AX65" i="63"/>
  <c r="AW65" i="63"/>
  <c r="AV65" i="63"/>
  <c r="AU65" i="63"/>
  <c r="AT65" i="63"/>
  <c r="AT66" i="63" s="1"/>
  <c r="AS65" i="63"/>
  <c r="AS66" i="63" s="1"/>
  <c r="AR65" i="63"/>
  <c r="AR66" i="63" s="1"/>
  <c r="AQ65" i="63"/>
  <c r="AQ66" i="63" s="1"/>
  <c r="AP65" i="63"/>
  <c r="AO65" i="63"/>
  <c r="AN65" i="63"/>
  <c r="AM65" i="63"/>
  <c r="AL65" i="63"/>
  <c r="AL66" i="63" s="1"/>
  <c r="AK65" i="63"/>
  <c r="AK66" i="63" s="1"/>
  <c r="AJ65" i="63"/>
  <c r="AJ66" i="63" s="1"/>
  <c r="AI65" i="63"/>
  <c r="AI66" i="63" s="1"/>
  <c r="AH65" i="63"/>
  <c r="AH66" i="63" s="1"/>
  <c r="AG65" i="63"/>
  <c r="AF65" i="63"/>
  <c r="AE65" i="63"/>
  <c r="AD65" i="63"/>
  <c r="AC65" i="63"/>
  <c r="AC66" i="63" s="1"/>
  <c r="AB65" i="63"/>
  <c r="AB66" i="63" s="1"/>
  <c r="AA65" i="63"/>
  <c r="AA66" i="63" s="1"/>
  <c r="Z65" i="63"/>
  <c r="Y65" i="63"/>
  <c r="X65" i="63"/>
  <c r="W65" i="63"/>
  <c r="V65" i="63"/>
  <c r="V66" i="63" s="1"/>
  <c r="U65" i="63"/>
  <c r="U66" i="63" s="1"/>
  <c r="T65" i="63"/>
  <c r="T66" i="63" s="1"/>
  <c r="S65" i="63"/>
  <c r="S66" i="63" s="1"/>
  <c r="R65" i="63"/>
  <c r="R66" i="63" s="1"/>
  <c r="BM61" i="63"/>
  <c r="BL61" i="63"/>
  <c r="BK61" i="63"/>
  <c r="BJ61" i="63"/>
  <c r="BF61" i="63"/>
  <c r="BE61" i="63"/>
  <c r="BD61" i="63"/>
  <c r="BC61" i="63"/>
  <c r="BB61" i="63"/>
  <c r="AW61" i="63"/>
  <c r="AV61" i="63"/>
  <c r="AU61" i="63"/>
  <c r="AT61" i="63"/>
  <c r="AO61" i="63"/>
  <c r="AM61" i="63"/>
  <c r="AL61" i="63"/>
  <c r="AK61" i="63"/>
  <c r="AG61" i="63"/>
  <c r="AF61" i="63"/>
  <c r="AE61" i="63"/>
  <c r="AD61" i="63"/>
  <c r="AC61" i="63"/>
  <c r="W61" i="63"/>
  <c r="V61" i="63"/>
  <c r="U61" i="63"/>
  <c r="BQ60" i="63"/>
  <c r="BQ61" i="63" s="1"/>
  <c r="BP60" i="63"/>
  <c r="BP61" i="63" s="1"/>
  <c r="BO60" i="63"/>
  <c r="BO61" i="63" s="1"/>
  <c r="BN60" i="63"/>
  <c r="BN61" i="63" s="1"/>
  <c r="BM60" i="63"/>
  <c r="BL60" i="63"/>
  <c r="BK60" i="63"/>
  <c r="BJ60" i="63"/>
  <c r="BI60" i="63"/>
  <c r="BI61" i="63" s="1"/>
  <c r="BH60" i="63"/>
  <c r="BH61" i="63" s="1"/>
  <c r="BG60" i="63"/>
  <c r="BG61" i="63" s="1"/>
  <c r="BF60" i="63"/>
  <c r="BE60" i="63"/>
  <c r="BD60" i="63"/>
  <c r="BC60" i="63"/>
  <c r="BB60" i="63"/>
  <c r="BA60" i="63"/>
  <c r="BA61" i="63" s="1"/>
  <c r="AZ60" i="63"/>
  <c r="AZ61" i="63" s="1"/>
  <c r="AY60" i="63"/>
  <c r="AY61" i="63" s="1"/>
  <c r="AX60" i="63"/>
  <c r="AX61" i="63" s="1"/>
  <c r="AW60" i="63"/>
  <c r="AV60" i="63"/>
  <c r="AU60" i="63"/>
  <c r="AT60" i="63"/>
  <c r="AR60" i="63"/>
  <c r="AR61" i="63" s="1"/>
  <c r="AQ60" i="63"/>
  <c r="AQ61" i="63" s="1"/>
  <c r="AP60" i="63"/>
  <c r="AP61" i="63" s="1"/>
  <c r="AO60" i="63"/>
  <c r="AN60" i="63"/>
  <c r="AN61" i="63" s="1"/>
  <c r="AM60" i="63"/>
  <c r="AL60" i="63"/>
  <c r="AK60" i="63"/>
  <c r="AJ60" i="63"/>
  <c r="AJ61" i="63" s="1"/>
  <c r="AI60" i="63"/>
  <c r="AI61" i="63" s="1"/>
  <c r="AH60" i="63"/>
  <c r="AH61" i="63" s="1"/>
  <c r="AG60" i="63"/>
  <c r="AF60" i="63"/>
  <c r="AE60" i="63"/>
  <c r="AD60" i="63"/>
  <c r="AC60" i="63"/>
  <c r="AB60" i="63"/>
  <c r="AB61" i="63" s="1"/>
  <c r="AA60" i="63"/>
  <c r="AA61" i="63" s="1"/>
  <c r="Z60" i="63"/>
  <c r="Z61" i="63" s="1"/>
  <c r="Y60" i="63"/>
  <c r="Y61" i="63" s="1"/>
  <c r="X60" i="63"/>
  <c r="X61" i="63" s="1"/>
  <c r="W60" i="63"/>
  <c r="V60" i="63"/>
  <c r="U60" i="63"/>
  <c r="T60" i="63"/>
  <c r="T61" i="63" s="1"/>
  <c r="S60" i="63"/>
  <c r="S61" i="63" s="1"/>
  <c r="R60" i="63"/>
  <c r="R61" i="63" s="1"/>
  <c r="BQ56" i="63"/>
  <c r="BP56" i="63"/>
  <c r="BJ56" i="63"/>
  <c r="BI56" i="63"/>
  <c r="BH56" i="63"/>
  <c r="BB56" i="63"/>
  <c r="BA56" i="63"/>
  <c r="AZ56" i="63"/>
  <c r="AT56" i="63"/>
  <c r="AR56" i="63"/>
  <c r="AQ56" i="63"/>
  <c r="AK56" i="63"/>
  <c r="AJ56" i="63"/>
  <c r="AI56" i="63"/>
  <c r="AC56" i="63"/>
  <c r="AB56" i="63"/>
  <c r="AA56" i="63"/>
  <c r="W56" i="63"/>
  <c r="U56" i="63"/>
  <c r="T56" i="63"/>
  <c r="S56" i="63"/>
  <c r="BQ55" i="63"/>
  <c r="BP55" i="63"/>
  <c r="BO55" i="63"/>
  <c r="BO56" i="63" s="1"/>
  <c r="BN55" i="63"/>
  <c r="BN56" i="63" s="1"/>
  <c r="BM55" i="63"/>
  <c r="BM56" i="63" s="1"/>
  <c r="BL55" i="63"/>
  <c r="BL56" i="63" s="1"/>
  <c r="BK55" i="63"/>
  <c r="BK56" i="63" s="1"/>
  <c r="BJ55" i="63"/>
  <c r="BI55" i="63"/>
  <c r="BH55" i="63"/>
  <c r="BG55" i="63"/>
  <c r="BG56" i="63" s="1"/>
  <c r="BF55" i="63"/>
  <c r="BF56" i="63" s="1"/>
  <c r="BE55" i="63"/>
  <c r="BE56" i="63" s="1"/>
  <c r="BD55" i="63"/>
  <c r="BD56" i="63" s="1"/>
  <c r="BC55" i="63"/>
  <c r="BC56" i="63" s="1"/>
  <c r="BB55" i="63"/>
  <c r="BA55" i="63"/>
  <c r="AZ55" i="63"/>
  <c r="AY55" i="63"/>
  <c r="AY56" i="63" s="1"/>
  <c r="AX55" i="63"/>
  <c r="AX56" i="63" s="1"/>
  <c r="AW55" i="63"/>
  <c r="AW56" i="63" s="1"/>
  <c r="AV55" i="63"/>
  <c r="AV56" i="63" s="1"/>
  <c r="AU55" i="63"/>
  <c r="AU56" i="63" s="1"/>
  <c r="AT55" i="63"/>
  <c r="AR55" i="63"/>
  <c r="AQ55" i="63"/>
  <c r="AP55" i="63"/>
  <c r="AP56" i="63" s="1"/>
  <c r="AO55" i="63"/>
  <c r="AO56" i="63" s="1"/>
  <c r="AN55" i="63"/>
  <c r="AN56" i="63" s="1"/>
  <c r="AM55" i="63"/>
  <c r="AM56" i="63" s="1"/>
  <c r="AL55" i="63"/>
  <c r="AL56" i="63" s="1"/>
  <c r="AK55" i="63"/>
  <c r="AJ55" i="63"/>
  <c r="AI55" i="63"/>
  <c r="AH55" i="63"/>
  <c r="AH56" i="63" s="1"/>
  <c r="AG55" i="63"/>
  <c r="AG56" i="63" s="1"/>
  <c r="AF55" i="63"/>
  <c r="AF56" i="63" s="1"/>
  <c r="AE55" i="63"/>
  <c r="AE56" i="63" s="1"/>
  <c r="AD55" i="63"/>
  <c r="AD56" i="63" s="1"/>
  <c r="AC55" i="63"/>
  <c r="AB55" i="63"/>
  <c r="AA55" i="63"/>
  <c r="Z55" i="63"/>
  <c r="Z56" i="63" s="1"/>
  <c r="Y55" i="63"/>
  <c r="Y56" i="63" s="1"/>
  <c r="X55" i="63"/>
  <c r="X56" i="63" s="1"/>
  <c r="W55" i="63"/>
  <c r="V55" i="63"/>
  <c r="V56" i="63" s="1"/>
  <c r="U55" i="63"/>
  <c r="T55" i="63"/>
  <c r="S55" i="63"/>
  <c r="R55" i="63"/>
  <c r="R56" i="63" s="1"/>
  <c r="BQ51" i="63"/>
  <c r="BP51" i="63"/>
  <c r="BO51" i="63"/>
  <c r="BN51" i="63"/>
  <c r="BH51" i="63"/>
  <c r="BG51" i="63"/>
  <c r="BF51" i="63"/>
  <c r="BB51" i="63"/>
  <c r="BA51" i="63"/>
  <c r="AZ51" i="63"/>
  <c r="AY51" i="63"/>
  <c r="AX51" i="63"/>
  <c r="AQ51" i="63"/>
  <c r="AP51" i="63"/>
  <c r="AO51" i="63"/>
  <c r="AK51" i="63"/>
  <c r="AI51" i="63"/>
  <c r="AH51" i="63"/>
  <c r="AG51" i="63"/>
  <c r="AC51" i="63"/>
  <c r="AA51" i="63"/>
  <c r="Z51" i="63"/>
  <c r="Y51" i="63"/>
  <c r="S51" i="63"/>
  <c r="R51" i="63"/>
  <c r="BQ50" i="63"/>
  <c r="BP50" i="63"/>
  <c r="BO50" i="63"/>
  <c r="BN50" i="63"/>
  <c r="BM50" i="63"/>
  <c r="BM51" i="63" s="1"/>
  <c r="BL50" i="63"/>
  <c r="BL51" i="63" s="1"/>
  <c r="BK50" i="63"/>
  <c r="BK51" i="63" s="1"/>
  <c r="BJ50" i="63"/>
  <c r="BJ51" i="63" s="1"/>
  <c r="BI50" i="63"/>
  <c r="BI51" i="63" s="1"/>
  <c r="BH50" i="63"/>
  <c r="BG50" i="63"/>
  <c r="BF50" i="63"/>
  <c r="BE50" i="63"/>
  <c r="BE51" i="63" s="1"/>
  <c r="BD50" i="63"/>
  <c r="BD51" i="63" s="1"/>
  <c r="BC50" i="63"/>
  <c r="BC51" i="63" s="1"/>
  <c r="BB50" i="63"/>
  <c r="BA50" i="63"/>
  <c r="AZ50" i="63"/>
  <c r="AY50" i="63"/>
  <c r="AX50" i="63"/>
  <c r="AW50" i="63"/>
  <c r="AW51" i="63" s="1"/>
  <c r="AV50" i="63"/>
  <c r="AV51" i="63" s="1"/>
  <c r="AU50" i="63"/>
  <c r="AU51" i="63" s="1"/>
  <c r="AT50" i="63"/>
  <c r="AT51" i="63" s="1"/>
  <c r="AR50" i="63"/>
  <c r="AR51" i="63" s="1"/>
  <c r="AQ50" i="63"/>
  <c r="AP50" i="63"/>
  <c r="AO50" i="63"/>
  <c r="AN50" i="63"/>
  <c r="AN51" i="63" s="1"/>
  <c r="AM50" i="63"/>
  <c r="AM51" i="63" s="1"/>
  <c r="AL50" i="63"/>
  <c r="AL51" i="63" s="1"/>
  <c r="AK50" i="63"/>
  <c r="AJ50" i="63"/>
  <c r="AJ51" i="63" s="1"/>
  <c r="AI50" i="63"/>
  <c r="AH50" i="63"/>
  <c r="AG50" i="63"/>
  <c r="AF50" i="63"/>
  <c r="AF51" i="63" s="1"/>
  <c r="AE50" i="63"/>
  <c r="AE51" i="63" s="1"/>
  <c r="AD50" i="63"/>
  <c r="AD51" i="63" s="1"/>
  <c r="AC50" i="63"/>
  <c r="AB50" i="63"/>
  <c r="AB51" i="63" s="1"/>
  <c r="AA50" i="63"/>
  <c r="Z50" i="63"/>
  <c r="Y50" i="63"/>
  <c r="X50" i="63"/>
  <c r="X51" i="63" s="1"/>
  <c r="W50" i="63"/>
  <c r="W51" i="63" s="1"/>
  <c r="V50" i="63"/>
  <c r="V51" i="63" s="1"/>
  <c r="U50" i="63"/>
  <c r="U51" i="63" s="1"/>
  <c r="T50" i="63"/>
  <c r="T51" i="63" s="1"/>
  <c r="S50" i="63"/>
  <c r="R50" i="63"/>
  <c r="BO46" i="63"/>
  <c r="BN46" i="63"/>
  <c r="BM46" i="63"/>
  <c r="BL46" i="63"/>
  <c r="BH46" i="63"/>
  <c r="BG46" i="63"/>
  <c r="BF46" i="63"/>
  <c r="BE46" i="63"/>
  <c r="BD46" i="63"/>
  <c r="AY46" i="63"/>
  <c r="AX46" i="63"/>
  <c r="AW46" i="63"/>
  <c r="AV46" i="63"/>
  <c r="AQ46" i="63"/>
  <c r="AO46" i="63"/>
  <c r="AN46" i="63"/>
  <c r="AM46" i="63"/>
  <c r="AI46" i="63"/>
  <c r="AH46" i="63"/>
  <c r="AG46" i="63"/>
  <c r="AF46" i="63"/>
  <c r="AE46" i="63"/>
  <c r="Y46" i="63"/>
  <c r="X46" i="63"/>
  <c r="W46" i="63"/>
  <c r="S46" i="63"/>
  <c r="R46" i="63"/>
  <c r="BQ45" i="63"/>
  <c r="BQ46" i="63" s="1"/>
  <c r="BP45" i="63"/>
  <c r="BP46" i="63" s="1"/>
  <c r="BO45" i="63"/>
  <c r="BN45" i="63"/>
  <c r="BM45" i="63"/>
  <c r="BL45" i="63"/>
  <c r="BK45" i="63"/>
  <c r="BK46" i="63" s="1"/>
  <c r="BJ45" i="63"/>
  <c r="BJ46" i="63" s="1"/>
  <c r="BI45" i="63"/>
  <c r="BI46" i="63" s="1"/>
  <c r="BH45" i="63"/>
  <c r="BG45" i="63"/>
  <c r="BF45" i="63"/>
  <c r="BE45" i="63"/>
  <c r="BD45" i="63"/>
  <c r="BC45" i="63"/>
  <c r="BC46" i="63" s="1"/>
  <c r="BB45" i="63"/>
  <c r="BB46" i="63" s="1"/>
  <c r="BA45" i="63"/>
  <c r="BA46" i="63" s="1"/>
  <c r="AZ45" i="63"/>
  <c r="AZ46" i="63" s="1"/>
  <c r="AY45" i="63"/>
  <c r="AX45" i="63"/>
  <c r="AW45" i="63"/>
  <c r="AV45" i="63"/>
  <c r="AU45" i="63"/>
  <c r="AU46" i="63" s="1"/>
  <c r="AT45" i="63"/>
  <c r="AT46" i="63" s="1"/>
  <c r="AR45" i="63"/>
  <c r="AR46" i="63" s="1"/>
  <c r="AQ45" i="63"/>
  <c r="AP45" i="63"/>
  <c r="AP46" i="63" s="1"/>
  <c r="AO45" i="63"/>
  <c r="AN45" i="63"/>
  <c r="AM45" i="63"/>
  <c r="AL45" i="63"/>
  <c r="AL46" i="63" s="1"/>
  <c r="AK45" i="63"/>
  <c r="AK46" i="63" s="1"/>
  <c r="AJ45" i="63"/>
  <c r="AJ46" i="63" s="1"/>
  <c r="AI45" i="63"/>
  <c r="AH45" i="63"/>
  <c r="AG45" i="63"/>
  <c r="AF45" i="63"/>
  <c r="AE45" i="63"/>
  <c r="AD45" i="63"/>
  <c r="AD46" i="63" s="1"/>
  <c r="AC45" i="63"/>
  <c r="AC46" i="63" s="1"/>
  <c r="AB45" i="63"/>
  <c r="AB46" i="63" s="1"/>
  <c r="AA45" i="63"/>
  <c r="AA46" i="63" s="1"/>
  <c r="Z45" i="63"/>
  <c r="Z46" i="63" s="1"/>
  <c r="Y45" i="63"/>
  <c r="X45" i="63"/>
  <c r="W45" i="63"/>
  <c r="V45" i="63"/>
  <c r="V46" i="63" s="1"/>
  <c r="U45" i="63"/>
  <c r="U46" i="63" s="1"/>
  <c r="T45" i="63"/>
  <c r="T46" i="63" s="1"/>
  <c r="S45" i="63"/>
  <c r="R45" i="63"/>
  <c r="BN41" i="63"/>
  <c r="BM41" i="63"/>
  <c r="BL41" i="63"/>
  <c r="BK41" i="63"/>
  <c r="BJ41" i="63"/>
  <c r="AX41" i="63"/>
  <c r="AW41" i="63"/>
  <c r="AV41" i="63"/>
  <c r="AO41" i="63"/>
  <c r="AN41" i="63"/>
  <c r="AM41" i="63"/>
  <c r="AG41" i="63"/>
  <c r="AF41" i="63"/>
  <c r="AE41" i="63"/>
  <c r="Y41" i="63"/>
  <c r="X41" i="63"/>
  <c r="W41" i="63"/>
  <c r="BQ40" i="63"/>
  <c r="BQ41" i="63" s="1"/>
  <c r="BP40" i="63"/>
  <c r="BP41" i="63" s="1"/>
  <c r="BO40" i="63"/>
  <c r="BO41" i="63" s="1"/>
  <c r="BN40" i="63"/>
  <c r="BM40" i="63"/>
  <c r="BL40" i="63"/>
  <c r="BK40" i="63"/>
  <c r="BJ40" i="63"/>
  <c r="BI40" i="63"/>
  <c r="BI41" i="63" s="1"/>
  <c r="BH40" i="63"/>
  <c r="BH41" i="63" s="1"/>
  <c r="BG40" i="63"/>
  <c r="BG41" i="63" s="1"/>
  <c r="BF40" i="63"/>
  <c r="BF41" i="63" s="1"/>
  <c r="BE40" i="63"/>
  <c r="BE41" i="63" s="1"/>
  <c r="BD40" i="63"/>
  <c r="BD41" i="63" s="1"/>
  <c r="BC40" i="63"/>
  <c r="BC41" i="63" s="1"/>
  <c r="BB40" i="63"/>
  <c r="BB41" i="63" s="1"/>
  <c r="BA40" i="63"/>
  <c r="BA41" i="63" s="1"/>
  <c r="AZ40" i="63"/>
  <c r="AZ41" i="63" s="1"/>
  <c r="AY40" i="63"/>
  <c r="AY41" i="63" s="1"/>
  <c r="AX40" i="63"/>
  <c r="AW40" i="63"/>
  <c r="AV40" i="63"/>
  <c r="AU40" i="63"/>
  <c r="AU41" i="63" s="1"/>
  <c r="AT40" i="63"/>
  <c r="AT41" i="63" s="1"/>
  <c r="AR40" i="63"/>
  <c r="AR41" i="63" s="1"/>
  <c r="AQ40" i="63"/>
  <c r="AQ41" i="63" s="1"/>
  <c r="AP40" i="63"/>
  <c r="AP41" i="63" s="1"/>
  <c r="AO40" i="63"/>
  <c r="AN40" i="63"/>
  <c r="AM40" i="63"/>
  <c r="AL40" i="63"/>
  <c r="AL41" i="63" s="1"/>
  <c r="AK40" i="63"/>
  <c r="AK41" i="63" s="1"/>
  <c r="AJ40" i="63"/>
  <c r="AJ41" i="63" s="1"/>
  <c r="AI40" i="63"/>
  <c r="AI41" i="63" s="1"/>
  <c r="AH40" i="63"/>
  <c r="AH41" i="63" s="1"/>
  <c r="AG40" i="63"/>
  <c r="AF40" i="63"/>
  <c r="AE40" i="63"/>
  <c r="AD40" i="63"/>
  <c r="AD41" i="63" s="1"/>
  <c r="AC40" i="63"/>
  <c r="AC41" i="63" s="1"/>
  <c r="AB40" i="63"/>
  <c r="AB41" i="63" s="1"/>
  <c r="AA40" i="63"/>
  <c r="AA41" i="63" s="1"/>
  <c r="Z40" i="63"/>
  <c r="Z41" i="63" s="1"/>
  <c r="Y40" i="63"/>
  <c r="X40" i="63"/>
  <c r="W40" i="63"/>
  <c r="V40" i="63"/>
  <c r="V41" i="63" s="1"/>
  <c r="U40" i="63"/>
  <c r="U41" i="63" s="1"/>
  <c r="T40" i="63"/>
  <c r="T41" i="63" s="1"/>
  <c r="S40" i="63"/>
  <c r="S41" i="63" s="1"/>
  <c r="R40" i="63"/>
  <c r="R41" i="63" s="1"/>
  <c r="BM36" i="63"/>
  <c r="BL36" i="63"/>
  <c r="BK36" i="63"/>
  <c r="BJ36" i="63"/>
  <c r="BE36" i="63"/>
  <c r="BD36" i="63"/>
  <c r="BC36" i="63"/>
  <c r="BB36" i="63"/>
  <c r="AW36" i="63"/>
  <c r="AV36" i="63"/>
  <c r="AU36" i="63"/>
  <c r="AT36" i="63"/>
  <c r="AO36" i="63"/>
  <c r="AN36" i="63"/>
  <c r="AM36" i="63"/>
  <c r="AL36" i="63"/>
  <c r="AG36" i="63"/>
  <c r="AF36" i="63"/>
  <c r="AE36" i="63"/>
  <c r="AD36" i="63"/>
  <c r="Y36" i="63"/>
  <c r="X36" i="63"/>
  <c r="W36" i="63"/>
  <c r="V36" i="63"/>
  <c r="BQ35" i="63"/>
  <c r="BQ36" i="63" s="1"/>
  <c r="BP35" i="63"/>
  <c r="BP36" i="63" s="1"/>
  <c r="BO35" i="63"/>
  <c r="BO36" i="63" s="1"/>
  <c r="BN35" i="63"/>
  <c r="BN36" i="63" s="1"/>
  <c r="BM35" i="63"/>
  <c r="BL35" i="63"/>
  <c r="BK35" i="63"/>
  <c r="BJ35" i="63"/>
  <c r="BI35" i="63"/>
  <c r="BI36" i="63" s="1"/>
  <c r="BH35" i="63"/>
  <c r="BH36" i="63" s="1"/>
  <c r="BG35" i="63"/>
  <c r="BG36" i="63" s="1"/>
  <c r="BF35" i="63"/>
  <c r="BF36" i="63" s="1"/>
  <c r="BE35" i="63"/>
  <c r="BD35" i="63"/>
  <c r="BC35" i="63"/>
  <c r="BB35" i="63"/>
  <c r="BA35" i="63"/>
  <c r="BA36" i="63" s="1"/>
  <c r="AZ35" i="63"/>
  <c r="AZ36" i="63" s="1"/>
  <c r="AY35" i="63"/>
  <c r="AY36" i="63" s="1"/>
  <c r="AX35" i="63"/>
  <c r="AX36" i="63" s="1"/>
  <c r="AW35" i="63"/>
  <c r="AV35" i="63"/>
  <c r="AU35" i="63"/>
  <c r="AT35" i="63"/>
  <c r="AS35" i="63"/>
  <c r="AS36" i="63" s="1"/>
  <c r="AR35" i="63"/>
  <c r="AR36" i="63" s="1"/>
  <c r="AQ35" i="63"/>
  <c r="AQ36" i="63" s="1"/>
  <c r="AP35" i="63"/>
  <c r="AP36" i="63" s="1"/>
  <c r="AO35" i="63"/>
  <c r="AN35" i="63"/>
  <c r="AM35" i="63"/>
  <c r="AL35" i="63"/>
  <c r="AK35" i="63"/>
  <c r="AK36" i="63" s="1"/>
  <c r="AJ35" i="63"/>
  <c r="AJ36" i="63" s="1"/>
  <c r="AI35" i="63"/>
  <c r="AI36" i="63" s="1"/>
  <c r="AH35" i="63"/>
  <c r="AH36" i="63" s="1"/>
  <c r="AG35" i="63"/>
  <c r="AF35" i="63"/>
  <c r="AE35" i="63"/>
  <c r="AD35" i="63"/>
  <c r="AC35" i="63"/>
  <c r="AC36" i="63" s="1"/>
  <c r="AB35" i="63"/>
  <c r="AB36" i="63" s="1"/>
  <c r="AA35" i="63"/>
  <c r="AA36" i="63" s="1"/>
  <c r="Z35" i="63"/>
  <c r="Z36" i="63" s="1"/>
  <c r="Y35" i="63"/>
  <c r="X35" i="63"/>
  <c r="W35" i="63"/>
  <c r="V35" i="63"/>
  <c r="U35" i="63"/>
  <c r="U36" i="63" s="1"/>
  <c r="T35" i="63"/>
  <c r="T36" i="63" s="1"/>
  <c r="S35" i="63"/>
  <c r="S36" i="63" s="1"/>
  <c r="R35" i="63"/>
  <c r="R36" i="63" s="1"/>
  <c r="BM31" i="63"/>
  <c r="BL31" i="63"/>
  <c r="BK31" i="63"/>
  <c r="BJ31" i="63"/>
  <c r="BE31" i="63"/>
  <c r="BD31" i="63"/>
  <c r="BC31" i="63"/>
  <c r="BB31" i="63"/>
  <c r="AW31" i="63"/>
  <c r="AV31" i="63"/>
  <c r="AU31" i="63"/>
  <c r="AT31" i="63"/>
  <c r="AO31" i="63"/>
  <c r="AN31" i="63"/>
  <c r="AM31" i="63"/>
  <c r="AL31" i="63"/>
  <c r="AG31" i="63"/>
  <c r="AF31" i="63"/>
  <c r="AE31" i="63"/>
  <c r="AD31" i="63"/>
  <c r="Y31" i="63"/>
  <c r="X31" i="63"/>
  <c r="W31" i="63"/>
  <c r="V31" i="63"/>
  <c r="BQ30" i="63"/>
  <c r="BQ31" i="63" s="1"/>
  <c r="BP30" i="63"/>
  <c r="BP31" i="63" s="1"/>
  <c r="BO30" i="63"/>
  <c r="BO31" i="63" s="1"/>
  <c r="BN30" i="63"/>
  <c r="BN31" i="63" s="1"/>
  <c r="BM30" i="63"/>
  <c r="BL30" i="63"/>
  <c r="BK30" i="63"/>
  <c r="BJ30" i="63"/>
  <c r="BI30" i="63"/>
  <c r="BI31" i="63" s="1"/>
  <c r="BH30" i="63"/>
  <c r="BH31" i="63" s="1"/>
  <c r="BG30" i="63"/>
  <c r="BG31" i="63" s="1"/>
  <c r="BF30" i="63"/>
  <c r="BF31" i="63" s="1"/>
  <c r="BE30" i="63"/>
  <c r="BD30" i="63"/>
  <c r="BC30" i="63"/>
  <c r="BB30" i="63"/>
  <c r="BA30" i="63"/>
  <c r="BA31" i="63" s="1"/>
  <c r="AZ30" i="63"/>
  <c r="AZ31" i="63" s="1"/>
  <c r="AY30" i="63"/>
  <c r="AY31" i="63" s="1"/>
  <c r="AX30" i="63"/>
  <c r="AX31" i="63" s="1"/>
  <c r="AW30" i="63"/>
  <c r="AV30" i="63"/>
  <c r="AU30" i="63"/>
  <c r="AT30" i="63"/>
  <c r="AS30" i="63"/>
  <c r="AS31" i="63" s="1"/>
  <c r="AR30" i="63"/>
  <c r="AR31" i="63" s="1"/>
  <c r="AQ30" i="63"/>
  <c r="AQ31" i="63" s="1"/>
  <c r="AP30" i="63"/>
  <c r="AP31" i="63" s="1"/>
  <c r="AO30" i="63"/>
  <c r="AN30" i="63"/>
  <c r="AM30" i="63"/>
  <c r="AL30" i="63"/>
  <c r="AK30" i="63"/>
  <c r="AK31" i="63" s="1"/>
  <c r="AJ30" i="63"/>
  <c r="AJ31" i="63" s="1"/>
  <c r="AI30" i="63"/>
  <c r="AI31" i="63" s="1"/>
  <c r="AH30" i="63"/>
  <c r="AH31" i="63" s="1"/>
  <c r="AG30" i="63"/>
  <c r="AF30" i="63"/>
  <c r="AE30" i="63"/>
  <c r="AD30" i="63"/>
  <c r="AC30" i="63"/>
  <c r="AC31" i="63" s="1"/>
  <c r="AB30" i="63"/>
  <c r="AB31" i="63" s="1"/>
  <c r="AA30" i="63"/>
  <c r="AA31" i="63" s="1"/>
  <c r="Z30" i="63"/>
  <c r="Z31" i="63" s="1"/>
  <c r="Y30" i="63"/>
  <c r="X30" i="63"/>
  <c r="W30" i="63"/>
  <c r="V30" i="63"/>
  <c r="U30" i="63"/>
  <c r="U31" i="63" s="1"/>
  <c r="T30" i="63"/>
  <c r="T31" i="63" s="1"/>
  <c r="S30" i="63"/>
  <c r="S31" i="63" s="1"/>
  <c r="R30" i="63"/>
  <c r="R31" i="63" s="1"/>
  <c r="BM26" i="63"/>
  <c r="BL26" i="63"/>
  <c r="BK26" i="63"/>
  <c r="BJ26" i="63"/>
  <c r="BE26" i="63"/>
  <c r="BD26" i="63"/>
  <c r="BC26" i="63"/>
  <c r="BB26" i="63"/>
  <c r="AW26" i="63"/>
  <c r="AV26" i="63"/>
  <c r="AU26" i="63"/>
  <c r="AT26" i="63"/>
  <c r="AO26" i="63"/>
  <c r="AN26" i="63"/>
  <c r="AM26" i="63"/>
  <c r="AL26" i="63"/>
  <c r="AG26" i="63"/>
  <c r="AF26" i="63"/>
  <c r="AE26" i="63"/>
  <c r="AD26" i="63"/>
  <c r="Y26" i="63"/>
  <c r="X26" i="63"/>
  <c r="W26" i="63"/>
  <c r="V26" i="63"/>
  <c r="BQ25" i="63"/>
  <c r="BQ26" i="63" s="1"/>
  <c r="BP25" i="63"/>
  <c r="BP26" i="63" s="1"/>
  <c r="BO25" i="63"/>
  <c r="BO26" i="63" s="1"/>
  <c r="BN25" i="63"/>
  <c r="BN26" i="63" s="1"/>
  <c r="BM25" i="63"/>
  <c r="BL25" i="63"/>
  <c r="BK25" i="63"/>
  <c r="BJ25" i="63"/>
  <c r="BI25" i="63"/>
  <c r="BI26" i="63" s="1"/>
  <c r="BH25" i="63"/>
  <c r="BH26" i="63" s="1"/>
  <c r="BG25" i="63"/>
  <c r="BG26" i="63" s="1"/>
  <c r="BF25" i="63"/>
  <c r="BF26" i="63" s="1"/>
  <c r="BE25" i="63"/>
  <c r="BD25" i="63"/>
  <c r="BC25" i="63"/>
  <c r="BB25" i="63"/>
  <c r="BA25" i="63"/>
  <c r="BA26" i="63" s="1"/>
  <c r="AZ25" i="63"/>
  <c r="AZ26" i="63" s="1"/>
  <c r="AY25" i="63"/>
  <c r="AY26" i="63" s="1"/>
  <c r="AX25" i="63"/>
  <c r="AX26" i="63" s="1"/>
  <c r="AW25" i="63"/>
  <c r="AV25" i="63"/>
  <c r="AU25" i="63"/>
  <c r="AT25" i="63"/>
  <c r="AS25" i="63"/>
  <c r="AS26" i="63" s="1"/>
  <c r="AR25" i="63"/>
  <c r="AR26" i="63" s="1"/>
  <c r="AQ25" i="63"/>
  <c r="AQ26" i="63" s="1"/>
  <c r="AP25" i="63"/>
  <c r="AP26" i="63" s="1"/>
  <c r="AO25" i="63"/>
  <c r="AN25" i="63"/>
  <c r="AM25" i="63"/>
  <c r="AL25" i="63"/>
  <c r="AK25" i="63"/>
  <c r="AK26" i="63" s="1"/>
  <c r="AJ25" i="63"/>
  <c r="AJ26" i="63" s="1"/>
  <c r="AI25" i="63"/>
  <c r="AI26" i="63" s="1"/>
  <c r="AH25" i="63"/>
  <c r="AH26" i="63" s="1"/>
  <c r="AG25" i="63"/>
  <c r="AF25" i="63"/>
  <c r="AE25" i="63"/>
  <c r="AD25" i="63"/>
  <c r="AC25" i="63"/>
  <c r="AC26" i="63" s="1"/>
  <c r="AB25" i="63"/>
  <c r="AB26" i="63" s="1"/>
  <c r="AA25" i="63"/>
  <c r="AA26" i="63" s="1"/>
  <c r="Z25" i="63"/>
  <c r="Z26" i="63" s="1"/>
  <c r="Y25" i="63"/>
  <c r="X25" i="63"/>
  <c r="W25" i="63"/>
  <c r="V25" i="63"/>
  <c r="U25" i="63"/>
  <c r="U26" i="63" s="1"/>
  <c r="T25" i="63"/>
  <c r="T26" i="63" s="1"/>
  <c r="S25" i="63"/>
  <c r="S26" i="63" s="1"/>
  <c r="R25" i="63"/>
  <c r="R26" i="63" s="1"/>
  <c r="BM21" i="63"/>
  <c r="BL21" i="63"/>
  <c r="BK21" i="63"/>
  <c r="BJ21" i="63"/>
  <c r="BE21" i="63"/>
  <c r="BD21" i="63"/>
  <c r="BC21" i="63"/>
  <c r="BB21" i="63"/>
  <c r="AW21" i="63"/>
  <c r="AV21" i="63"/>
  <c r="AU21" i="63"/>
  <c r="AT21" i="63"/>
  <c r="AO21" i="63"/>
  <c r="AN21" i="63"/>
  <c r="AM21" i="63"/>
  <c r="AL21" i="63"/>
  <c r="AH21" i="63"/>
  <c r="AG21" i="63"/>
  <c r="AF21" i="63"/>
  <c r="AE21" i="63"/>
  <c r="Y21" i="63"/>
  <c r="X21" i="63"/>
  <c r="W21" i="63"/>
  <c r="BQ20" i="63"/>
  <c r="BQ21" i="63" s="1"/>
  <c r="BP20" i="63"/>
  <c r="BP21" i="63" s="1"/>
  <c r="BO20" i="63"/>
  <c r="BO21" i="63" s="1"/>
  <c r="BN20" i="63"/>
  <c r="BN21" i="63" s="1"/>
  <c r="BM20" i="63"/>
  <c r="BL20" i="63"/>
  <c r="BK20" i="63"/>
  <c r="BJ20" i="63"/>
  <c r="BI20" i="63"/>
  <c r="BI21" i="63" s="1"/>
  <c r="BH20" i="63"/>
  <c r="BH21" i="63" s="1"/>
  <c r="BG20" i="63"/>
  <c r="BG21" i="63" s="1"/>
  <c r="BF20" i="63"/>
  <c r="BF21" i="63" s="1"/>
  <c r="BE20" i="63"/>
  <c r="BD20" i="63"/>
  <c r="BC20" i="63"/>
  <c r="BB20" i="63"/>
  <c r="BA20" i="63"/>
  <c r="BA21" i="63" s="1"/>
  <c r="AZ20" i="63"/>
  <c r="AZ21" i="63" s="1"/>
  <c r="AY20" i="63"/>
  <c r="AY21" i="63" s="1"/>
  <c r="AX20" i="63"/>
  <c r="AX21" i="63" s="1"/>
  <c r="AW20" i="63"/>
  <c r="AV20" i="63"/>
  <c r="AU20" i="63"/>
  <c r="AT20" i="63"/>
  <c r="AS20" i="63"/>
  <c r="AS21" i="63" s="1"/>
  <c r="AR20" i="63"/>
  <c r="AR21" i="63" s="1"/>
  <c r="AQ20" i="63"/>
  <c r="AQ21" i="63" s="1"/>
  <c r="AP20" i="63"/>
  <c r="AP21" i="63" s="1"/>
  <c r="AO20" i="63"/>
  <c r="AN20" i="63"/>
  <c r="AM20" i="63"/>
  <c r="AL20" i="63"/>
  <c r="AK20" i="63"/>
  <c r="AK21" i="63" s="1"/>
  <c r="AJ20" i="63"/>
  <c r="AJ21" i="63" s="1"/>
  <c r="AI20" i="63"/>
  <c r="AI21" i="63" s="1"/>
  <c r="AH20" i="63"/>
  <c r="AG20" i="63"/>
  <c r="AF20" i="63"/>
  <c r="AE20" i="63"/>
  <c r="AD20" i="63"/>
  <c r="AD21" i="63" s="1"/>
  <c r="AC20" i="63"/>
  <c r="AC21" i="63" s="1"/>
  <c r="AB20" i="63"/>
  <c r="AB21" i="63" s="1"/>
  <c r="AA20" i="63"/>
  <c r="AA21" i="63" s="1"/>
  <c r="Z20" i="63"/>
  <c r="Z21" i="63" s="1"/>
  <c r="Y20" i="63"/>
  <c r="X20" i="63"/>
  <c r="W20" i="63"/>
  <c r="V20" i="63"/>
  <c r="V21" i="63" s="1"/>
  <c r="U20" i="63"/>
  <c r="U21" i="63" s="1"/>
  <c r="T20" i="63"/>
  <c r="T21" i="63" s="1"/>
  <c r="S20" i="63"/>
  <c r="S21" i="63" s="1"/>
  <c r="R20" i="63"/>
  <c r="R21" i="63" s="1"/>
  <c r="BN16" i="63"/>
  <c r="BM16" i="63"/>
  <c r="BL16" i="63"/>
  <c r="BK16" i="63"/>
  <c r="BJ16" i="63"/>
  <c r="BF16" i="63"/>
  <c r="BE16" i="63"/>
  <c r="BD16" i="63"/>
  <c r="BC16" i="63"/>
  <c r="BB16" i="63"/>
  <c r="AW16" i="63"/>
  <c r="AV16" i="63"/>
  <c r="AU16" i="63"/>
  <c r="AP16" i="63"/>
  <c r="AO16" i="63"/>
  <c r="AN16" i="63"/>
  <c r="AM16" i="63"/>
  <c r="AL16" i="63"/>
  <c r="AH16" i="63"/>
  <c r="AG16" i="63"/>
  <c r="AF16" i="63"/>
  <c r="AE16" i="63"/>
  <c r="AD16" i="63"/>
  <c r="Z16" i="63"/>
  <c r="Y16" i="63"/>
  <c r="X16" i="63"/>
  <c r="W16" i="63"/>
  <c r="R16" i="63"/>
  <c r="BQ15" i="63"/>
  <c r="BQ16" i="63" s="1"/>
  <c r="BP15" i="63"/>
  <c r="BP16" i="63" s="1"/>
  <c r="BO15" i="63"/>
  <c r="BO16" i="63" s="1"/>
  <c r="BN15" i="63"/>
  <c r="BM15" i="63"/>
  <c r="BL15" i="63"/>
  <c r="BK15" i="63"/>
  <c r="BJ15" i="63"/>
  <c r="BI15" i="63"/>
  <c r="BI16" i="63" s="1"/>
  <c r="BH15" i="63"/>
  <c r="BH16" i="63" s="1"/>
  <c r="BG15" i="63"/>
  <c r="BG16" i="63" s="1"/>
  <c r="BF15" i="63"/>
  <c r="BE15" i="63"/>
  <c r="BD15" i="63"/>
  <c r="BC15" i="63"/>
  <c r="BB15" i="63"/>
  <c r="BA15" i="63"/>
  <c r="BA16" i="63" s="1"/>
  <c r="AZ15" i="63"/>
  <c r="AZ16" i="63" s="1"/>
  <c r="AY15" i="63"/>
  <c r="AY16" i="63" s="1"/>
  <c r="AX15" i="63"/>
  <c r="AX16" i="63" s="1"/>
  <c r="AW15" i="63"/>
  <c r="AV15" i="63"/>
  <c r="AU15" i="63"/>
  <c r="AT15" i="63"/>
  <c r="AT16" i="63" s="1"/>
  <c r="AS15" i="63"/>
  <c r="AS16" i="63" s="1"/>
  <c r="AR15" i="63"/>
  <c r="AR16" i="63" s="1"/>
  <c r="AQ15" i="63"/>
  <c r="AQ16" i="63" s="1"/>
  <c r="AP15" i="63"/>
  <c r="AO15" i="63"/>
  <c r="AN15" i="63"/>
  <c r="AM15" i="63"/>
  <c r="AL15" i="63"/>
  <c r="AK15" i="63"/>
  <c r="AK16" i="63" s="1"/>
  <c r="AJ15" i="63"/>
  <c r="AJ16" i="63" s="1"/>
  <c r="AI15" i="63"/>
  <c r="AI16" i="63" s="1"/>
  <c r="AH15" i="63"/>
  <c r="AG15" i="63"/>
  <c r="AF15" i="63"/>
  <c r="AE15" i="63"/>
  <c r="AD15" i="63"/>
  <c r="AC15" i="63"/>
  <c r="AC16" i="63" s="1"/>
  <c r="AB15" i="63"/>
  <c r="AB16" i="63" s="1"/>
  <c r="AA15" i="63"/>
  <c r="AA16" i="63" s="1"/>
  <c r="Z15" i="63"/>
  <c r="Y15" i="63"/>
  <c r="X15" i="63"/>
  <c r="W15" i="63"/>
  <c r="V15" i="63"/>
  <c r="V16" i="63" s="1"/>
  <c r="U15" i="63"/>
  <c r="U16" i="63" s="1"/>
  <c r="T15" i="63"/>
  <c r="T16" i="63" s="1"/>
  <c r="S15" i="63"/>
  <c r="S16" i="63" s="1"/>
  <c r="R15" i="63"/>
  <c r="BN11" i="63"/>
  <c r="BM11" i="63"/>
  <c r="BL11" i="63"/>
  <c r="BK11" i="63"/>
  <c r="BF11" i="63"/>
  <c r="BE11" i="63"/>
  <c r="BD11" i="63"/>
  <c r="BC11" i="63"/>
  <c r="BB11" i="63"/>
  <c r="AW11" i="63"/>
  <c r="AV11" i="63"/>
  <c r="AU11" i="63"/>
  <c r="AO11" i="63"/>
  <c r="AN11" i="63"/>
  <c r="AM11" i="63"/>
  <c r="AH11" i="63"/>
  <c r="AG11" i="63"/>
  <c r="AF11" i="63"/>
  <c r="AE11" i="63"/>
  <c r="Z11" i="63"/>
  <c r="Y11" i="63"/>
  <c r="X11" i="63"/>
  <c r="W11" i="63"/>
  <c r="V11" i="63"/>
  <c r="R11" i="63"/>
  <c r="BQ10" i="63"/>
  <c r="BQ11" i="63" s="1"/>
  <c r="BP10" i="63"/>
  <c r="BP11" i="63" s="1"/>
  <c r="BO10" i="63"/>
  <c r="BO11" i="63" s="1"/>
  <c r="BN10" i="63"/>
  <c r="BM10" i="63"/>
  <c r="BL10" i="63"/>
  <c r="BK10" i="63"/>
  <c r="BJ10" i="63"/>
  <c r="BJ11" i="63" s="1"/>
  <c r="BI10" i="63"/>
  <c r="BI11" i="63" s="1"/>
  <c r="BH10" i="63"/>
  <c r="BH11" i="63" s="1"/>
  <c r="BG10" i="63"/>
  <c r="BG11" i="63" s="1"/>
  <c r="BF10" i="63"/>
  <c r="BE10" i="63"/>
  <c r="BD10" i="63"/>
  <c r="BC10" i="63"/>
  <c r="BB10" i="63"/>
  <c r="BA10" i="63"/>
  <c r="BA11" i="63" s="1"/>
  <c r="AZ10" i="63"/>
  <c r="AZ11" i="63" s="1"/>
  <c r="AY10" i="63"/>
  <c r="AY11" i="63" s="1"/>
  <c r="AX10" i="63"/>
  <c r="AX11" i="63" s="1"/>
  <c r="AW10" i="63"/>
  <c r="AV10" i="63"/>
  <c r="AU10" i="63"/>
  <c r="AT10" i="63"/>
  <c r="AT11" i="63" s="1"/>
  <c r="AS10" i="63"/>
  <c r="AS11" i="63" s="1"/>
  <c r="AR10" i="63"/>
  <c r="AR11" i="63" s="1"/>
  <c r="AQ10" i="63"/>
  <c r="AQ11" i="63" s="1"/>
  <c r="AP10" i="63"/>
  <c r="AP11" i="63" s="1"/>
  <c r="AO10" i="63"/>
  <c r="AN10" i="63"/>
  <c r="AM10" i="63"/>
  <c r="AL10" i="63"/>
  <c r="AL11" i="63" s="1"/>
  <c r="AK10" i="63"/>
  <c r="AK11" i="63" s="1"/>
  <c r="AJ10" i="63"/>
  <c r="AJ11" i="63" s="1"/>
  <c r="AI10" i="63"/>
  <c r="AI11" i="63" s="1"/>
  <c r="AH10" i="63"/>
  <c r="AG10" i="63"/>
  <c r="AF10" i="63"/>
  <c r="AE10" i="63"/>
  <c r="AD10" i="63"/>
  <c r="AD11" i="63" s="1"/>
  <c r="AC10" i="63"/>
  <c r="AC11" i="63" s="1"/>
  <c r="AB10" i="63"/>
  <c r="AB11" i="63" s="1"/>
  <c r="AA10" i="63"/>
  <c r="AA11" i="63" s="1"/>
  <c r="Z10" i="63"/>
  <c r="Y10" i="63"/>
  <c r="X10" i="63"/>
  <c r="W10" i="63"/>
  <c r="V10" i="63"/>
  <c r="U10" i="63"/>
  <c r="U11" i="63" s="1"/>
  <c r="T10" i="63"/>
  <c r="T11" i="63" s="1"/>
  <c r="S10" i="63"/>
  <c r="S11" i="63" s="1"/>
  <c r="R10" i="63"/>
  <c r="BM6" i="63"/>
  <c r="BL6" i="63"/>
  <c r="BK6" i="63"/>
  <c r="BE6" i="63"/>
  <c r="BD6" i="63"/>
  <c r="BC6" i="63"/>
  <c r="AW6" i="63"/>
  <c r="AV6" i="63"/>
  <c r="AU6" i="63"/>
  <c r="AO6" i="63"/>
  <c r="AN6" i="63"/>
  <c r="AM6" i="63"/>
  <c r="AG6" i="63"/>
  <c r="AF6" i="63"/>
  <c r="AE6" i="63"/>
  <c r="Y6" i="63"/>
  <c r="X6" i="63"/>
  <c r="W6" i="63"/>
  <c r="R6" i="63"/>
  <c r="BQ5" i="63"/>
  <c r="BQ6" i="63" s="1"/>
  <c r="BP5" i="63"/>
  <c r="BP6" i="63" s="1"/>
  <c r="BO5" i="63"/>
  <c r="BO6" i="63" s="1"/>
  <c r="BN5" i="63"/>
  <c r="BN6" i="63" s="1"/>
  <c r="BM5" i="63"/>
  <c r="BL5" i="63"/>
  <c r="BK5" i="63"/>
  <c r="BJ5" i="63"/>
  <c r="BJ6" i="63" s="1"/>
  <c r="BI5" i="63"/>
  <c r="BI6" i="63" s="1"/>
  <c r="BH5" i="63"/>
  <c r="BH6" i="63" s="1"/>
  <c r="BG5" i="63"/>
  <c r="BG6" i="63" s="1"/>
  <c r="BF5" i="63"/>
  <c r="BF6" i="63" s="1"/>
  <c r="BE5" i="63"/>
  <c r="BD5" i="63"/>
  <c r="BC5" i="63"/>
  <c r="BB5" i="63"/>
  <c r="BB6" i="63" s="1"/>
  <c r="BA5" i="63"/>
  <c r="BA6" i="63" s="1"/>
  <c r="AZ5" i="63"/>
  <c r="AZ6" i="63" s="1"/>
  <c r="AY5" i="63"/>
  <c r="AY6" i="63" s="1"/>
  <c r="AX5" i="63"/>
  <c r="AX6" i="63" s="1"/>
  <c r="AW5" i="63"/>
  <c r="AV5" i="63"/>
  <c r="AU5" i="63"/>
  <c r="AT5" i="63"/>
  <c r="AT6" i="63" s="1"/>
  <c r="AS5" i="63"/>
  <c r="AS6" i="63" s="1"/>
  <c r="AR5" i="63"/>
  <c r="AR6" i="63" s="1"/>
  <c r="AQ5" i="63"/>
  <c r="AQ6" i="63" s="1"/>
  <c r="AP5" i="63"/>
  <c r="AP6" i="63" s="1"/>
  <c r="AO5" i="63"/>
  <c r="AN5" i="63"/>
  <c r="AM5" i="63"/>
  <c r="AL5" i="63"/>
  <c r="AL6" i="63" s="1"/>
  <c r="AK5" i="63"/>
  <c r="AK6" i="63" s="1"/>
  <c r="AJ5" i="63"/>
  <c r="AJ6" i="63" s="1"/>
  <c r="AI5" i="63"/>
  <c r="AI6" i="63" s="1"/>
  <c r="AH5" i="63"/>
  <c r="AH6" i="63" s="1"/>
  <c r="AG5" i="63"/>
  <c r="AF5" i="63"/>
  <c r="AE5" i="63"/>
  <c r="AD5" i="63"/>
  <c r="AD6" i="63" s="1"/>
  <c r="AC5" i="63"/>
  <c r="AC6" i="63" s="1"/>
  <c r="AB5" i="63"/>
  <c r="AB6" i="63" s="1"/>
  <c r="AA5" i="63"/>
  <c r="AA6" i="63" s="1"/>
  <c r="Z5" i="63"/>
  <c r="Z6" i="63" s="1"/>
  <c r="Y5" i="63"/>
  <c r="X5" i="63"/>
  <c r="W5" i="63"/>
  <c r="V5" i="63"/>
  <c r="V6" i="63" s="1"/>
  <c r="U5" i="63"/>
  <c r="U6" i="63" s="1"/>
  <c r="T5" i="63"/>
  <c r="T6" i="63" s="1"/>
  <c r="S5" i="63"/>
  <c r="S6" i="63" s="1"/>
  <c r="R5" i="63"/>
  <c r="BJ36" i="68"/>
  <c r="BG36" i="68"/>
  <c r="BD36" i="68"/>
  <c r="BC36" i="68"/>
  <c r="BB36" i="68"/>
  <c r="AY36" i="68"/>
  <c r="AT36" i="68"/>
  <c r="AQ36" i="68"/>
  <c r="AL36" i="68"/>
  <c r="AI36" i="68"/>
  <c r="AH36" i="68"/>
  <c r="AF36" i="68"/>
  <c r="AE36" i="68"/>
  <c r="AD36" i="68"/>
  <c r="AB36" i="68"/>
  <c r="AA36" i="68"/>
  <c r="X36" i="68"/>
  <c r="W36" i="68"/>
  <c r="V36" i="68"/>
  <c r="T36" i="68"/>
  <c r="S36" i="68"/>
  <c r="P36" i="68"/>
  <c r="O36" i="68"/>
  <c r="BN35" i="68"/>
  <c r="BN36" i="68" s="1"/>
  <c r="BM35" i="68"/>
  <c r="BM36" i="68" s="1"/>
  <c r="BL35" i="68"/>
  <c r="BL36" i="68" s="1"/>
  <c r="BK35" i="68"/>
  <c r="BK36" i="68" s="1"/>
  <c r="BJ35" i="68"/>
  <c r="BI35" i="68"/>
  <c r="BI36" i="68" s="1"/>
  <c r="BH35" i="68"/>
  <c r="BH36" i="68" s="1"/>
  <c r="BG35" i="68"/>
  <c r="BF35" i="68"/>
  <c r="BF36" i="68" s="1"/>
  <c r="BE35" i="68"/>
  <c r="BE36" i="68" s="1"/>
  <c r="BD35" i="68"/>
  <c r="BC35" i="68"/>
  <c r="BB35" i="68"/>
  <c r="BA35" i="68"/>
  <c r="BA36" i="68" s="1"/>
  <c r="AZ35" i="68"/>
  <c r="AZ36" i="68" s="1"/>
  <c r="AY35" i="68"/>
  <c r="AX35" i="68"/>
  <c r="AX36" i="68" s="1"/>
  <c r="AW35" i="68"/>
  <c r="AW36" i="68" s="1"/>
  <c r="AV35" i="68"/>
  <c r="AV36" i="68" s="1"/>
  <c r="AU35" i="68"/>
  <c r="AU36" i="68" s="1"/>
  <c r="AT35" i="68"/>
  <c r="AS35" i="68"/>
  <c r="AS36" i="68" s="1"/>
  <c r="AR35" i="68"/>
  <c r="AR36" i="68" s="1"/>
  <c r="AQ35" i="68"/>
  <c r="AP35" i="68"/>
  <c r="AP36" i="68" s="1"/>
  <c r="AO35" i="68"/>
  <c r="AO36" i="68" s="1"/>
  <c r="AN35" i="68"/>
  <c r="AN36" i="68" s="1"/>
  <c r="AM35" i="68"/>
  <c r="AM36" i="68" s="1"/>
  <c r="AL35" i="68"/>
  <c r="AK35" i="68"/>
  <c r="AK36" i="68" s="1"/>
  <c r="AJ35" i="68"/>
  <c r="AJ36" i="68" s="1"/>
  <c r="AI35" i="68"/>
  <c r="AG35" i="68"/>
  <c r="AG36" i="68" s="1"/>
  <c r="AF35" i="68"/>
  <c r="AE35" i="68"/>
  <c r="AD35" i="68"/>
  <c r="AC35" i="68"/>
  <c r="AC36" i="68" s="1"/>
  <c r="AB35" i="68"/>
  <c r="AA35" i="68"/>
  <c r="Z35" i="68"/>
  <c r="Z36" i="68" s="1"/>
  <c r="Y35" i="68"/>
  <c r="Y36" i="68" s="1"/>
  <c r="X35" i="68"/>
  <c r="W35" i="68"/>
  <c r="V35" i="68"/>
  <c r="U35" i="68"/>
  <c r="U36" i="68" s="1"/>
  <c r="T35" i="68"/>
  <c r="S35" i="68"/>
  <c r="R35" i="68"/>
  <c r="R36" i="68" s="1"/>
  <c r="Q35" i="68"/>
  <c r="Q36" i="68" s="1"/>
  <c r="P35" i="68"/>
  <c r="O35" i="68"/>
  <c r="BN31" i="68"/>
  <c r="BI31" i="68"/>
  <c r="BF31" i="68"/>
  <c r="BA31" i="68"/>
  <c r="AX31" i="68"/>
  <c r="AS31" i="68"/>
  <c r="AP31" i="68"/>
  <c r="AK31" i="68"/>
  <c r="AH31" i="68"/>
  <c r="AE31" i="68"/>
  <c r="AD31" i="68"/>
  <c r="AC31" i="68"/>
  <c r="AA31" i="68"/>
  <c r="Z31" i="68"/>
  <c r="W31" i="68"/>
  <c r="V31" i="68"/>
  <c r="S31" i="68"/>
  <c r="R31" i="68"/>
  <c r="O31" i="68"/>
  <c r="BN30" i="68"/>
  <c r="BM30" i="68"/>
  <c r="BM31" i="68" s="1"/>
  <c r="BL30" i="68"/>
  <c r="BL31" i="68" s="1"/>
  <c r="BK30" i="68"/>
  <c r="BK31" i="68" s="1"/>
  <c r="BJ30" i="68"/>
  <c r="BJ31" i="68" s="1"/>
  <c r="BI30" i="68"/>
  <c r="BH30" i="68"/>
  <c r="BH31" i="68" s="1"/>
  <c r="BG30" i="68"/>
  <c r="BG31" i="68" s="1"/>
  <c r="BF30" i="68"/>
  <c r="BE30" i="68"/>
  <c r="BE31" i="68" s="1"/>
  <c r="BD30" i="68"/>
  <c r="BD31" i="68" s="1"/>
  <c r="BC30" i="68"/>
  <c r="BC31" i="68" s="1"/>
  <c r="BB30" i="68"/>
  <c r="BB31" i="68" s="1"/>
  <c r="BA30" i="68"/>
  <c r="AZ30" i="68"/>
  <c r="AZ31" i="68" s="1"/>
  <c r="AY30" i="68"/>
  <c r="AY31" i="68" s="1"/>
  <c r="AX30" i="68"/>
  <c r="AW30" i="68"/>
  <c r="AW31" i="68" s="1"/>
  <c r="AV30" i="68"/>
  <c r="AV31" i="68" s="1"/>
  <c r="AU30" i="68"/>
  <c r="AU31" i="68" s="1"/>
  <c r="AT30" i="68"/>
  <c r="AT31" i="68" s="1"/>
  <c r="AS30" i="68"/>
  <c r="AR30" i="68"/>
  <c r="AR31" i="68" s="1"/>
  <c r="AQ30" i="68"/>
  <c r="AQ31" i="68" s="1"/>
  <c r="AP30" i="68"/>
  <c r="AO30" i="68"/>
  <c r="AO31" i="68" s="1"/>
  <c r="AN30" i="68"/>
  <c r="AN31" i="68" s="1"/>
  <c r="AM30" i="68"/>
  <c r="AM31" i="68" s="1"/>
  <c r="AL30" i="68"/>
  <c r="AL31" i="68" s="1"/>
  <c r="AK30" i="68"/>
  <c r="AJ30" i="68"/>
  <c r="AJ31" i="68" s="1"/>
  <c r="AI30" i="68"/>
  <c r="AI31" i="68" s="1"/>
  <c r="AG30" i="68"/>
  <c r="AG31" i="68" s="1"/>
  <c r="AF30" i="68"/>
  <c r="AF31" i="68" s="1"/>
  <c r="AE30" i="68"/>
  <c r="AD30" i="68"/>
  <c r="AC30" i="68"/>
  <c r="AB30" i="68"/>
  <c r="AB31" i="68" s="1"/>
  <c r="AA30" i="68"/>
  <c r="Z30" i="68"/>
  <c r="Y30" i="68"/>
  <c r="Y31" i="68" s="1"/>
  <c r="X30" i="68"/>
  <c r="X31" i="68" s="1"/>
  <c r="W30" i="68"/>
  <c r="V30" i="68"/>
  <c r="U30" i="68"/>
  <c r="U31" i="68" s="1"/>
  <c r="T30" i="68"/>
  <c r="T31" i="68" s="1"/>
  <c r="S30" i="68"/>
  <c r="R30" i="68"/>
  <c r="Q30" i="68"/>
  <c r="Q31" i="68" s="1"/>
  <c r="P30" i="68"/>
  <c r="P31" i="68" s="1"/>
  <c r="O30" i="68"/>
  <c r="BM26" i="68"/>
  <c r="BH26" i="68"/>
  <c r="BE26" i="68"/>
  <c r="AZ26" i="68"/>
  <c r="AW26" i="68"/>
  <c r="AR26" i="68"/>
  <c r="AO26" i="68"/>
  <c r="AJ26" i="68"/>
  <c r="AH26" i="68"/>
  <c r="AG26" i="68"/>
  <c r="AD26" i="68"/>
  <c r="AC26" i="68"/>
  <c r="AB26" i="68"/>
  <c r="Z26" i="68"/>
  <c r="Y26" i="68"/>
  <c r="V26" i="68"/>
  <c r="U26" i="68"/>
  <c r="R26" i="68"/>
  <c r="Q26" i="68"/>
  <c r="BN25" i="68"/>
  <c r="BN26" i="68" s="1"/>
  <c r="BM25" i="68"/>
  <c r="BL25" i="68"/>
  <c r="BL26" i="68" s="1"/>
  <c r="BK25" i="68"/>
  <c r="BK26" i="68" s="1"/>
  <c r="BJ25" i="68"/>
  <c r="BJ26" i="68" s="1"/>
  <c r="BI25" i="68"/>
  <c r="BI26" i="68" s="1"/>
  <c r="BH25" i="68"/>
  <c r="BG25" i="68"/>
  <c r="BG26" i="68" s="1"/>
  <c r="BF25" i="68"/>
  <c r="BF26" i="68" s="1"/>
  <c r="BE25" i="68"/>
  <c r="BD25" i="68"/>
  <c r="BD26" i="68" s="1"/>
  <c r="BC25" i="68"/>
  <c r="BC26" i="68" s="1"/>
  <c r="BB25" i="68"/>
  <c r="BB26" i="68" s="1"/>
  <c r="BA25" i="68"/>
  <c r="BA26" i="68" s="1"/>
  <c r="AZ25" i="68"/>
  <c r="AY25" i="68"/>
  <c r="AY26" i="68" s="1"/>
  <c r="AX25" i="68"/>
  <c r="AX26" i="68" s="1"/>
  <c r="AW25" i="68"/>
  <c r="AV25" i="68"/>
  <c r="AV26" i="68" s="1"/>
  <c r="AU25" i="68"/>
  <c r="AU26" i="68" s="1"/>
  <c r="AT25" i="68"/>
  <c r="AT26" i="68" s="1"/>
  <c r="AS25" i="68"/>
  <c r="AS26" i="68" s="1"/>
  <c r="AR25" i="68"/>
  <c r="AQ25" i="68"/>
  <c r="AQ26" i="68" s="1"/>
  <c r="AP25" i="68"/>
  <c r="AP26" i="68" s="1"/>
  <c r="AO25" i="68"/>
  <c r="AN25" i="68"/>
  <c r="AN26" i="68" s="1"/>
  <c r="AM25" i="68"/>
  <c r="AM26" i="68" s="1"/>
  <c r="AL25" i="68"/>
  <c r="AL26" i="68" s="1"/>
  <c r="AK25" i="68"/>
  <c r="AK26" i="68" s="1"/>
  <c r="AJ25" i="68"/>
  <c r="AI25" i="68"/>
  <c r="AI26" i="68" s="1"/>
  <c r="AG25" i="68"/>
  <c r="AF25" i="68"/>
  <c r="AF26" i="68" s="1"/>
  <c r="AE25" i="68"/>
  <c r="AE26" i="68" s="1"/>
  <c r="AD25" i="68"/>
  <c r="AC25" i="68"/>
  <c r="AB25" i="68"/>
  <c r="AA25" i="68"/>
  <c r="AA26" i="68" s="1"/>
  <c r="Z25" i="68"/>
  <c r="Y25" i="68"/>
  <c r="X25" i="68"/>
  <c r="X26" i="68" s="1"/>
  <c r="W25" i="68"/>
  <c r="W26" i="68" s="1"/>
  <c r="V25" i="68"/>
  <c r="U25" i="68"/>
  <c r="T25" i="68"/>
  <c r="T26" i="68" s="1"/>
  <c r="S25" i="68"/>
  <c r="S26" i="68" s="1"/>
  <c r="R25" i="68"/>
  <c r="Q25" i="68"/>
  <c r="P25" i="68"/>
  <c r="P26" i="68" s="1"/>
  <c r="O25" i="68"/>
  <c r="O26" i="68" s="1"/>
  <c r="BG21" i="68"/>
  <c r="AY21" i="68"/>
  <c r="AQ21" i="68"/>
  <c r="AI21" i="68"/>
  <c r="AH21" i="68"/>
  <c r="AG21" i="68"/>
  <c r="AF21" i="68"/>
  <c r="AC21" i="68"/>
  <c r="AB21" i="68"/>
  <c r="Y21" i="68"/>
  <c r="X21" i="68"/>
  <c r="U21" i="68"/>
  <c r="T21" i="68"/>
  <c r="Q21" i="68"/>
  <c r="P21" i="68"/>
  <c r="BN20" i="68"/>
  <c r="BN21" i="68" s="1"/>
  <c r="BM20" i="68"/>
  <c r="BM21" i="68" s="1"/>
  <c r="BL20" i="68"/>
  <c r="BL21" i="68" s="1"/>
  <c r="BK20" i="68"/>
  <c r="BK21" i="68" s="1"/>
  <c r="BJ20" i="68"/>
  <c r="BJ21" i="68" s="1"/>
  <c r="BI20" i="68"/>
  <c r="BI21" i="68" s="1"/>
  <c r="BH20" i="68"/>
  <c r="BH21" i="68" s="1"/>
  <c r="BG20" i="68"/>
  <c r="BF20" i="68"/>
  <c r="BF21" i="68" s="1"/>
  <c r="BE20" i="68"/>
  <c r="BE21" i="68" s="1"/>
  <c r="BD20" i="68"/>
  <c r="BD21" i="68" s="1"/>
  <c r="BC20" i="68"/>
  <c r="BC21" i="68" s="1"/>
  <c r="BB20" i="68"/>
  <c r="BB21" i="68" s="1"/>
  <c r="BA20" i="68"/>
  <c r="BA21" i="68" s="1"/>
  <c r="AZ20" i="68"/>
  <c r="AZ21" i="68" s="1"/>
  <c r="AY20" i="68"/>
  <c r="AX20" i="68"/>
  <c r="AX21" i="68" s="1"/>
  <c r="AW20" i="68"/>
  <c r="AW21" i="68" s="1"/>
  <c r="AV20" i="68"/>
  <c r="AV21" i="68" s="1"/>
  <c r="AU20" i="68"/>
  <c r="AU21" i="68" s="1"/>
  <c r="AT20" i="68"/>
  <c r="AT21" i="68" s="1"/>
  <c r="AS20" i="68"/>
  <c r="AS21" i="68" s="1"/>
  <c r="AR20" i="68"/>
  <c r="AR21" i="68" s="1"/>
  <c r="AQ20" i="68"/>
  <c r="AP20" i="68"/>
  <c r="AP21" i="68" s="1"/>
  <c r="AO20" i="68"/>
  <c r="AO21" i="68" s="1"/>
  <c r="AN20" i="68"/>
  <c r="AN21" i="68" s="1"/>
  <c r="AM20" i="68"/>
  <c r="AM21" i="68" s="1"/>
  <c r="AL20" i="68"/>
  <c r="AL21" i="68" s="1"/>
  <c r="AK20" i="68"/>
  <c r="AK21" i="68" s="1"/>
  <c r="AJ20" i="68"/>
  <c r="AJ21" i="68" s="1"/>
  <c r="AI20" i="68"/>
  <c r="AG20" i="68"/>
  <c r="AF20" i="68"/>
  <c r="AE20" i="68"/>
  <c r="AE21" i="68" s="1"/>
  <c r="AD20" i="68"/>
  <c r="AD21" i="68" s="1"/>
  <c r="AC20" i="68"/>
  <c r="AB20" i="68"/>
  <c r="AA20" i="68"/>
  <c r="AA21" i="68" s="1"/>
  <c r="Z20" i="68"/>
  <c r="Z21" i="68" s="1"/>
  <c r="Y20" i="68"/>
  <c r="X20" i="68"/>
  <c r="W20" i="68"/>
  <c r="W21" i="68" s="1"/>
  <c r="V20" i="68"/>
  <c r="V21" i="68" s="1"/>
  <c r="U20" i="68"/>
  <c r="T20" i="68"/>
  <c r="S20" i="68"/>
  <c r="S21" i="68" s="1"/>
  <c r="R20" i="68"/>
  <c r="R21" i="68" s="1"/>
  <c r="Q20" i="68"/>
  <c r="P20" i="68"/>
  <c r="O20" i="68"/>
  <c r="O21" i="68" s="1"/>
  <c r="BN16" i="68"/>
  <c r="BG16" i="68"/>
  <c r="BF16" i="68"/>
  <c r="AY16" i="68"/>
  <c r="AX16" i="68"/>
  <c r="AU16" i="68"/>
  <c r="AP16" i="68"/>
  <c r="AM16" i="68"/>
  <c r="AI16" i="68"/>
  <c r="AH16" i="68"/>
  <c r="AF16" i="68"/>
  <c r="AE16" i="68"/>
  <c r="AB16" i="68"/>
  <c r="AA16" i="68"/>
  <c r="X16" i="68"/>
  <c r="W16" i="68"/>
  <c r="T16" i="68"/>
  <c r="S16" i="68"/>
  <c r="R16" i="68"/>
  <c r="P16" i="68"/>
  <c r="O16" i="68"/>
  <c r="BN15" i="68"/>
  <c r="BM15" i="68"/>
  <c r="BM16" i="68" s="1"/>
  <c r="BL15" i="68"/>
  <c r="BL16" i="68" s="1"/>
  <c r="BK15" i="68"/>
  <c r="BK16" i="68" s="1"/>
  <c r="BJ15" i="68"/>
  <c r="BJ16" i="68" s="1"/>
  <c r="BI15" i="68"/>
  <c r="BI16" i="68" s="1"/>
  <c r="BH15" i="68"/>
  <c r="BH16" i="68" s="1"/>
  <c r="BG15" i="68"/>
  <c r="BF15" i="68"/>
  <c r="BE15" i="68"/>
  <c r="BE16" i="68" s="1"/>
  <c r="BD15" i="68"/>
  <c r="BD16" i="68" s="1"/>
  <c r="BC15" i="68"/>
  <c r="BC16" i="68" s="1"/>
  <c r="BB15" i="68"/>
  <c r="BB16" i="68" s="1"/>
  <c r="BA15" i="68"/>
  <c r="BA16" i="68" s="1"/>
  <c r="AZ15" i="68"/>
  <c r="AZ16" i="68" s="1"/>
  <c r="AY15" i="68"/>
  <c r="AX15" i="68"/>
  <c r="AW15" i="68"/>
  <c r="AW16" i="68" s="1"/>
  <c r="AV15" i="68"/>
  <c r="AV16" i="68" s="1"/>
  <c r="AU15" i="68"/>
  <c r="AT15" i="68"/>
  <c r="AT16" i="68" s="1"/>
  <c r="AS15" i="68"/>
  <c r="AS16" i="68" s="1"/>
  <c r="AR15" i="68"/>
  <c r="AR16" i="68" s="1"/>
  <c r="AQ15" i="68"/>
  <c r="AQ16" i="68" s="1"/>
  <c r="AP15" i="68"/>
  <c r="AO15" i="68"/>
  <c r="AO16" i="68" s="1"/>
  <c r="AN15" i="68"/>
  <c r="AN16" i="68" s="1"/>
  <c r="AM15" i="68"/>
  <c r="AL15" i="68"/>
  <c r="AL16" i="68" s="1"/>
  <c r="AK15" i="68"/>
  <c r="AK16" i="68" s="1"/>
  <c r="AJ15" i="68"/>
  <c r="AJ16" i="68" s="1"/>
  <c r="AI15" i="68"/>
  <c r="AG15" i="68"/>
  <c r="AG16" i="68" s="1"/>
  <c r="AF15" i="68"/>
  <c r="AE15" i="68"/>
  <c r="AD15" i="68"/>
  <c r="AD16" i="68" s="1"/>
  <c r="AC15" i="68"/>
  <c r="AC16" i="68" s="1"/>
  <c r="AB15" i="68"/>
  <c r="AA15" i="68"/>
  <c r="Z15" i="68"/>
  <c r="Z16" i="68" s="1"/>
  <c r="Y15" i="68"/>
  <c r="Y16" i="68" s="1"/>
  <c r="X15" i="68"/>
  <c r="W15" i="68"/>
  <c r="V15" i="68"/>
  <c r="V16" i="68" s="1"/>
  <c r="U15" i="68"/>
  <c r="U16" i="68" s="1"/>
  <c r="T15" i="68"/>
  <c r="S15" i="68"/>
  <c r="R15" i="68"/>
  <c r="Q15" i="68"/>
  <c r="Q16" i="68" s="1"/>
  <c r="P15" i="68"/>
  <c r="O15" i="68"/>
  <c r="BM11" i="68"/>
  <c r="BJ11" i="68"/>
  <c r="BF11" i="68"/>
  <c r="BE11" i="68"/>
  <c r="AW11" i="68"/>
  <c r="AT11" i="68"/>
  <c r="AO11" i="68"/>
  <c r="AL11" i="68"/>
  <c r="AH11" i="68"/>
  <c r="AE11" i="68"/>
  <c r="AD11" i="68"/>
  <c r="AA11" i="68"/>
  <c r="Z11" i="68"/>
  <c r="Y11" i="68"/>
  <c r="W11" i="68"/>
  <c r="V11" i="68"/>
  <c r="S11" i="68"/>
  <c r="R11" i="68"/>
  <c r="Q11" i="68"/>
  <c r="O11" i="68"/>
  <c r="BN10" i="68"/>
  <c r="BN11" i="68" s="1"/>
  <c r="BM10" i="68"/>
  <c r="BL10" i="68"/>
  <c r="BL11" i="68" s="1"/>
  <c r="BK10" i="68"/>
  <c r="BK11" i="68" s="1"/>
  <c r="BJ10" i="68"/>
  <c r="BI10" i="68"/>
  <c r="BI11" i="68" s="1"/>
  <c r="BH10" i="68"/>
  <c r="BH11" i="68" s="1"/>
  <c r="BG10" i="68"/>
  <c r="BG11" i="68" s="1"/>
  <c r="BF10" i="68"/>
  <c r="BE10" i="68"/>
  <c r="BD10" i="68"/>
  <c r="BD11" i="68" s="1"/>
  <c r="BC10" i="68"/>
  <c r="BC11" i="68" s="1"/>
  <c r="BB10" i="68"/>
  <c r="BB11" i="68" s="1"/>
  <c r="BA10" i="68"/>
  <c r="BA11" i="68" s="1"/>
  <c r="AZ10" i="68"/>
  <c r="AZ11" i="68" s="1"/>
  <c r="AY10" i="68"/>
  <c r="AY11" i="68" s="1"/>
  <c r="AX10" i="68"/>
  <c r="AX11" i="68" s="1"/>
  <c r="AW10" i="68"/>
  <c r="AV10" i="68"/>
  <c r="AV11" i="68" s="1"/>
  <c r="AU10" i="68"/>
  <c r="AU11" i="68" s="1"/>
  <c r="AT10" i="68"/>
  <c r="AS10" i="68"/>
  <c r="AS11" i="68" s="1"/>
  <c r="AR10" i="68"/>
  <c r="AR11" i="68" s="1"/>
  <c r="AQ10" i="68"/>
  <c r="AQ11" i="68" s="1"/>
  <c r="AP10" i="68"/>
  <c r="AP11" i="68" s="1"/>
  <c r="AO10" i="68"/>
  <c r="AN10" i="68"/>
  <c r="AN11" i="68" s="1"/>
  <c r="AM10" i="68"/>
  <c r="AM11" i="68" s="1"/>
  <c r="AL10" i="68"/>
  <c r="AK10" i="68"/>
  <c r="AK11" i="68" s="1"/>
  <c r="AJ10" i="68"/>
  <c r="AJ11" i="68" s="1"/>
  <c r="AI10" i="68"/>
  <c r="AI11" i="68" s="1"/>
  <c r="AG10" i="68"/>
  <c r="AG11" i="68" s="1"/>
  <c r="AF10" i="68"/>
  <c r="AF11" i="68" s="1"/>
  <c r="AE10" i="68"/>
  <c r="AD10" i="68"/>
  <c r="AC10" i="68"/>
  <c r="AC11" i="68" s="1"/>
  <c r="AB10" i="68"/>
  <c r="AB11" i="68" s="1"/>
  <c r="AA10" i="68"/>
  <c r="Z10" i="68"/>
  <c r="Y10" i="68"/>
  <c r="X10" i="68"/>
  <c r="X11" i="68" s="1"/>
  <c r="W10" i="68"/>
  <c r="V10" i="68"/>
  <c r="U10" i="68"/>
  <c r="U11" i="68" s="1"/>
  <c r="T10" i="68"/>
  <c r="T11" i="68" s="1"/>
  <c r="S10" i="68"/>
  <c r="R10" i="68"/>
  <c r="Q10" i="68"/>
  <c r="P10" i="68"/>
  <c r="P11" i="68" s="1"/>
  <c r="O10" i="68"/>
  <c r="BL6" i="68"/>
  <c r="BE6" i="68"/>
  <c r="BD6" i="68"/>
  <c r="AW6" i="68"/>
  <c r="AV6" i="68"/>
  <c r="AN6" i="68"/>
  <c r="AH6" i="68"/>
  <c r="AG6" i="68"/>
  <c r="AF6" i="68"/>
  <c r="AD6" i="68"/>
  <c r="AC6" i="68"/>
  <c r="Z6" i="68"/>
  <c r="Y6" i="68"/>
  <c r="X6" i="68"/>
  <c r="V6" i="68"/>
  <c r="U6" i="68"/>
  <c r="R6" i="68"/>
  <c r="Q6" i="68"/>
  <c r="BN5" i="68"/>
  <c r="BN6" i="68" s="1"/>
  <c r="BM5" i="68"/>
  <c r="BM6" i="68" s="1"/>
  <c r="BL5" i="68"/>
  <c r="BK5" i="68"/>
  <c r="BK6" i="68" s="1"/>
  <c r="BJ5" i="68"/>
  <c r="BJ6" i="68" s="1"/>
  <c r="BI5" i="68"/>
  <c r="BI6" i="68" s="1"/>
  <c r="BH5" i="68"/>
  <c r="BH6" i="68" s="1"/>
  <c r="BG5" i="68"/>
  <c r="BG6" i="68" s="1"/>
  <c r="BF5" i="68"/>
  <c r="BF6" i="68" s="1"/>
  <c r="BE5" i="68"/>
  <c r="BD5" i="68"/>
  <c r="BC5" i="68"/>
  <c r="BC6" i="68" s="1"/>
  <c r="BB5" i="68"/>
  <c r="BB6" i="68" s="1"/>
  <c r="BA5" i="68"/>
  <c r="BA6" i="68" s="1"/>
  <c r="AZ5" i="68"/>
  <c r="AZ6" i="68" s="1"/>
  <c r="AY5" i="68"/>
  <c r="AY6" i="68" s="1"/>
  <c r="AX5" i="68"/>
  <c r="AX6" i="68" s="1"/>
  <c r="AW5" i="68"/>
  <c r="AV5" i="68"/>
  <c r="AU5" i="68"/>
  <c r="AU6" i="68" s="1"/>
  <c r="AT5" i="68"/>
  <c r="AT6" i="68" s="1"/>
  <c r="AS5" i="68"/>
  <c r="AS6" i="68" s="1"/>
  <c r="AR5" i="68"/>
  <c r="AR6" i="68" s="1"/>
  <c r="AQ5" i="68"/>
  <c r="AQ6" i="68" s="1"/>
  <c r="AP5" i="68"/>
  <c r="AP6" i="68" s="1"/>
  <c r="AO5" i="68"/>
  <c r="AO6" i="68" s="1"/>
  <c r="AN5" i="68"/>
  <c r="AM5" i="68"/>
  <c r="AM6" i="68" s="1"/>
  <c r="AL5" i="68"/>
  <c r="AL6" i="68" s="1"/>
  <c r="AK5" i="68"/>
  <c r="AK6" i="68" s="1"/>
  <c r="AJ5" i="68"/>
  <c r="AJ6" i="68" s="1"/>
  <c r="AI5" i="68"/>
  <c r="AI6" i="68" s="1"/>
  <c r="AG5" i="68"/>
  <c r="AF5" i="68"/>
  <c r="AE5" i="68"/>
  <c r="AE6" i="68" s="1"/>
  <c r="AD5" i="68"/>
  <c r="AC5" i="68"/>
  <c r="AB5" i="68"/>
  <c r="AB6" i="68" s="1"/>
  <c r="AA5" i="68"/>
  <c r="AA6" i="68" s="1"/>
  <c r="Z5" i="68"/>
  <c r="Y5" i="68"/>
  <c r="X5" i="68"/>
  <c r="W5" i="68"/>
  <c r="W6" i="68" s="1"/>
  <c r="V5" i="68"/>
  <c r="U5" i="68"/>
  <c r="T5" i="68"/>
  <c r="T6" i="68" s="1"/>
  <c r="S5" i="68"/>
  <c r="S6" i="68" s="1"/>
  <c r="R5" i="68"/>
  <c r="Q5" i="68"/>
  <c r="P5" i="68"/>
  <c r="P6" i="68" s="1"/>
  <c r="O5" i="68"/>
  <c r="O6" i="68" s="1"/>
  <c r="BM66" i="65"/>
  <c r="BL66" i="65"/>
  <c r="BK66" i="65"/>
  <c r="BJ66" i="65"/>
  <c r="BE66" i="65"/>
  <c r="BD66" i="65"/>
  <c r="BC66" i="65"/>
  <c r="AW66" i="65"/>
  <c r="AV66" i="65"/>
  <c r="AU66" i="65"/>
  <c r="AP66" i="65"/>
  <c r="AO66" i="65"/>
  <c r="AN66" i="65"/>
  <c r="AM66" i="65"/>
  <c r="AL66" i="65"/>
  <c r="AH66" i="65"/>
  <c r="AG66" i="65"/>
  <c r="AF66" i="65"/>
  <c r="AE66" i="65"/>
  <c r="Y66" i="65"/>
  <c r="X66" i="65"/>
  <c r="W66" i="65"/>
  <c r="BQ65" i="65"/>
  <c r="BQ66" i="65" s="1"/>
  <c r="BP65" i="65"/>
  <c r="BP66" i="65" s="1"/>
  <c r="BO65" i="65"/>
  <c r="BO66" i="65" s="1"/>
  <c r="BN65" i="65"/>
  <c r="BN66" i="65" s="1"/>
  <c r="BM65" i="65"/>
  <c r="BL65" i="65"/>
  <c r="BK65" i="65"/>
  <c r="BJ65" i="65"/>
  <c r="BI65" i="65"/>
  <c r="BI66" i="65" s="1"/>
  <c r="BH65" i="65"/>
  <c r="BH66" i="65" s="1"/>
  <c r="BG65" i="65"/>
  <c r="BG66" i="65" s="1"/>
  <c r="BF65" i="65"/>
  <c r="BF66" i="65" s="1"/>
  <c r="BE65" i="65"/>
  <c r="BD65" i="65"/>
  <c r="BC65" i="65"/>
  <c r="BB65" i="65"/>
  <c r="BB66" i="65" s="1"/>
  <c r="BA65" i="65"/>
  <c r="BA66" i="65" s="1"/>
  <c r="AZ65" i="65"/>
  <c r="AZ66" i="65" s="1"/>
  <c r="AY65" i="65"/>
  <c r="AY66" i="65" s="1"/>
  <c r="AX65" i="65"/>
  <c r="AX66" i="65" s="1"/>
  <c r="AW65" i="65"/>
  <c r="AV65" i="65"/>
  <c r="AU65" i="65"/>
  <c r="AT65" i="65"/>
  <c r="AT66" i="65" s="1"/>
  <c r="AS65" i="65"/>
  <c r="AS66" i="65" s="1"/>
  <c r="AR65" i="65"/>
  <c r="AR66" i="65" s="1"/>
  <c r="AQ65" i="65"/>
  <c r="AQ66" i="65" s="1"/>
  <c r="AP65" i="65"/>
  <c r="AO65" i="65"/>
  <c r="AN65" i="65"/>
  <c r="AM65" i="65"/>
  <c r="AL65" i="65"/>
  <c r="AK65" i="65"/>
  <c r="AK66" i="65" s="1"/>
  <c r="AJ65" i="65"/>
  <c r="AJ66" i="65" s="1"/>
  <c r="AI65" i="65"/>
  <c r="AI66" i="65" s="1"/>
  <c r="AH65" i="65"/>
  <c r="AG65" i="65"/>
  <c r="AF65" i="65"/>
  <c r="AE65" i="65"/>
  <c r="AD65" i="65"/>
  <c r="AD66" i="65" s="1"/>
  <c r="AC65" i="65"/>
  <c r="AC66" i="65" s="1"/>
  <c r="AB65" i="65"/>
  <c r="AB66" i="65" s="1"/>
  <c r="AA65" i="65"/>
  <c r="AA66" i="65" s="1"/>
  <c r="Z65" i="65"/>
  <c r="Z66" i="65" s="1"/>
  <c r="Y65" i="65"/>
  <c r="X65" i="65"/>
  <c r="W65" i="65"/>
  <c r="V65" i="65"/>
  <c r="V66" i="65" s="1"/>
  <c r="U65" i="65"/>
  <c r="U66" i="65" s="1"/>
  <c r="T65" i="65"/>
  <c r="T66" i="65" s="1"/>
  <c r="S65" i="65"/>
  <c r="S66" i="65" s="1"/>
  <c r="R65" i="65"/>
  <c r="R66" i="65" s="1"/>
  <c r="BN61" i="65"/>
  <c r="BM61" i="65"/>
  <c r="BL61" i="65"/>
  <c r="BK61" i="65"/>
  <c r="BJ61" i="65"/>
  <c r="BF61" i="65"/>
  <c r="BE61" i="65"/>
  <c r="BD61" i="65"/>
  <c r="BC61" i="65"/>
  <c r="BB61" i="65"/>
  <c r="AW61" i="65"/>
  <c r="AV61" i="65"/>
  <c r="AU61" i="65"/>
  <c r="AP61" i="65"/>
  <c r="AO61" i="65"/>
  <c r="AN61" i="65"/>
  <c r="AM61" i="65"/>
  <c r="AL61" i="65"/>
  <c r="AH61" i="65"/>
  <c r="AG61" i="65"/>
  <c r="AF61" i="65"/>
  <c r="AE61" i="65"/>
  <c r="AD61" i="65"/>
  <c r="Z61" i="65"/>
  <c r="Y61" i="65"/>
  <c r="X61" i="65"/>
  <c r="W61" i="65"/>
  <c r="R61" i="65"/>
  <c r="BQ60" i="65"/>
  <c r="BQ61" i="65" s="1"/>
  <c r="BP60" i="65"/>
  <c r="BP61" i="65" s="1"/>
  <c r="BO60" i="65"/>
  <c r="BO61" i="65" s="1"/>
  <c r="BN60" i="65"/>
  <c r="BM60" i="65"/>
  <c r="BL60" i="65"/>
  <c r="BK60" i="65"/>
  <c r="BJ60" i="65"/>
  <c r="BI60" i="65"/>
  <c r="BI61" i="65" s="1"/>
  <c r="BH60" i="65"/>
  <c r="BH61" i="65" s="1"/>
  <c r="BG60" i="65"/>
  <c r="BG61" i="65" s="1"/>
  <c r="BF60" i="65"/>
  <c r="BE60" i="65"/>
  <c r="BD60" i="65"/>
  <c r="BC60" i="65"/>
  <c r="BB60" i="65"/>
  <c r="BA60" i="65"/>
  <c r="BA61" i="65" s="1"/>
  <c r="AZ60" i="65"/>
  <c r="AZ61" i="65" s="1"/>
  <c r="AY60" i="65"/>
  <c r="AY61" i="65" s="1"/>
  <c r="AX60" i="65"/>
  <c r="AX61" i="65" s="1"/>
  <c r="AW60" i="65"/>
  <c r="AV60" i="65"/>
  <c r="AU60" i="65"/>
  <c r="AT60" i="65"/>
  <c r="AT61" i="65" s="1"/>
  <c r="AS60" i="65"/>
  <c r="AS61" i="65" s="1"/>
  <c r="AR60" i="65"/>
  <c r="AR61" i="65" s="1"/>
  <c r="AQ60" i="65"/>
  <c r="AQ61" i="65" s="1"/>
  <c r="AP60" i="65"/>
  <c r="AO60" i="65"/>
  <c r="AN60" i="65"/>
  <c r="AM60" i="65"/>
  <c r="AL60" i="65"/>
  <c r="AK60" i="65"/>
  <c r="AK61" i="65" s="1"/>
  <c r="AJ60" i="65"/>
  <c r="AJ61" i="65" s="1"/>
  <c r="AI60" i="65"/>
  <c r="AI61" i="65" s="1"/>
  <c r="AH60" i="65"/>
  <c r="AG60" i="65"/>
  <c r="AF60" i="65"/>
  <c r="AE60" i="65"/>
  <c r="AD60" i="65"/>
  <c r="AC60" i="65"/>
  <c r="AC61" i="65" s="1"/>
  <c r="AB60" i="65"/>
  <c r="AB61" i="65" s="1"/>
  <c r="AA60" i="65"/>
  <c r="AA61" i="65" s="1"/>
  <c r="Z60" i="65"/>
  <c r="Y60" i="65"/>
  <c r="X60" i="65"/>
  <c r="W60" i="65"/>
  <c r="V60" i="65"/>
  <c r="V61" i="65" s="1"/>
  <c r="U60" i="65"/>
  <c r="U61" i="65" s="1"/>
  <c r="T60" i="65"/>
  <c r="T61" i="65" s="1"/>
  <c r="S60" i="65"/>
  <c r="S61" i="65" s="1"/>
  <c r="R60" i="65"/>
  <c r="BN56" i="65"/>
  <c r="BM56" i="65"/>
  <c r="BL56" i="65"/>
  <c r="BK56" i="65"/>
  <c r="BF56" i="65"/>
  <c r="BE56" i="65"/>
  <c r="BD56" i="65"/>
  <c r="BC56" i="65"/>
  <c r="AW56" i="65"/>
  <c r="AV56" i="65"/>
  <c r="AU56" i="65"/>
  <c r="AO56" i="65"/>
  <c r="AN56" i="65"/>
  <c r="AM56" i="65"/>
  <c r="AH56" i="65"/>
  <c r="AG56" i="65"/>
  <c r="AF56" i="65"/>
  <c r="AE56" i="65"/>
  <c r="Z56" i="65"/>
  <c r="Y56" i="65"/>
  <c r="X56" i="65"/>
  <c r="W56" i="65"/>
  <c r="R56" i="65"/>
  <c r="BQ55" i="65"/>
  <c r="BQ56" i="65" s="1"/>
  <c r="BP55" i="65"/>
  <c r="BP56" i="65" s="1"/>
  <c r="BO55" i="65"/>
  <c r="BO56" i="65" s="1"/>
  <c r="BN55" i="65"/>
  <c r="BM55" i="65"/>
  <c r="BL55" i="65"/>
  <c r="BK55" i="65"/>
  <c r="BJ55" i="65"/>
  <c r="BJ56" i="65" s="1"/>
  <c r="BI55" i="65"/>
  <c r="BI56" i="65" s="1"/>
  <c r="BH55" i="65"/>
  <c r="BH56" i="65" s="1"/>
  <c r="BG55" i="65"/>
  <c r="BG56" i="65" s="1"/>
  <c r="BF55" i="65"/>
  <c r="BE55" i="65"/>
  <c r="BD55" i="65"/>
  <c r="BC55" i="65"/>
  <c r="BB55" i="65"/>
  <c r="BB56" i="65" s="1"/>
  <c r="BA55" i="65"/>
  <c r="BA56" i="65" s="1"/>
  <c r="AZ55" i="65"/>
  <c r="AZ56" i="65" s="1"/>
  <c r="AY55" i="65"/>
  <c r="AY56" i="65" s="1"/>
  <c r="AX55" i="65"/>
  <c r="AX56" i="65" s="1"/>
  <c r="AW55" i="65"/>
  <c r="AV55" i="65"/>
  <c r="AU55" i="65"/>
  <c r="AT55" i="65"/>
  <c r="AT56" i="65" s="1"/>
  <c r="AS55" i="65"/>
  <c r="AS56" i="65" s="1"/>
  <c r="AR55" i="65"/>
  <c r="AR56" i="65" s="1"/>
  <c r="AQ55" i="65"/>
  <c r="AQ56" i="65" s="1"/>
  <c r="AP55" i="65"/>
  <c r="AP56" i="65" s="1"/>
  <c r="AO55" i="65"/>
  <c r="AN55" i="65"/>
  <c r="AM55" i="65"/>
  <c r="AL55" i="65"/>
  <c r="AL56" i="65" s="1"/>
  <c r="AK55" i="65"/>
  <c r="AK56" i="65" s="1"/>
  <c r="AJ55" i="65"/>
  <c r="AJ56" i="65" s="1"/>
  <c r="AI55" i="65"/>
  <c r="AI56" i="65" s="1"/>
  <c r="AH55" i="65"/>
  <c r="AG55" i="65"/>
  <c r="AF55" i="65"/>
  <c r="AE55" i="65"/>
  <c r="AD55" i="65"/>
  <c r="AD56" i="65" s="1"/>
  <c r="AC55" i="65"/>
  <c r="AC56" i="65" s="1"/>
  <c r="AB55" i="65"/>
  <c r="AB56" i="65" s="1"/>
  <c r="AA55" i="65"/>
  <c r="AA56" i="65" s="1"/>
  <c r="Z55" i="65"/>
  <c r="Y55" i="65"/>
  <c r="X55" i="65"/>
  <c r="W55" i="65"/>
  <c r="V55" i="65"/>
  <c r="V56" i="65" s="1"/>
  <c r="U55" i="65"/>
  <c r="U56" i="65" s="1"/>
  <c r="T55" i="65"/>
  <c r="T56" i="65" s="1"/>
  <c r="S55" i="65"/>
  <c r="S56" i="65" s="1"/>
  <c r="R55" i="65"/>
  <c r="BM51" i="65"/>
  <c r="BL51" i="65"/>
  <c r="BK51" i="65"/>
  <c r="BE51" i="65"/>
  <c r="BD51" i="65"/>
  <c r="BC51" i="65"/>
  <c r="AW51" i="65"/>
  <c r="AV51" i="65"/>
  <c r="AU51" i="65"/>
  <c r="AO51" i="65"/>
  <c r="AN51" i="65"/>
  <c r="AM51" i="65"/>
  <c r="AL51" i="65"/>
  <c r="AG51" i="65"/>
  <c r="AF51" i="65"/>
  <c r="AE51" i="65"/>
  <c r="Y51" i="65"/>
  <c r="X51" i="65"/>
  <c r="W51" i="65"/>
  <c r="R51" i="65"/>
  <c r="BQ50" i="65"/>
  <c r="BQ51" i="65" s="1"/>
  <c r="BP50" i="65"/>
  <c r="BP51" i="65" s="1"/>
  <c r="BO50" i="65"/>
  <c r="BO51" i="65" s="1"/>
  <c r="BN50" i="65"/>
  <c r="BN51" i="65" s="1"/>
  <c r="BM50" i="65"/>
  <c r="BL50" i="65"/>
  <c r="BK50" i="65"/>
  <c r="BJ50" i="65"/>
  <c r="BJ51" i="65" s="1"/>
  <c r="BI50" i="65"/>
  <c r="BI51" i="65" s="1"/>
  <c r="BH50" i="65"/>
  <c r="BH51" i="65" s="1"/>
  <c r="BG50" i="65"/>
  <c r="BG51" i="65" s="1"/>
  <c r="BF50" i="65"/>
  <c r="BF51" i="65" s="1"/>
  <c r="BE50" i="65"/>
  <c r="BD50" i="65"/>
  <c r="BC50" i="65"/>
  <c r="BB50" i="65"/>
  <c r="BB51" i="65" s="1"/>
  <c r="BA50" i="65"/>
  <c r="BA51" i="65" s="1"/>
  <c r="AZ50" i="65"/>
  <c r="AZ51" i="65" s="1"/>
  <c r="AY50" i="65"/>
  <c r="AY51" i="65" s="1"/>
  <c r="AX50" i="65"/>
  <c r="AX51" i="65" s="1"/>
  <c r="AW50" i="65"/>
  <c r="AV50" i="65"/>
  <c r="AU50" i="65"/>
  <c r="AT50" i="65"/>
  <c r="AT51" i="65" s="1"/>
  <c r="AS50" i="65"/>
  <c r="AS51" i="65" s="1"/>
  <c r="AR50" i="65"/>
  <c r="AR51" i="65" s="1"/>
  <c r="AQ50" i="65"/>
  <c r="AQ51" i="65" s="1"/>
  <c r="AP50" i="65"/>
  <c r="AP51" i="65" s="1"/>
  <c r="AO50" i="65"/>
  <c r="AN50" i="65"/>
  <c r="AM50" i="65"/>
  <c r="AL50" i="65"/>
  <c r="AK50" i="65"/>
  <c r="AK51" i="65" s="1"/>
  <c r="AJ50" i="65"/>
  <c r="AJ51" i="65" s="1"/>
  <c r="AI50" i="65"/>
  <c r="AI51" i="65" s="1"/>
  <c r="AH50" i="65"/>
  <c r="AH51" i="65" s="1"/>
  <c r="AG50" i="65"/>
  <c r="AF50" i="65"/>
  <c r="AE50" i="65"/>
  <c r="AD50" i="65"/>
  <c r="AD51" i="65" s="1"/>
  <c r="AC50" i="65"/>
  <c r="AC51" i="65" s="1"/>
  <c r="AB50" i="65"/>
  <c r="AB51" i="65" s="1"/>
  <c r="AA50" i="65"/>
  <c r="AA51" i="65" s="1"/>
  <c r="Z50" i="65"/>
  <c r="Z51" i="65" s="1"/>
  <c r="Y50" i="65"/>
  <c r="X50" i="65"/>
  <c r="W50" i="65"/>
  <c r="V50" i="65"/>
  <c r="V51" i="65" s="1"/>
  <c r="U50" i="65"/>
  <c r="U51" i="65" s="1"/>
  <c r="T50" i="65"/>
  <c r="T51" i="65" s="1"/>
  <c r="S50" i="65"/>
  <c r="S51" i="65" s="1"/>
  <c r="R50" i="65"/>
  <c r="BN46" i="65"/>
  <c r="BM46" i="65"/>
  <c r="BL46" i="65"/>
  <c r="BK46" i="65"/>
  <c r="BE46" i="65"/>
  <c r="BD46" i="65"/>
  <c r="BC46" i="65"/>
  <c r="AW46" i="65"/>
  <c r="AV46" i="65"/>
  <c r="AU46" i="65"/>
  <c r="AP46" i="65"/>
  <c r="AO46" i="65"/>
  <c r="AN46" i="65"/>
  <c r="AM46" i="65"/>
  <c r="AL46" i="65"/>
  <c r="AG46" i="65"/>
  <c r="AF46" i="65"/>
  <c r="AE46" i="65"/>
  <c r="AD46" i="65"/>
  <c r="Y46" i="65"/>
  <c r="X46" i="65"/>
  <c r="W46" i="65"/>
  <c r="BQ45" i="65"/>
  <c r="BQ46" i="65" s="1"/>
  <c r="BP45" i="65"/>
  <c r="BP46" i="65" s="1"/>
  <c r="BO45" i="65"/>
  <c r="BO46" i="65" s="1"/>
  <c r="BN45" i="65"/>
  <c r="BM45" i="65"/>
  <c r="BL45" i="65"/>
  <c r="BK45" i="65"/>
  <c r="BJ45" i="65"/>
  <c r="BJ46" i="65" s="1"/>
  <c r="BI45" i="65"/>
  <c r="BI46" i="65" s="1"/>
  <c r="BH45" i="65"/>
  <c r="BH46" i="65" s="1"/>
  <c r="BG45" i="65"/>
  <c r="BG46" i="65" s="1"/>
  <c r="BF45" i="65"/>
  <c r="BF46" i="65" s="1"/>
  <c r="BE45" i="65"/>
  <c r="BD45" i="65"/>
  <c r="BC45" i="65"/>
  <c r="BB45" i="65"/>
  <c r="BB46" i="65" s="1"/>
  <c r="BA45" i="65"/>
  <c r="BA46" i="65" s="1"/>
  <c r="AZ45" i="65"/>
  <c r="AZ46" i="65" s="1"/>
  <c r="AY45" i="65"/>
  <c r="AY46" i="65" s="1"/>
  <c r="AX45" i="65"/>
  <c r="AX46" i="65" s="1"/>
  <c r="AW45" i="65"/>
  <c r="AV45" i="65"/>
  <c r="AU45" i="65"/>
  <c r="AT45" i="65"/>
  <c r="AT46" i="65" s="1"/>
  <c r="AS45" i="65"/>
  <c r="AS46" i="65" s="1"/>
  <c r="AR45" i="65"/>
  <c r="AR46" i="65" s="1"/>
  <c r="AQ45" i="65"/>
  <c r="AQ46" i="65" s="1"/>
  <c r="AP45" i="65"/>
  <c r="AO45" i="65"/>
  <c r="AN45" i="65"/>
  <c r="AM45" i="65"/>
  <c r="AL45" i="65"/>
  <c r="AK45" i="65"/>
  <c r="AK46" i="65" s="1"/>
  <c r="AJ45" i="65"/>
  <c r="AJ46" i="65" s="1"/>
  <c r="AI45" i="65"/>
  <c r="AI46" i="65" s="1"/>
  <c r="AH45" i="65"/>
  <c r="AH46" i="65" s="1"/>
  <c r="AG45" i="65"/>
  <c r="AF45" i="65"/>
  <c r="AE45" i="65"/>
  <c r="AD45" i="65"/>
  <c r="AC45" i="65"/>
  <c r="AC46" i="65" s="1"/>
  <c r="AB45" i="65"/>
  <c r="AB46" i="65" s="1"/>
  <c r="AA45" i="65"/>
  <c r="AA46" i="65" s="1"/>
  <c r="Z45" i="65"/>
  <c r="Z46" i="65" s="1"/>
  <c r="Y45" i="65"/>
  <c r="X45" i="65"/>
  <c r="W45" i="65"/>
  <c r="V45" i="65"/>
  <c r="V46" i="65" s="1"/>
  <c r="U45" i="65"/>
  <c r="U46" i="65" s="1"/>
  <c r="T45" i="65"/>
  <c r="T46" i="65" s="1"/>
  <c r="S45" i="65"/>
  <c r="S46" i="65" s="1"/>
  <c r="R45" i="65"/>
  <c r="R46" i="65" s="1"/>
  <c r="BN41" i="65"/>
  <c r="BM41" i="65"/>
  <c r="BL41" i="65"/>
  <c r="BK41" i="65"/>
  <c r="BJ41" i="65"/>
  <c r="BF41" i="65"/>
  <c r="BE41" i="65"/>
  <c r="BD41" i="65"/>
  <c r="BC41" i="65"/>
  <c r="AW41" i="65"/>
  <c r="AV41" i="65"/>
  <c r="AU41" i="65"/>
  <c r="AP41" i="65"/>
  <c r="AO41" i="65"/>
  <c r="AN41" i="65"/>
  <c r="AM41" i="65"/>
  <c r="AL41" i="65"/>
  <c r="AH41" i="65"/>
  <c r="AG41" i="65"/>
  <c r="AF41" i="65"/>
  <c r="AE41" i="65"/>
  <c r="AD41" i="65"/>
  <c r="Y41" i="65"/>
  <c r="X41" i="65"/>
  <c r="W41" i="65"/>
  <c r="V41" i="65"/>
  <c r="BQ40" i="65"/>
  <c r="BQ41" i="65" s="1"/>
  <c r="BP40" i="65"/>
  <c r="BP41" i="65" s="1"/>
  <c r="BO40" i="65"/>
  <c r="BO41" i="65" s="1"/>
  <c r="BN40" i="65"/>
  <c r="BM40" i="65"/>
  <c r="BL40" i="65"/>
  <c r="BK40" i="65"/>
  <c r="BJ40" i="65"/>
  <c r="BI40" i="65"/>
  <c r="BI41" i="65" s="1"/>
  <c r="BH40" i="65"/>
  <c r="BH41" i="65" s="1"/>
  <c r="BG40" i="65"/>
  <c r="BG41" i="65" s="1"/>
  <c r="BF40" i="65"/>
  <c r="BE40" i="65"/>
  <c r="BD40" i="65"/>
  <c r="BC40" i="65"/>
  <c r="BB40" i="65"/>
  <c r="BB41" i="65" s="1"/>
  <c r="BA40" i="65"/>
  <c r="BA41" i="65" s="1"/>
  <c r="AZ40" i="65"/>
  <c r="AZ41" i="65" s="1"/>
  <c r="AY40" i="65"/>
  <c r="AY41" i="65" s="1"/>
  <c r="AX40" i="65"/>
  <c r="AX41" i="65" s="1"/>
  <c r="AW40" i="65"/>
  <c r="AV40" i="65"/>
  <c r="AU40" i="65"/>
  <c r="AT40" i="65"/>
  <c r="AT41" i="65" s="1"/>
  <c r="AS40" i="65"/>
  <c r="AS41" i="65" s="1"/>
  <c r="AR40" i="65"/>
  <c r="AR41" i="65" s="1"/>
  <c r="AQ40" i="65"/>
  <c r="AQ41" i="65" s="1"/>
  <c r="AP40" i="65"/>
  <c r="AO40" i="65"/>
  <c r="AN40" i="65"/>
  <c r="AM40" i="65"/>
  <c r="AL40" i="65"/>
  <c r="AK40" i="65"/>
  <c r="AK41" i="65" s="1"/>
  <c r="AJ40" i="65"/>
  <c r="AJ41" i="65" s="1"/>
  <c r="AI40" i="65"/>
  <c r="AI41" i="65" s="1"/>
  <c r="AH40" i="65"/>
  <c r="AG40" i="65"/>
  <c r="AF40" i="65"/>
  <c r="AE40" i="65"/>
  <c r="AD40" i="65"/>
  <c r="AC40" i="65"/>
  <c r="AC41" i="65" s="1"/>
  <c r="AB40" i="65"/>
  <c r="AB41" i="65" s="1"/>
  <c r="AA40" i="65"/>
  <c r="AA41" i="65" s="1"/>
  <c r="Z40" i="65"/>
  <c r="Z41" i="65" s="1"/>
  <c r="Y40" i="65"/>
  <c r="X40" i="65"/>
  <c r="W40" i="65"/>
  <c r="V40" i="65"/>
  <c r="U40" i="65"/>
  <c r="U41" i="65" s="1"/>
  <c r="T40" i="65"/>
  <c r="T41" i="65" s="1"/>
  <c r="S40" i="65"/>
  <c r="S41" i="65" s="1"/>
  <c r="R40" i="65"/>
  <c r="R41" i="65" s="1"/>
  <c r="BM36" i="65"/>
  <c r="BL36" i="65"/>
  <c r="BK36" i="65"/>
  <c r="BJ36" i="65"/>
  <c r="BE36" i="65"/>
  <c r="BD36" i="65"/>
  <c r="BC36" i="65"/>
  <c r="BB36" i="65"/>
  <c r="AW36" i="65"/>
  <c r="AV36" i="65"/>
  <c r="AU36" i="65"/>
  <c r="AO36" i="65"/>
  <c r="AN36" i="65"/>
  <c r="AM36" i="65"/>
  <c r="AG36" i="65"/>
  <c r="AF36" i="65"/>
  <c r="AE36" i="65"/>
  <c r="AD36" i="65"/>
  <c r="Y36" i="65"/>
  <c r="X36" i="65"/>
  <c r="W36" i="65"/>
  <c r="V36" i="65"/>
  <c r="BQ35" i="65"/>
  <c r="BQ36" i="65" s="1"/>
  <c r="BP35" i="65"/>
  <c r="BP36" i="65" s="1"/>
  <c r="BO35" i="65"/>
  <c r="BO36" i="65" s="1"/>
  <c r="BN35" i="65"/>
  <c r="BN36" i="65" s="1"/>
  <c r="BM35" i="65"/>
  <c r="BL35" i="65"/>
  <c r="BK35" i="65"/>
  <c r="BJ35" i="65"/>
  <c r="BI35" i="65"/>
  <c r="BI36" i="65" s="1"/>
  <c r="BH35" i="65"/>
  <c r="BH36" i="65" s="1"/>
  <c r="BG35" i="65"/>
  <c r="BG36" i="65" s="1"/>
  <c r="BF35" i="65"/>
  <c r="BF36" i="65" s="1"/>
  <c r="BE35" i="65"/>
  <c r="BD35" i="65"/>
  <c r="BC35" i="65"/>
  <c r="BB35" i="65"/>
  <c r="BA35" i="65"/>
  <c r="BA36" i="65" s="1"/>
  <c r="AZ35" i="65"/>
  <c r="AZ36" i="65" s="1"/>
  <c r="AY35" i="65"/>
  <c r="AY36" i="65" s="1"/>
  <c r="AX35" i="65"/>
  <c r="AX36" i="65" s="1"/>
  <c r="AW35" i="65"/>
  <c r="AV35" i="65"/>
  <c r="AU35" i="65"/>
  <c r="AT35" i="65"/>
  <c r="AT36" i="65" s="1"/>
  <c r="AS35" i="65"/>
  <c r="AS36" i="65" s="1"/>
  <c r="AR35" i="65"/>
  <c r="AR36" i="65" s="1"/>
  <c r="AQ35" i="65"/>
  <c r="AQ36" i="65" s="1"/>
  <c r="AP35" i="65"/>
  <c r="AP36" i="65" s="1"/>
  <c r="AO35" i="65"/>
  <c r="AN35" i="65"/>
  <c r="AM35" i="65"/>
  <c r="AL35" i="65"/>
  <c r="AL36" i="65" s="1"/>
  <c r="AK35" i="65"/>
  <c r="AK36" i="65" s="1"/>
  <c r="AJ35" i="65"/>
  <c r="AJ36" i="65" s="1"/>
  <c r="AI35" i="65"/>
  <c r="AI36" i="65" s="1"/>
  <c r="AH35" i="65"/>
  <c r="AH36" i="65" s="1"/>
  <c r="AG35" i="65"/>
  <c r="AF35" i="65"/>
  <c r="AE35" i="65"/>
  <c r="AD35" i="65"/>
  <c r="AC35" i="65"/>
  <c r="AC36" i="65" s="1"/>
  <c r="AB35" i="65"/>
  <c r="AB36" i="65" s="1"/>
  <c r="AA35" i="65"/>
  <c r="AA36" i="65" s="1"/>
  <c r="Z35" i="65"/>
  <c r="Z36" i="65" s="1"/>
  <c r="Y35" i="65"/>
  <c r="X35" i="65"/>
  <c r="W35" i="65"/>
  <c r="V35" i="65"/>
  <c r="U35" i="65"/>
  <c r="U36" i="65" s="1"/>
  <c r="T35" i="65"/>
  <c r="T36" i="65" s="1"/>
  <c r="S35" i="65"/>
  <c r="S36" i="65" s="1"/>
  <c r="R35" i="65"/>
  <c r="R36" i="65" s="1"/>
  <c r="BM31" i="65"/>
  <c r="BL31" i="65"/>
  <c r="BK31" i="65"/>
  <c r="BE31" i="65"/>
  <c r="BD31" i="65"/>
  <c r="BC31" i="65"/>
  <c r="AW31" i="65"/>
  <c r="AV31" i="65"/>
  <c r="AU31" i="65"/>
  <c r="AP31" i="65"/>
  <c r="AO31" i="65"/>
  <c r="AN31" i="65"/>
  <c r="AM31" i="65"/>
  <c r="AG31" i="65"/>
  <c r="AF31" i="65"/>
  <c r="AE31" i="65"/>
  <c r="Y31" i="65"/>
  <c r="X31" i="65"/>
  <c r="W31" i="65"/>
  <c r="BQ30" i="65"/>
  <c r="BQ31" i="65" s="1"/>
  <c r="BP30" i="65"/>
  <c r="BP31" i="65" s="1"/>
  <c r="BO30" i="65"/>
  <c r="BO31" i="65" s="1"/>
  <c r="BN30" i="65"/>
  <c r="BN31" i="65" s="1"/>
  <c r="BM30" i="65"/>
  <c r="BL30" i="65"/>
  <c r="BK30" i="65"/>
  <c r="BJ30" i="65"/>
  <c r="BJ31" i="65" s="1"/>
  <c r="BI30" i="65"/>
  <c r="BI31" i="65" s="1"/>
  <c r="BH30" i="65"/>
  <c r="BH31" i="65" s="1"/>
  <c r="BG30" i="65"/>
  <c r="BG31" i="65" s="1"/>
  <c r="BF30" i="65"/>
  <c r="BF31" i="65" s="1"/>
  <c r="BE30" i="65"/>
  <c r="BD30" i="65"/>
  <c r="BC30" i="65"/>
  <c r="BB30" i="65"/>
  <c r="BB31" i="65" s="1"/>
  <c r="BA30" i="65"/>
  <c r="BA31" i="65" s="1"/>
  <c r="AZ30" i="65"/>
  <c r="AZ31" i="65" s="1"/>
  <c r="AY30" i="65"/>
  <c r="AY31" i="65" s="1"/>
  <c r="AX30" i="65"/>
  <c r="AX31" i="65" s="1"/>
  <c r="AW30" i="65"/>
  <c r="AV30" i="65"/>
  <c r="AU30" i="65"/>
  <c r="AT30" i="65"/>
  <c r="AT31" i="65" s="1"/>
  <c r="AS30" i="65"/>
  <c r="AS31" i="65" s="1"/>
  <c r="AR30" i="65"/>
  <c r="AR31" i="65" s="1"/>
  <c r="AQ30" i="65"/>
  <c r="AQ31" i="65" s="1"/>
  <c r="AP30" i="65"/>
  <c r="AO30" i="65"/>
  <c r="AN30" i="65"/>
  <c r="AM30" i="65"/>
  <c r="AL30" i="65"/>
  <c r="AL31" i="65" s="1"/>
  <c r="AK30" i="65"/>
  <c r="AK31" i="65" s="1"/>
  <c r="AJ30" i="65"/>
  <c r="AJ31" i="65" s="1"/>
  <c r="AI30" i="65"/>
  <c r="AI31" i="65" s="1"/>
  <c r="AH30" i="65"/>
  <c r="AH31" i="65" s="1"/>
  <c r="AG30" i="65"/>
  <c r="AF30" i="65"/>
  <c r="AE30" i="65"/>
  <c r="AD30" i="65"/>
  <c r="AD31" i="65" s="1"/>
  <c r="AC30" i="65"/>
  <c r="AC31" i="65" s="1"/>
  <c r="AB30" i="65"/>
  <c r="AB31" i="65" s="1"/>
  <c r="AA30" i="65"/>
  <c r="AA31" i="65" s="1"/>
  <c r="Z30" i="65"/>
  <c r="Z31" i="65" s="1"/>
  <c r="Y30" i="65"/>
  <c r="X30" i="65"/>
  <c r="W30" i="65"/>
  <c r="V30" i="65"/>
  <c r="V31" i="65" s="1"/>
  <c r="U30" i="65"/>
  <c r="U31" i="65" s="1"/>
  <c r="T30" i="65"/>
  <c r="T31" i="65" s="1"/>
  <c r="S30" i="65"/>
  <c r="S31" i="65" s="1"/>
  <c r="R30" i="65"/>
  <c r="R31" i="65" s="1"/>
  <c r="BM26" i="65"/>
  <c r="BL26" i="65"/>
  <c r="BK26" i="65"/>
  <c r="BJ26" i="65"/>
  <c r="BE26" i="65"/>
  <c r="BD26" i="65"/>
  <c r="BC26" i="65"/>
  <c r="AW26" i="65"/>
  <c r="AV26" i="65"/>
  <c r="AU26" i="65"/>
  <c r="AP26" i="65"/>
  <c r="AO26" i="65"/>
  <c r="AN26" i="65"/>
  <c r="AM26" i="65"/>
  <c r="AL26" i="65"/>
  <c r="AH26" i="65"/>
  <c r="AG26" i="65"/>
  <c r="AF26" i="65"/>
  <c r="AE26" i="65"/>
  <c r="Y26" i="65"/>
  <c r="X26" i="65"/>
  <c r="W26" i="65"/>
  <c r="R26" i="65"/>
  <c r="BQ25" i="65"/>
  <c r="BQ26" i="65" s="1"/>
  <c r="BP25" i="65"/>
  <c r="BP26" i="65" s="1"/>
  <c r="BO25" i="65"/>
  <c r="BO26" i="65" s="1"/>
  <c r="BN25" i="65"/>
  <c r="BN26" i="65" s="1"/>
  <c r="BM25" i="65"/>
  <c r="BL25" i="65"/>
  <c r="BK25" i="65"/>
  <c r="BJ25" i="65"/>
  <c r="BI25" i="65"/>
  <c r="BI26" i="65" s="1"/>
  <c r="BH25" i="65"/>
  <c r="BH26" i="65" s="1"/>
  <c r="BG25" i="65"/>
  <c r="BG26" i="65" s="1"/>
  <c r="BF25" i="65"/>
  <c r="BF26" i="65" s="1"/>
  <c r="BE25" i="65"/>
  <c r="BD25" i="65"/>
  <c r="BC25" i="65"/>
  <c r="BB25" i="65"/>
  <c r="BB26" i="65" s="1"/>
  <c r="BA25" i="65"/>
  <c r="BA26" i="65" s="1"/>
  <c r="AZ25" i="65"/>
  <c r="AZ26" i="65" s="1"/>
  <c r="AY25" i="65"/>
  <c r="AY26" i="65" s="1"/>
  <c r="AX25" i="65"/>
  <c r="AX26" i="65" s="1"/>
  <c r="AW25" i="65"/>
  <c r="AV25" i="65"/>
  <c r="AU25" i="65"/>
  <c r="AT25" i="65"/>
  <c r="AT26" i="65" s="1"/>
  <c r="AS25" i="65"/>
  <c r="AS26" i="65" s="1"/>
  <c r="AR25" i="65"/>
  <c r="AR26" i="65" s="1"/>
  <c r="AQ25" i="65"/>
  <c r="AQ26" i="65" s="1"/>
  <c r="AP25" i="65"/>
  <c r="AO25" i="65"/>
  <c r="AN25" i="65"/>
  <c r="AM25" i="65"/>
  <c r="AL25" i="65"/>
  <c r="AK25" i="65"/>
  <c r="AK26" i="65" s="1"/>
  <c r="AJ25" i="65"/>
  <c r="AJ26" i="65" s="1"/>
  <c r="AI25" i="65"/>
  <c r="AI26" i="65" s="1"/>
  <c r="AH25" i="65"/>
  <c r="AG25" i="65"/>
  <c r="AF25" i="65"/>
  <c r="AE25" i="65"/>
  <c r="AD25" i="65"/>
  <c r="AD26" i="65" s="1"/>
  <c r="AC25" i="65"/>
  <c r="AC26" i="65" s="1"/>
  <c r="AB25" i="65"/>
  <c r="AB26" i="65" s="1"/>
  <c r="AA25" i="65"/>
  <c r="AA26" i="65" s="1"/>
  <c r="Z25" i="65"/>
  <c r="Z26" i="65" s="1"/>
  <c r="Y25" i="65"/>
  <c r="X25" i="65"/>
  <c r="W25" i="65"/>
  <c r="V25" i="65"/>
  <c r="V26" i="65" s="1"/>
  <c r="U25" i="65"/>
  <c r="U26" i="65" s="1"/>
  <c r="T25" i="65"/>
  <c r="T26" i="65" s="1"/>
  <c r="S25" i="65"/>
  <c r="S26" i="65" s="1"/>
  <c r="R25" i="65"/>
  <c r="BN21" i="65"/>
  <c r="BM21" i="65"/>
  <c r="BL21" i="65"/>
  <c r="BK21" i="65"/>
  <c r="BJ21" i="65"/>
  <c r="BF21" i="65"/>
  <c r="BE21" i="65"/>
  <c r="BD21" i="65"/>
  <c r="BC21" i="65"/>
  <c r="BB21" i="65"/>
  <c r="AW21" i="65"/>
  <c r="AV21" i="65"/>
  <c r="AU21" i="65"/>
  <c r="AP21" i="65"/>
  <c r="AO21" i="65"/>
  <c r="AN21" i="65"/>
  <c r="AM21" i="65"/>
  <c r="AL21" i="65"/>
  <c r="AH21" i="65"/>
  <c r="AG21" i="65"/>
  <c r="AF21" i="65"/>
  <c r="AE21" i="65"/>
  <c r="AD21" i="65"/>
  <c r="Z21" i="65"/>
  <c r="Y21" i="65"/>
  <c r="X21" i="65"/>
  <c r="W21" i="65"/>
  <c r="R21" i="65"/>
  <c r="BQ20" i="65"/>
  <c r="BQ21" i="65" s="1"/>
  <c r="BP20" i="65"/>
  <c r="BP21" i="65" s="1"/>
  <c r="BO20" i="65"/>
  <c r="BO21" i="65" s="1"/>
  <c r="BN20" i="65"/>
  <c r="BM20" i="65"/>
  <c r="BL20" i="65"/>
  <c r="BK20" i="65"/>
  <c r="BJ20" i="65"/>
  <c r="BI20" i="65"/>
  <c r="BI21" i="65" s="1"/>
  <c r="BH20" i="65"/>
  <c r="BH21" i="65" s="1"/>
  <c r="BG20" i="65"/>
  <c r="BG21" i="65" s="1"/>
  <c r="BF20" i="65"/>
  <c r="BE20" i="65"/>
  <c r="BD20" i="65"/>
  <c r="BC20" i="65"/>
  <c r="BB20" i="65"/>
  <c r="BA20" i="65"/>
  <c r="BA21" i="65" s="1"/>
  <c r="AZ20" i="65"/>
  <c r="AZ21" i="65" s="1"/>
  <c r="AY20" i="65"/>
  <c r="AY21" i="65" s="1"/>
  <c r="AX20" i="65"/>
  <c r="AX21" i="65" s="1"/>
  <c r="AW20" i="65"/>
  <c r="AV20" i="65"/>
  <c r="AU20" i="65"/>
  <c r="AT20" i="65"/>
  <c r="AT21" i="65" s="1"/>
  <c r="AS20" i="65"/>
  <c r="AS21" i="65" s="1"/>
  <c r="AR20" i="65"/>
  <c r="AR21" i="65" s="1"/>
  <c r="AQ20" i="65"/>
  <c r="AQ21" i="65" s="1"/>
  <c r="AP20" i="65"/>
  <c r="AO20" i="65"/>
  <c r="AN20" i="65"/>
  <c r="AM20" i="65"/>
  <c r="AL20" i="65"/>
  <c r="AK20" i="65"/>
  <c r="AK21" i="65" s="1"/>
  <c r="AJ20" i="65"/>
  <c r="AJ21" i="65" s="1"/>
  <c r="AI20" i="65"/>
  <c r="AI21" i="65" s="1"/>
  <c r="AH20" i="65"/>
  <c r="AG20" i="65"/>
  <c r="AF20" i="65"/>
  <c r="AE20" i="65"/>
  <c r="AD20" i="65"/>
  <c r="AC20" i="65"/>
  <c r="AC21" i="65" s="1"/>
  <c r="AB20" i="65"/>
  <c r="AB21" i="65" s="1"/>
  <c r="AA20" i="65"/>
  <c r="AA21" i="65" s="1"/>
  <c r="Z20" i="65"/>
  <c r="Y20" i="65"/>
  <c r="X20" i="65"/>
  <c r="W20" i="65"/>
  <c r="V20" i="65"/>
  <c r="V21" i="65" s="1"/>
  <c r="U20" i="65"/>
  <c r="U21" i="65" s="1"/>
  <c r="T20" i="65"/>
  <c r="T21" i="65" s="1"/>
  <c r="S20" i="65"/>
  <c r="S21" i="65" s="1"/>
  <c r="R20" i="65"/>
  <c r="BN16" i="65"/>
  <c r="BM16" i="65"/>
  <c r="BL16" i="65"/>
  <c r="BK16" i="65"/>
  <c r="BF16" i="65"/>
  <c r="BE16" i="65"/>
  <c r="BD16" i="65"/>
  <c r="BC16" i="65"/>
  <c r="AW16" i="65"/>
  <c r="AV16" i="65"/>
  <c r="AU16" i="65"/>
  <c r="AO16" i="65"/>
  <c r="AN16" i="65"/>
  <c r="AM16" i="65"/>
  <c r="AH16" i="65"/>
  <c r="AG16" i="65"/>
  <c r="AF16" i="65"/>
  <c r="AE16" i="65"/>
  <c r="Z16" i="65"/>
  <c r="Y16" i="65"/>
  <c r="X16" i="65"/>
  <c r="W16" i="65"/>
  <c r="R16" i="65"/>
  <c r="BQ15" i="65"/>
  <c r="BQ16" i="65" s="1"/>
  <c r="BP15" i="65"/>
  <c r="BP16" i="65" s="1"/>
  <c r="BO15" i="65"/>
  <c r="BO16" i="65" s="1"/>
  <c r="BN15" i="65"/>
  <c r="BM15" i="65"/>
  <c r="BL15" i="65"/>
  <c r="BK15" i="65"/>
  <c r="BJ15" i="65"/>
  <c r="BJ16" i="65" s="1"/>
  <c r="BI15" i="65"/>
  <c r="BI16" i="65" s="1"/>
  <c r="BH15" i="65"/>
  <c r="BH16" i="65" s="1"/>
  <c r="BG15" i="65"/>
  <c r="BG16" i="65" s="1"/>
  <c r="BF15" i="65"/>
  <c r="BE15" i="65"/>
  <c r="BD15" i="65"/>
  <c r="BC15" i="65"/>
  <c r="BB15" i="65"/>
  <c r="BB16" i="65" s="1"/>
  <c r="BA15" i="65"/>
  <c r="BA16" i="65" s="1"/>
  <c r="AZ15" i="65"/>
  <c r="AZ16" i="65" s="1"/>
  <c r="AY15" i="65"/>
  <c r="AY16" i="65" s="1"/>
  <c r="AX15" i="65"/>
  <c r="AX16" i="65" s="1"/>
  <c r="AW15" i="65"/>
  <c r="AV15" i="65"/>
  <c r="AU15" i="65"/>
  <c r="AT15" i="65"/>
  <c r="AT16" i="65" s="1"/>
  <c r="AS15" i="65"/>
  <c r="AS16" i="65" s="1"/>
  <c r="AR15" i="65"/>
  <c r="AR16" i="65" s="1"/>
  <c r="AQ15" i="65"/>
  <c r="AQ16" i="65" s="1"/>
  <c r="AP15" i="65"/>
  <c r="AP16" i="65" s="1"/>
  <c r="AO15" i="65"/>
  <c r="AN15" i="65"/>
  <c r="AM15" i="65"/>
  <c r="AL15" i="65"/>
  <c r="AL16" i="65" s="1"/>
  <c r="AK15" i="65"/>
  <c r="AK16" i="65" s="1"/>
  <c r="AJ15" i="65"/>
  <c r="AJ16" i="65" s="1"/>
  <c r="AI15" i="65"/>
  <c r="AI16" i="65" s="1"/>
  <c r="AH15" i="65"/>
  <c r="AG15" i="65"/>
  <c r="AF15" i="65"/>
  <c r="AE15" i="65"/>
  <c r="AD15" i="65"/>
  <c r="AD16" i="65" s="1"/>
  <c r="AC15" i="65"/>
  <c r="AC16" i="65" s="1"/>
  <c r="AB15" i="65"/>
  <c r="AB16" i="65" s="1"/>
  <c r="AA15" i="65"/>
  <c r="AA16" i="65" s="1"/>
  <c r="Z15" i="65"/>
  <c r="Y15" i="65"/>
  <c r="X15" i="65"/>
  <c r="W15" i="65"/>
  <c r="V15" i="65"/>
  <c r="V16" i="65" s="1"/>
  <c r="U15" i="65"/>
  <c r="U16" i="65" s="1"/>
  <c r="T15" i="65"/>
  <c r="T16" i="65" s="1"/>
  <c r="S15" i="65"/>
  <c r="S16" i="65" s="1"/>
  <c r="R15" i="65"/>
  <c r="BM11" i="65"/>
  <c r="BL11" i="65"/>
  <c r="BK11" i="65"/>
  <c r="BE11" i="65"/>
  <c r="BD11" i="65"/>
  <c r="BC11" i="65"/>
  <c r="AW11" i="65"/>
  <c r="AV11" i="65"/>
  <c r="AU11" i="65"/>
  <c r="AO11" i="65"/>
  <c r="AN11" i="65"/>
  <c r="AM11" i="65"/>
  <c r="AL11" i="65"/>
  <c r="AG11" i="65"/>
  <c r="AF11" i="65"/>
  <c r="AE11" i="65"/>
  <c r="Y11" i="65"/>
  <c r="X11" i="65"/>
  <c r="W11" i="65"/>
  <c r="R11" i="65"/>
  <c r="BQ10" i="65"/>
  <c r="BQ11" i="65" s="1"/>
  <c r="BP10" i="65"/>
  <c r="BP11" i="65" s="1"/>
  <c r="BO10" i="65"/>
  <c r="BO11" i="65" s="1"/>
  <c r="BN10" i="65"/>
  <c r="BN11" i="65" s="1"/>
  <c r="BM10" i="65"/>
  <c r="BL10" i="65"/>
  <c r="BK10" i="65"/>
  <c r="BJ10" i="65"/>
  <c r="BJ11" i="65" s="1"/>
  <c r="BI10" i="65"/>
  <c r="BI11" i="65" s="1"/>
  <c r="BH10" i="65"/>
  <c r="BH11" i="65" s="1"/>
  <c r="BG10" i="65"/>
  <c r="BG11" i="65" s="1"/>
  <c r="BF10" i="65"/>
  <c r="BF11" i="65" s="1"/>
  <c r="BE10" i="65"/>
  <c r="BD10" i="65"/>
  <c r="BC10" i="65"/>
  <c r="BB10" i="65"/>
  <c r="BB11" i="65" s="1"/>
  <c r="BA10" i="65"/>
  <c r="BA11" i="65" s="1"/>
  <c r="AZ10" i="65"/>
  <c r="AZ11" i="65" s="1"/>
  <c r="AY10" i="65"/>
  <c r="AY11" i="65" s="1"/>
  <c r="AX10" i="65"/>
  <c r="AX11" i="65" s="1"/>
  <c r="AW10" i="65"/>
  <c r="AV10" i="65"/>
  <c r="AU10" i="65"/>
  <c r="AT10" i="65"/>
  <c r="AT11" i="65" s="1"/>
  <c r="AS10" i="65"/>
  <c r="AS11" i="65" s="1"/>
  <c r="AR10" i="65"/>
  <c r="AR11" i="65" s="1"/>
  <c r="AQ10" i="65"/>
  <c r="AQ11" i="65" s="1"/>
  <c r="AP10" i="65"/>
  <c r="AP11" i="65" s="1"/>
  <c r="AO10" i="65"/>
  <c r="AN10" i="65"/>
  <c r="AM10" i="65"/>
  <c r="AL10" i="65"/>
  <c r="AK10" i="65"/>
  <c r="AK11" i="65" s="1"/>
  <c r="AJ10" i="65"/>
  <c r="AJ11" i="65" s="1"/>
  <c r="AI10" i="65"/>
  <c r="AI11" i="65" s="1"/>
  <c r="AH10" i="65"/>
  <c r="AH11" i="65" s="1"/>
  <c r="AG10" i="65"/>
  <c r="AF10" i="65"/>
  <c r="AE10" i="65"/>
  <c r="AD10" i="65"/>
  <c r="AD11" i="65" s="1"/>
  <c r="AC10" i="65"/>
  <c r="AC11" i="65" s="1"/>
  <c r="AB10" i="65"/>
  <c r="AB11" i="65" s="1"/>
  <c r="AA10" i="65"/>
  <c r="AA11" i="65" s="1"/>
  <c r="Z10" i="65"/>
  <c r="Z11" i="65" s="1"/>
  <c r="Y10" i="65"/>
  <c r="X10" i="65"/>
  <c r="W10" i="65"/>
  <c r="V10" i="65"/>
  <c r="V11" i="65" s="1"/>
  <c r="U10" i="65"/>
  <c r="U11" i="65" s="1"/>
  <c r="T10" i="65"/>
  <c r="T11" i="65" s="1"/>
  <c r="S10" i="65"/>
  <c r="S11" i="65" s="1"/>
  <c r="R10" i="65"/>
  <c r="BN6" i="65"/>
  <c r="BL6" i="65"/>
  <c r="BK6" i="65"/>
  <c r="BI6" i="65"/>
  <c r="BF6" i="65"/>
  <c r="BD6" i="65"/>
  <c r="BC6" i="65"/>
  <c r="BA6" i="65"/>
  <c r="AX6" i="65"/>
  <c r="AV6" i="65"/>
  <c r="AU6" i="65"/>
  <c r="AS6" i="65"/>
  <c r="AP6" i="65"/>
  <c r="AN6" i="65"/>
  <c r="AM6" i="65"/>
  <c r="AK6" i="65"/>
  <c r="AH6" i="65"/>
  <c r="AF6" i="65"/>
  <c r="AE6" i="65"/>
  <c r="AC6" i="65"/>
  <c r="Z6" i="65"/>
  <c r="X6" i="65"/>
  <c r="W6" i="65"/>
  <c r="U6" i="65"/>
  <c r="R6" i="65"/>
  <c r="BQ5" i="65"/>
  <c r="BQ6" i="65" s="1"/>
  <c r="BP5" i="65"/>
  <c r="BP6" i="65" s="1"/>
  <c r="BO5" i="65"/>
  <c r="BO6" i="65" s="1"/>
  <c r="BN5" i="65"/>
  <c r="BM5" i="65"/>
  <c r="BM6" i="65" s="1"/>
  <c r="BL5" i="65"/>
  <c r="BK5" i="65"/>
  <c r="BJ5" i="65"/>
  <c r="BJ6" i="65" s="1"/>
  <c r="BI5" i="65"/>
  <c r="BH5" i="65"/>
  <c r="BH6" i="65" s="1"/>
  <c r="BG5" i="65"/>
  <c r="BG6" i="65" s="1"/>
  <c r="BF5" i="65"/>
  <c r="BE5" i="65"/>
  <c r="BE6" i="65" s="1"/>
  <c r="BD5" i="65"/>
  <c r="BC5" i="65"/>
  <c r="BB5" i="65"/>
  <c r="BB6" i="65" s="1"/>
  <c r="BA5" i="65"/>
  <c r="AZ5" i="65"/>
  <c r="AZ6" i="65" s="1"/>
  <c r="AY5" i="65"/>
  <c r="AY6" i="65" s="1"/>
  <c r="AX5" i="65"/>
  <c r="AW5" i="65"/>
  <c r="AW6" i="65" s="1"/>
  <c r="AV5" i="65"/>
  <c r="AU5" i="65"/>
  <c r="AT5" i="65"/>
  <c r="AT6" i="65" s="1"/>
  <c r="AS5" i="65"/>
  <c r="AR5" i="65"/>
  <c r="AR6" i="65" s="1"/>
  <c r="AQ5" i="65"/>
  <c r="AQ6" i="65" s="1"/>
  <c r="AP5" i="65"/>
  <c r="AO5" i="65"/>
  <c r="AO6" i="65" s="1"/>
  <c r="AN5" i="65"/>
  <c r="AM5" i="65"/>
  <c r="AL5" i="65"/>
  <c r="AL6" i="65" s="1"/>
  <c r="AK5" i="65"/>
  <c r="AJ5" i="65"/>
  <c r="AJ6" i="65" s="1"/>
  <c r="AI5" i="65"/>
  <c r="AI6" i="65" s="1"/>
  <c r="AH5" i="65"/>
  <c r="AG5" i="65"/>
  <c r="AG6" i="65" s="1"/>
  <c r="AF5" i="65"/>
  <c r="AE5" i="65"/>
  <c r="AD5" i="65"/>
  <c r="AD6" i="65" s="1"/>
  <c r="AC5" i="65"/>
  <c r="AB5" i="65"/>
  <c r="AB6" i="65" s="1"/>
  <c r="AA5" i="65"/>
  <c r="AA6" i="65" s="1"/>
  <c r="Z5" i="65"/>
  <c r="Y5" i="65"/>
  <c r="Y6" i="65" s="1"/>
  <c r="X5" i="65"/>
  <c r="W5" i="65"/>
  <c r="V5" i="65"/>
  <c r="V6" i="65" s="1"/>
  <c r="U5" i="65"/>
  <c r="T5" i="65"/>
  <c r="T6" i="65" s="1"/>
  <c r="S5" i="65"/>
  <c r="S6" i="65" s="1"/>
  <c r="R5" i="65"/>
  <c r="BP301" i="67"/>
  <c r="BK301" i="67"/>
  <c r="BJ301" i="67"/>
  <c r="BH301" i="67"/>
  <c r="BG301" i="67"/>
  <c r="AZ301" i="67"/>
  <c r="AY301" i="67"/>
  <c r="AT301" i="67"/>
  <c r="AR301" i="67"/>
  <c r="AM301" i="67"/>
  <c r="AL301" i="67"/>
  <c r="AJ301" i="67"/>
  <c r="AB301" i="67"/>
  <c r="AA301" i="67"/>
  <c r="W301" i="67"/>
  <c r="T301" i="67"/>
  <c r="S301" i="67"/>
  <c r="BQ300" i="67"/>
  <c r="BQ301" i="67" s="1"/>
  <c r="BP300" i="67"/>
  <c r="BO300" i="67"/>
  <c r="BO301" i="67" s="1"/>
  <c r="BN300" i="67"/>
  <c r="BN301" i="67" s="1"/>
  <c r="BM300" i="67"/>
  <c r="BM301" i="67" s="1"/>
  <c r="BL300" i="67"/>
  <c r="BL301" i="67" s="1"/>
  <c r="BK300" i="67"/>
  <c r="BJ300" i="67"/>
  <c r="BI300" i="67"/>
  <c r="BI301" i="67" s="1"/>
  <c r="BH300" i="67"/>
  <c r="BG300" i="67"/>
  <c r="BF300" i="67"/>
  <c r="BF301" i="67" s="1"/>
  <c r="BE300" i="67"/>
  <c r="BE301" i="67" s="1"/>
  <c r="BD300" i="67"/>
  <c r="BD301" i="67" s="1"/>
  <c r="BC300" i="67"/>
  <c r="BC301" i="67" s="1"/>
  <c r="BB300" i="67"/>
  <c r="BB301" i="67" s="1"/>
  <c r="BA300" i="67"/>
  <c r="BA301" i="67" s="1"/>
  <c r="AZ300" i="67"/>
  <c r="AY300" i="67"/>
  <c r="AX300" i="67"/>
  <c r="AX301" i="67" s="1"/>
  <c r="AW300" i="67"/>
  <c r="AW301" i="67" s="1"/>
  <c r="AV300" i="67"/>
  <c r="AV301" i="67" s="1"/>
  <c r="AU300" i="67"/>
  <c r="AU301" i="67" s="1"/>
  <c r="AT300" i="67"/>
  <c r="AS300" i="67"/>
  <c r="AS301" i="67" s="1"/>
  <c r="AR300" i="67"/>
  <c r="AQ300" i="67"/>
  <c r="AQ301" i="67" s="1"/>
  <c r="AP300" i="67"/>
  <c r="AP301" i="67" s="1"/>
  <c r="AO300" i="67"/>
  <c r="AO301" i="67" s="1"/>
  <c r="AN300" i="67"/>
  <c r="AN301" i="67" s="1"/>
  <c r="AM300" i="67"/>
  <c r="AL300" i="67"/>
  <c r="AK300" i="67"/>
  <c r="AK301" i="67" s="1"/>
  <c r="AJ300" i="67"/>
  <c r="AI300" i="67"/>
  <c r="AI301" i="67" s="1"/>
  <c r="AH300" i="67"/>
  <c r="AH301" i="67" s="1"/>
  <c r="AG300" i="67"/>
  <c r="AG301" i="67" s="1"/>
  <c r="AF300" i="67"/>
  <c r="AF301" i="67" s="1"/>
  <c r="AE300" i="67"/>
  <c r="AE301" i="67" s="1"/>
  <c r="AD300" i="67"/>
  <c r="AD301" i="67" s="1"/>
  <c r="AC300" i="67"/>
  <c r="AC301" i="67" s="1"/>
  <c r="AB300" i="67"/>
  <c r="AA300" i="67"/>
  <c r="Z300" i="67"/>
  <c r="Z301" i="67" s="1"/>
  <c r="Y300" i="67"/>
  <c r="Y301" i="67" s="1"/>
  <c r="X300" i="67"/>
  <c r="X301" i="67" s="1"/>
  <c r="W300" i="67"/>
  <c r="V300" i="67"/>
  <c r="V301" i="67" s="1"/>
  <c r="U300" i="67"/>
  <c r="U301" i="67" s="1"/>
  <c r="T300" i="67"/>
  <c r="S300" i="67"/>
  <c r="R300" i="67"/>
  <c r="R301" i="67" s="1"/>
  <c r="BP296" i="67"/>
  <c r="BO296" i="67"/>
  <c r="BN296" i="67"/>
  <c r="BH296" i="67"/>
  <c r="BG296" i="67"/>
  <c r="BF296" i="67"/>
  <c r="BB296" i="67"/>
  <c r="AZ296" i="67"/>
  <c r="AT296" i="67"/>
  <c r="AR296" i="67"/>
  <c r="AQ296" i="67"/>
  <c r="AP296" i="67"/>
  <c r="AJ296" i="67"/>
  <c r="AI296" i="67"/>
  <c r="AH296" i="67"/>
  <c r="AB296" i="67"/>
  <c r="AA296" i="67"/>
  <c r="Z296" i="67"/>
  <c r="V296" i="67"/>
  <c r="T296" i="67"/>
  <c r="S296" i="67"/>
  <c r="R296" i="67"/>
  <c r="BQ295" i="67"/>
  <c r="BQ296" i="67" s="1"/>
  <c r="BP295" i="67"/>
  <c r="BO295" i="67"/>
  <c r="BN295" i="67"/>
  <c r="BM295" i="67"/>
  <c r="BM296" i="67" s="1"/>
  <c r="BL295" i="67"/>
  <c r="BL296" i="67" s="1"/>
  <c r="BK295" i="67"/>
  <c r="BK296" i="67" s="1"/>
  <c r="BJ295" i="67"/>
  <c r="BJ296" i="67" s="1"/>
  <c r="BI295" i="67"/>
  <c r="BI296" i="67" s="1"/>
  <c r="BH295" i="67"/>
  <c r="BG295" i="67"/>
  <c r="BF295" i="67"/>
  <c r="BE295" i="67"/>
  <c r="BE296" i="67" s="1"/>
  <c r="BD295" i="67"/>
  <c r="BD296" i="67" s="1"/>
  <c r="BC295" i="67"/>
  <c r="BC296" i="67" s="1"/>
  <c r="BB295" i="67"/>
  <c r="BA295" i="67"/>
  <c r="BA296" i="67" s="1"/>
  <c r="AZ295" i="67"/>
  <c r="AY295" i="67"/>
  <c r="AY296" i="67" s="1"/>
  <c r="AX295" i="67"/>
  <c r="AX296" i="67" s="1"/>
  <c r="AW295" i="67"/>
  <c r="AW296" i="67" s="1"/>
  <c r="AV295" i="67"/>
  <c r="AV296" i="67" s="1"/>
  <c r="AU295" i="67"/>
  <c r="AU296" i="67" s="1"/>
  <c r="AT295" i="67"/>
  <c r="AS295" i="67"/>
  <c r="AS296" i="67" s="1"/>
  <c r="AR295" i="67"/>
  <c r="AQ295" i="67"/>
  <c r="AP295" i="67"/>
  <c r="AO295" i="67"/>
  <c r="AO296" i="67" s="1"/>
  <c r="AN295" i="67"/>
  <c r="AN296" i="67" s="1"/>
  <c r="AM295" i="67"/>
  <c r="AM296" i="67" s="1"/>
  <c r="AL295" i="67"/>
  <c r="AL296" i="67" s="1"/>
  <c r="AK295" i="67"/>
  <c r="AK296" i="67" s="1"/>
  <c r="AJ295" i="67"/>
  <c r="AI295" i="67"/>
  <c r="AH295" i="67"/>
  <c r="AG295" i="67"/>
  <c r="AG296" i="67" s="1"/>
  <c r="AF295" i="67"/>
  <c r="AF296" i="67" s="1"/>
  <c r="AE295" i="67"/>
  <c r="AE296" i="67" s="1"/>
  <c r="AD295" i="67"/>
  <c r="AD296" i="67" s="1"/>
  <c r="AC295" i="67"/>
  <c r="AC296" i="67" s="1"/>
  <c r="AB295" i="67"/>
  <c r="AA295" i="67"/>
  <c r="Z295" i="67"/>
  <c r="Y295" i="67"/>
  <c r="Y296" i="67" s="1"/>
  <c r="X295" i="67"/>
  <c r="X296" i="67" s="1"/>
  <c r="W295" i="67"/>
  <c r="W296" i="67" s="1"/>
  <c r="V295" i="67"/>
  <c r="U295" i="67"/>
  <c r="U296" i="67" s="1"/>
  <c r="T295" i="67"/>
  <c r="S295" i="67"/>
  <c r="R295" i="67"/>
  <c r="BP291" i="67"/>
  <c r="BO291" i="67"/>
  <c r="BK291" i="67"/>
  <c r="BH291" i="67"/>
  <c r="BC291" i="67"/>
  <c r="BB291" i="67"/>
  <c r="AZ291" i="67"/>
  <c r="AU291" i="67"/>
  <c r="AR291" i="67"/>
  <c r="AQ291" i="67"/>
  <c r="AM291" i="67"/>
  <c r="AJ291" i="67"/>
  <c r="AI291" i="67"/>
  <c r="AB291" i="67"/>
  <c r="AA291" i="67"/>
  <c r="W291" i="67"/>
  <c r="T291" i="67"/>
  <c r="BQ290" i="67"/>
  <c r="BQ291" i="67" s="1"/>
  <c r="BP290" i="67"/>
  <c r="BO290" i="67"/>
  <c r="BN290" i="67"/>
  <c r="BN291" i="67" s="1"/>
  <c r="BM290" i="67"/>
  <c r="BM291" i="67" s="1"/>
  <c r="BL290" i="67"/>
  <c r="BL291" i="67" s="1"/>
  <c r="BK290" i="67"/>
  <c r="BJ290" i="67"/>
  <c r="BJ291" i="67" s="1"/>
  <c r="BI290" i="67"/>
  <c r="BI291" i="67" s="1"/>
  <c r="BH290" i="67"/>
  <c r="BG290" i="67"/>
  <c r="BG291" i="67" s="1"/>
  <c r="BF290" i="67"/>
  <c r="BF291" i="67" s="1"/>
  <c r="BE290" i="67"/>
  <c r="BE291" i="67" s="1"/>
  <c r="BD290" i="67"/>
  <c r="BD291" i="67" s="1"/>
  <c r="BC290" i="67"/>
  <c r="BB290" i="67"/>
  <c r="BA290" i="67"/>
  <c r="BA291" i="67" s="1"/>
  <c r="AZ290" i="67"/>
  <c r="AY290" i="67"/>
  <c r="AY291" i="67" s="1"/>
  <c r="AX290" i="67"/>
  <c r="AX291" i="67" s="1"/>
  <c r="AW290" i="67"/>
  <c r="AW291" i="67" s="1"/>
  <c r="AV290" i="67"/>
  <c r="AV291" i="67" s="1"/>
  <c r="AU290" i="67"/>
  <c r="AT290" i="67"/>
  <c r="AT291" i="67" s="1"/>
  <c r="AS290" i="67"/>
  <c r="AS291" i="67" s="1"/>
  <c r="AR290" i="67"/>
  <c r="AQ290" i="67"/>
  <c r="AP290" i="67"/>
  <c r="AP291" i="67" s="1"/>
  <c r="AO290" i="67"/>
  <c r="AO291" i="67" s="1"/>
  <c r="AN290" i="67"/>
  <c r="AN291" i="67" s="1"/>
  <c r="AM290" i="67"/>
  <c r="AL290" i="67"/>
  <c r="AL291" i="67" s="1"/>
  <c r="AK290" i="67"/>
  <c r="AK291" i="67" s="1"/>
  <c r="AJ290" i="67"/>
  <c r="AI290" i="67"/>
  <c r="AH290" i="67"/>
  <c r="AH291" i="67" s="1"/>
  <c r="AG290" i="67"/>
  <c r="AG291" i="67" s="1"/>
  <c r="AF290" i="67"/>
  <c r="AF291" i="67" s="1"/>
  <c r="AE290" i="67"/>
  <c r="AE291" i="67" s="1"/>
  <c r="AD290" i="67"/>
  <c r="AD291" i="67" s="1"/>
  <c r="AC290" i="67"/>
  <c r="AC291" i="67" s="1"/>
  <c r="AB290" i="67"/>
  <c r="AA290" i="67"/>
  <c r="Z290" i="67"/>
  <c r="Z291" i="67" s="1"/>
  <c r="Y290" i="67"/>
  <c r="Y291" i="67" s="1"/>
  <c r="X290" i="67"/>
  <c r="X291" i="67" s="1"/>
  <c r="W290" i="67"/>
  <c r="V290" i="67"/>
  <c r="V291" i="67" s="1"/>
  <c r="U290" i="67"/>
  <c r="U291" i="67" s="1"/>
  <c r="T290" i="67"/>
  <c r="S290" i="67"/>
  <c r="S291" i="67" s="1"/>
  <c r="R290" i="67"/>
  <c r="R291" i="67" s="1"/>
  <c r="BP286" i="67"/>
  <c r="BH286" i="67"/>
  <c r="AZ286" i="67"/>
  <c r="AR286" i="67"/>
  <c r="AQ286" i="67"/>
  <c r="AJ286" i="67"/>
  <c r="AE286" i="67"/>
  <c r="AD286" i="67"/>
  <c r="AB286" i="67"/>
  <c r="W286" i="67"/>
  <c r="T286" i="67"/>
  <c r="S286" i="67"/>
  <c r="BQ285" i="67"/>
  <c r="BQ286" i="67" s="1"/>
  <c r="BP285" i="67"/>
  <c r="BO285" i="67"/>
  <c r="BO286" i="67" s="1"/>
  <c r="BN285" i="67"/>
  <c r="BN286" i="67" s="1"/>
  <c r="BM285" i="67"/>
  <c r="BM286" i="67" s="1"/>
  <c r="BL285" i="67"/>
  <c r="BL286" i="67" s="1"/>
  <c r="BK285" i="67"/>
  <c r="BK286" i="67" s="1"/>
  <c r="BJ285" i="67"/>
  <c r="BJ286" i="67" s="1"/>
  <c r="BI285" i="67"/>
  <c r="BI286" i="67" s="1"/>
  <c r="BH285" i="67"/>
  <c r="BG285" i="67"/>
  <c r="BG286" i="67" s="1"/>
  <c r="BF285" i="67"/>
  <c r="BF286" i="67" s="1"/>
  <c r="BE285" i="67"/>
  <c r="BE286" i="67" s="1"/>
  <c r="BD285" i="67"/>
  <c r="BD286" i="67" s="1"/>
  <c r="BC285" i="67"/>
  <c r="BC286" i="67" s="1"/>
  <c r="BB285" i="67"/>
  <c r="BB286" i="67" s="1"/>
  <c r="BA285" i="67"/>
  <c r="BA286" i="67" s="1"/>
  <c r="AZ285" i="67"/>
  <c r="AY285" i="67"/>
  <c r="AY286" i="67" s="1"/>
  <c r="AX285" i="67"/>
  <c r="AX286" i="67" s="1"/>
  <c r="AW285" i="67"/>
  <c r="AW286" i="67" s="1"/>
  <c r="AV285" i="67"/>
  <c r="AV286" i="67" s="1"/>
  <c r="AU285" i="67"/>
  <c r="AU286" i="67" s="1"/>
  <c r="AT285" i="67"/>
  <c r="AT286" i="67" s="1"/>
  <c r="AS285" i="67"/>
  <c r="AS286" i="67" s="1"/>
  <c r="AR285" i="67"/>
  <c r="AQ285" i="67"/>
  <c r="AP285" i="67"/>
  <c r="AP286" i="67" s="1"/>
  <c r="AO285" i="67"/>
  <c r="AO286" i="67" s="1"/>
  <c r="AN285" i="67"/>
  <c r="AN286" i="67" s="1"/>
  <c r="AM285" i="67"/>
  <c r="AM286" i="67" s="1"/>
  <c r="AL285" i="67"/>
  <c r="AL286" i="67" s="1"/>
  <c r="AK285" i="67"/>
  <c r="AK286" i="67" s="1"/>
  <c r="AJ285" i="67"/>
  <c r="AI285" i="67"/>
  <c r="AI286" i="67" s="1"/>
  <c r="AH285" i="67"/>
  <c r="AH286" i="67" s="1"/>
  <c r="AG285" i="67"/>
  <c r="AG286" i="67" s="1"/>
  <c r="AF285" i="67"/>
  <c r="AF286" i="67" s="1"/>
  <c r="AE285" i="67"/>
  <c r="AD285" i="67"/>
  <c r="AC285" i="67"/>
  <c r="AC286" i="67" s="1"/>
  <c r="AB285" i="67"/>
  <c r="AA285" i="67"/>
  <c r="AA286" i="67" s="1"/>
  <c r="Z285" i="67"/>
  <c r="Z286" i="67" s="1"/>
  <c r="Y285" i="67"/>
  <c r="Y286" i="67" s="1"/>
  <c r="X285" i="67"/>
  <c r="X286" i="67" s="1"/>
  <c r="W285" i="67"/>
  <c r="V285" i="67"/>
  <c r="V286" i="67" s="1"/>
  <c r="U285" i="67"/>
  <c r="U286" i="67" s="1"/>
  <c r="T285" i="67"/>
  <c r="S285" i="67"/>
  <c r="R285" i="67"/>
  <c r="R286" i="67" s="1"/>
  <c r="BP281" i="67"/>
  <c r="BN281" i="67"/>
  <c r="BH281" i="67"/>
  <c r="BG281" i="67"/>
  <c r="BF281" i="67"/>
  <c r="AZ281" i="67"/>
  <c r="AR281" i="67"/>
  <c r="AQ281" i="67"/>
  <c r="AM281" i="67"/>
  <c r="AJ281" i="67"/>
  <c r="AH281" i="67"/>
  <c r="AB281" i="67"/>
  <c r="Z281" i="67"/>
  <c r="T281" i="67"/>
  <c r="S281" i="67"/>
  <c r="R281" i="67"/>
  <c r="BQ280" i="67"/>
  <c r="BQ281" i="67" s="1"/>
  <c r="BP280" i="67"/>
  <c r="BO280" i="67"/>
  <c r="BO281" i="67" s="1"/>
  <c r="BN280" i="67"/>
  <c r="BM280" i="67"/>
  <c r="BM281" i="67" s="1"/>
  <c r="BL280" i="67"/>
  <c r="BL281" i="67" s="1"/>
  <c r="BK280" i="67"/>
  <c r="BK281" i="67" s="1"/>
  <c r="BJ280" i="67"/>
  <c r="BJ281" i="67" s="1"/>
  <c r="BI280" i="67"/>
  <c r="BI281" i="67" s="1"/>
  <c r="BH280" i="67"/>
  <c r="BG280" i="67"/>
  <c r="BF280" i="67"/>
  <c r="BE280" i="67"/>
  <c r="BE281" i="67" s="1"/>
  <c r="BD280" i="67"/>
  <c r="BD281" i="67" s="1"/>
  <c r="BC280" i="67"/>
  <c r="BC281" i="67" s="1"/>
  <c r="BB280" i="67"/>
  <c r="BB281" i="67" s="1"/>
  <c r="BA280" i="67"/>
  <c r="BA281" i="67" s="1"/>
  <c r="AZ280" i="67"/>
  <c r="AY280" i="67"/>
  <c r="AY281" i="67" s="1"/>
  <c r="AX280" i="67"/>
  <c r="AX281" i="67" s="1"/>
  <c r="AW280" i="67"/>
  <c r="AW281" i="67" s="1"/>
  <c r="AV280" i="67"/>
  <c r="AV281" i="67" s="1"/>
  <c r="AU280" i="67"/>
  <c r="AU281" i="67" s="1"/>
  <c r="AT280" i="67"/>
  <c r="AT281" i="67" s="1"/>
  <c r="AS280" i="67"/>
  <c r="AS281" i="67" s="1"/>
  <c r="AR280" i="67"/>
  <c r="AQ280" i="67"/>
  <c r="AP280" i="67"/>
  <c r="AP281" i="67" s="1"/>
  <c r="AO280" i="67"/>
  <c r="AO281" i="67" s="1"/>
  <c r="AN280" i="67"/>
  <c r="AN281" i="67" s="1"/>
  <c r="AM280" i="67"/>
  <c r="AL280" i="67"/>
  <c r="AL281" i="67" s="1"/>
  <c r="AK280" i="67"/>
  <c r="AK281" i="67" s="1"/>
  <c r="AJ280" i="67"/>
  <c r="AI280" i="67"/>
  <c r="AI281" i="67" s="1"/>
  <c r="AH280" i="67"/>
  <c r="AG280" i="67"/>
  <c r="AG281" i="67" s="1"/>
  <c r="AF280" i="67"/>
  <c r="AF281" i="67" s="1"/>
  <c r="AE280" i="67"/>
  <c r="AE281" i="67" s="1"/>
  <c r="AD280" i="67"/>
  <c r="AD281" i="67" s="1"/>
  <c r="AC280" i="67"/>
  <c r="AC281" i="67" s="1"/>
  <c r="AB280" i="67"/>
  <c r="AA280" i="67"/>
  <c r="AA281" i="67" s="1"/>
  <c r="Z280" i="67"/>
  <c r="Y280" i="67"/>
  <c r="Y281" i="67" s="1"/>
  <c r="X280" i="67"/>
  <c r="X281" i="67" s="1"/>
  <c r="W280" i="67"/>
  <c r="W281" i="67" s="1"/>
  <c r="V280" i="67"/>
  <c r="V281" i="67" s="1"/>
  <c r="U280" i="67"/>
  <c r="U281" i="67" s="1"/>
  <c r="T280" i="67"/>
  <c r="S280" i="67"/>
  <c r="R280" i="67"/>
  <c r="BP276" i="67"/>
  <c r="BN276" i="67"/>
  <c r="BK276" i="67"/>
  <c r="BJ276" i="67"/>
  <c r="BH276" i="67"/>
  <c r="BG276" i="67"/>
  <c r="BB276" i="67"/>
  <c r="AZ276" i="67"/>
  <c r="AU276" i="67"/>
  <c r="AT276" i="67"/>
  <c r="AR276" i="67"/>
  <c r="AP276" i="67"/>
  <c r="AM276" i="67"/>
  <c r="AL276" i="67"/>
  <c r="AJ276" i="67"/>
  <c r="AH276" i="67"/>
  <c r="AB276" i="67"/>
  <c r="Z276" i="67"/>
  <c r="V276" i="67"/>
  <c r="T276" i="67"/>
  <c r="BQ275" i="67"/>
  <c r="BQ276" i="67" s="1"/>
  <c r="BP275" i="67"/>
  <c r="BO275" i="67"/>
  <c r="BO276" i="67" s="1"/>
  <c r="BN275" i="67"/>
  <c r="BM275" i="67"/>
  <c r="BM276" i="67" s="1"/>
  <c r="BL275" i="67"/>
  <c r="BL276" i="67" s="1"/>
  <c r="BK275" i="67"/>
  <c r="BJ275" i="67"/>
  <c r="BI275" i="67"/>
  <c r="BI276" i="67" s="1"/>
  <c r="BH275" i="67"/>
  <c r="BG275" i="67"/>
  <c r="BF275" i="67"/>
  <c r="BF276" i="67" s="1"/>
  <c r="BE275" i="67"/>
  <c r="BE276" i="67" s="1"/>
  <c r="BD275" i="67"/>
  <c r="BD276" i="67" s="1"/>
  <c r="BC275" i="67"/>
  <c r="BC276" i="67" s="1"/>
  <c r="BB275" i="67"/>
  <c r="BA275" i="67"/>
  <c r="BA276" i="67" s="1"/>
  <c r="AZ275" i="67"/>
  <c r="AY275" i="67"/>
  <c r="AY276" i="67" s="1"/>
  <c r="AX275" i="67"/>
  <c r="AX276" i="67" s="1"/>
  <c r="AW275" i="67"/>
  <c r="AW276" i="67" s="1"/>
  <c r="AV275" i="67"/>
  <c r="AV276" i="67" s="1"/>
  <c r="AU275" i="67"/>
  <c r="AT275" i="67"/>
  <c r="AS275" i="67"/>
  <c r="AS276" i="67" s="1"/>
  <c r="AR275" i="67"/>
  <c r="AQ275" i="67"/>
  <c r="AQ276" i="67" s="1"/>
  <c r="AP275" i="67"/>
  <c r="AO275" i="67"/>
  <c r="AO276" i="67" s="1"/>
  <c r="AN275" i="67"/>
  <c r="AN276" i="67" s="1"/>
  <c r="AM275" i="67"/>
  <c r="AL275" i="67"/>
  <c r="AK275" i="67"/>
  <c r="AK276" i="67" s="1"/>
  <c r="AJ275" i="67"/>
  <c r="AI275" i="67"/>
  <c r="AI276" i="67" s="1"/>
  <c r="AH275" i="67"/>
  <c r="AG275" i="67"/>
  <c r="AG276" i="67" s="1"/>
  <c r="AF275" i="67"/>
  <c r="AF276" i="67" s="1"/>
  <c r="AE275" i="67"/>
  <c r="AE276" i="67" s="1"/>
  <c r="AD275" i="67"/>
  <c r="AD276" i="67" s="1"/>
  <c r="AC275" i="67"/>
  <c r="AC276" i="67" s="1"/>
  <c r="AB275" i="67"/>
  <c r="AA275" i="67"/>
  <c r="AA276" i="67" s="1"/>
  <c r="Z275" i="67"/>
  <c r="Y275" i="67"/>
  <c r="Y276" i="67" s="1"/>
  <c r="X275" i="67"/>
  <c r="X276" i="67" s="1"/>
  <c r="W275" i="67"/>
  <c r="W276" i="67" s="1"/>
  <c r="V275" i="67"/>
  <c r="U275" i="67"/>
  <c r="U276" i="67" s="1"/>
  <c r="T275" i="67"/>
  <c r="S275" i="67"/>
  <c r="S276" i="67" s="1"/>
  <c r="R275" i="67"/>
  <c r="R276" i="67" s="1"/>
  <c r="BP271" i="67"/>
  <c r="BO271" i="67"/>
  <c r="BJ271" i="67"/>
  <c r="BH271" i="67"/>
  <c r="BG271" i="67"/>
  <c r="BC271" i="67"/>
  <c r="BB271" i="67"/>
  <c r="AZ271" i="67"/>
  <c r="AU271" i="67"/>
  <c r="AT271" i="67"/>
  <c r="AR271" i="67"/>
  <c r="AQ271" i="67"/>
  <c r="AJ271" i="67"/>
  <c r="AI271" i="67"/>
  <c r="AB271" i="67"/>
  <c r="AA271" i="67"/>
  <c r="W271" i="67"/>
  <c r="T271" i="67"/>
  <c r="S271" i="67"/>
  <c r="BQ270" i="67"/>
  <c r="BQ271" i="67" s="1"/>
  <c r="BP270" i="67"/>
  <c r="BO270" i="67"/>
  <c r="BN270" i="67"/>
  <c r="BN271" i="67" s="1"/>
  <c r="BM270" i="67"/>
  <c r="BM271" i="67" s="1"/>
  <c r="BL270" i="67"/>
  <c r="BL271" i="67" s="1"/>
  <c r="BK270" i="67"/>
  <c r="BK271" i="67" s="1"/>
  <c r="BJ270" i="67"/>
  <c r="BI270" i="67"/>
  <c r="BI271" i="67" s="1"/>
  <c r="BH270" i="67"/>
  <c r="BG270" i="67"/>
  <c r="BF270" i="67"/>
  <c r="BF271" i="67" s="1"/>
  <c r="BE270" i="67"/>
  <c r="BE271" i="67" s="1"/>
  <c r="BD270" i="67"/>
  <c r="BD271" i="67" s="1"/>
  <c r="BC270" i="67"/>
  <c r="BB270" i="67"/>
  <c r="BA270" i="67"/>
  <c r="BA271" i="67" s="1"/>
  <c r="AZ270" i="67"/>
  <c r="AY270" i="67"/>
  <c r="AY271" i="67" s="1"/>
  <c r="AX270" i="67"/>
  <c r="AX271" i="67" s="1"/>
  <c r="AW270" i="67"/>
  <c r="AW271" i="67" s="1"/>
  <c r="AV270" i="67"/>
  <c r="AV271" i="67" s="1"/>
  <c r="AU270" i="67"/>
  <c r="AT270" i="67"/>
  <c r="AS270" i="67"/>
  <c r="AS271" i="67" s="1"/>
  <c r="AR270" i="67"/>
  <c r="AQ270" i="67"/>
  <c r="AP270" i="67"/>
  <c r="AP271" i="67" s="1"/>
  <c r="AO270" i="67"/>
  <c r="AO271" i="67" s="1"/>
  <c r="AN270" i="67"/>
  <c r="AN271" i="67" s="1"/>
  <c r="AM270" i="67"/>
  <c r="AM271" i="67" s="1"/>
  <c r="AL270" i="67"/>
  <c r="AL271" i="67" s="1"/>
  <c r="AK270" i="67"/>
  <c r="AK271" i="67" s="1"/>
  <c r="AJ270" i="67"/>
  <c r="AI270" i="67"/>
  <c r="AH270" i="67"/>
  <c r="AH271" i="67" s="1"/>
  <c r="AG270" i="67"/>
  <c r="AG271" i="67" s="1"/>
  <c r="AF270" i="67"/>
  <c r="AF271" i="67" s="1"/>
  <c r="AE270" i="67"/>
  <c r="AE271" i="67" s="1"/>
  <c r="AD270" i="67"/>
  <c r="AD271" i="67" s="1"/>
  <c r="AC270" i="67"/>
  <c r="AC271" i="67" s="1"/>
  <c r="AB270" i="67"/>
  <c r="AA270" i="67"/>
  <c r="Z270" i="67"/>
  <c r="Z271" i="67" s="1"/>
  <c r="Y270" i="67"/>
  <c r="Y271" i="67" s="1"/>
  <c r="X270" i="67"/>
  <c r="X271" i="67" s="1"/>
  <c r="W270" i="67"/>
  <c r="V270" i="67"/>
  <c r="V271" i="67" s="1"/>
  <c r="U270" i="67"/>
  <c r="U271" i="67" s="1"/>
  <c r="T270" i="67"/>
  <c r="S270" i="67"/>
  <c r="R270" i="67"/>
  <c r="R271" i="67" s="1"/>
  <c r="BP266" i="67"/>
  <c r="BO266" i="67"/>
  <c r="BK266" i="67"/>
  <c r="BH266" i="67"/>
  <c r="BF266" i="67"/>
  <c r="BB266" i="67"/>
  <c r="AZ266" i="67"/>
  <c r="AY266" i="67"/>
  <c r="AX266" i="67"/>
  <c r="AR266" i="67"/>
  <c r="AP266" i="67"/>
  <c r="AJ266" i="67"/>
  <c r="AB266" i="67"/>
  <c r="T266" i="67"/>
  <c r="R266" i="67"/>
  <c r="BQ265" i="67"/>
  <c r="BQ266" i="67" s="1"/>
  <c r="BP265" i="67"/>
  <c r="BO265" i="67"/>
  <c r="BN265" i="67"/>
  <c r="BN266" i="67" s="1"/>
  <c r="BM265" i="67"/>
  <c r="BM266" i="67" s="1"/>
  <c r="BL265" i="67"/>
  <c r="BL266" i="67" s="1"/>
  <c r="BK265" i="67"/>
  <c r="BJ265" i="67"/>
  <c r="BJ266" i="67" s="1"/>
  <c r="BI265" i="67"/>
  <c r="BI266" i="67" s="1"/>
  <c r="BH265" i="67"/>
  <c r="BG265" i="67"/>
  <c r="BG266" i="67" s="1"/>
  <c r="BF265" i="67"/>
  <c r="BE265" i="67"/>
  <c r="BE266" i="67" s="1"/>
  <c r="BD265" i="67"/>
  <c r="BD266" i="67" s="1"/>
  <c r="BC265" i="67"/>
  <c r="BC266" i="67" s="1"/>
  <c r="BB265" i="67"/>
  <c r="BA265" i="67"/>
  <c r="BA266" i="67" s="1"/>
  <c r="AZ265" i="67"/>
  <c r="AY265" i="67"/>
  <c r="AX265" i="67"/>
  <c r="AW265" i="67"/>
  <c r="AW266" i="67" s="1"/>
  <c r="AV265" i="67"/>
  <c r="AV266" i="67" s="1"/>
  <c r="AU265" i="67"/>
  <c r="AU266" i="67" s="1"/>
  <c r="AT265" i="67"/>
  <c r="AT266" i="67" s="1"/>
  <c r="AS265" i="67"/>
  <c r="AS266" i="67" s="1"/>
  <c r="AR265" i="67"/>
  <c r="AQ265" i="67"/>
  <c r="AQ266" i="67" s="1"/>
  <c r="AP265" i="67"/>
  <c r="AO265" i="67"/>
  <c r="AO266" i="67" s="1"/>
  <c r="AN265" i="67"/>
  <c r="AN266" i="67" s="1"/>
  <c r="AM265" i="67"/>
  <c r="AM266" i="67" s="1"/>
  <c r="AL265" i="67"/>
  <c r="AL266" i="67" s="1"/>
  <c r="AK265" i="67"/>
  <c r="AK266" i="67" s="1"/>
  <c r="AJ265" i="67"/>
  <c r="AI265" i="67"/>
  <c r="AI266" i="67" s="1"/>
  <c r="AH265" i="67"/>
  <c r="AH266" i="67" s="1"/>
  <c r="AG265" i="67"/>
  <c r="AG266" i="67" s="1"/>
  <c r="AF265" i="67"/>
  <c r="AF266" i="67" s="1"/>
  <c r="AE265" i="67"/>
  <c r="AE266" i="67" s="1"/>
  <c r="AD265" i="67"/>
  <c r="AD266" i="67" s="1"/>
  <c r="AC265" i="67"/>
  <c r="AC266" i="67" s="1"/>
  <c r="AB265" i="67"/>
  <c r="AA265" i="67"/>
  <c r="AA266" i="67" s="1"/>
  <c r="Z265" i="67"/>
  <c r="Z266" i="67" s="1"/>
  <c r="Y265" i="67"/>
  <c r="Y266" i="67" s="1"/>
  <c r="X265" i="67"/>
  <c r="X266" i="67" s="1"/>
  <c r="W265" i="67"/>
  <c r="W266" i="67" s="1"/>
  <c r="V265" i="67"/>
  <c r="V266" i="67" s="1"/>
  <c r="U265" i="67"/>
  <c r="U266" i="67" s="1"/>
  <c r="T265" i="67"/>
  <c r="S265" i="67"/>
  <c r="S266" i="67" s="1"/>
  <c r="R265" i="67"/>
  <c r="BP261" i="67"/>
  <c r="BJ261" i="67"/>
  <c r="BH261" i="67"/>
  <c r="BG261" i="67"/>
  <c r="AZ261" i="67"/>
  <c r="AT261" i="67"/>
  <c r="AR261" i="67"/>
  <c r="AL261" i="67"/>
  <c r="AJ261" i="67"/>
  <c r="AB261" i="67"/>
  <c r="Z261" i="67"/>
  <c r="T261" i="67"/>
  <c r="BQ260" i="67"/>
  <c r="BQ261" i="67" s="1"/>
  <c r="BP260" i="67"/>
  <c r="BO260" i="67"/>
  <c r="BO261" i="67" s="1"/>
  <c r="BN260" i="67"/>
  <c r="BN261" i="67" s="1"/>
  <c r="BM260" i="67"/>
  <c r="BM261" i="67" s="1"/>
  <c r="BL260" i="67"/>
  <c r="BL261" i="67" s="1"/>
  <c r="BK260" i="67"/>
  <c r="BK261" i="67" s="1"/>
  <c r="BJ260" i="67"/>
  <c r="BI260" i="67"/>
  <c r="BI261" i="67" s="1"/>
  <c r="BH260" i="67"/>
  <c r="BG260" i="67"/>
  <c r="BF260" i="67"/>
  <c r="BF261" i="67" s="1"/>
  <c r="BE260" i="67"/>
  <c r="BE261" i="67" s="1"/>
  <c r="BD260" i="67"/>
  <c r="BD261" i="67" s="1"/>
  <c r="BC260" i="67"/>
  <c r="BC261" i="67" s="1"/>
  <c r="BB260" i="67"/>
  <c r="BB261" i="67" s="1"/>
  <c r="BA260" i="67"/>
  <c r="BA261" i="67" s="1"/>
  <c r="AZ260" i="67"/>
  <c r="AY260" i="67"/>
  <c r="AY261" i="67" s="1"/>
  <c r="AX260" i="67"/>
  <c r="AX261" i="67" s="1"/>
  <c r="AW260" i="67"/>
  <c r="AW261" i="67" s="1"/>
  <c r="AV260" i="67"/>
  <c r="AV261" i="67" s="1"/>
  <c r="AU260" i="67"/>
  <c r="AU261" i="67" s="1"/>
  <c r="AT260" i="67"/>
  <c r="AS260" i="67"/>
  <c r="AS261" i="67" s="1"/>
  <c r="AR260" i="67"/>
  <c r="AQ260" i="67"/>
  <c r="AQ261" i="67" s="1"/>
  <c r="AP260" i="67"/>
  <c r="AP261" i="67" s="1"/>
  <c r="AO260" i="67"/>
  <c r="AO261" i="67" s="1"/>
  <c r="AN260" i="67"/>
  <c r="AN261" i="67" s="1"/>
  <c r="AM260" i="67"/>
  <c r="AM261" i="67" s="1"/>
  <c r="AL260" i="67"/>
  <c r="AK260" i="67"/>
  <c r="AK261" i="67" s="1"/>
  <c r="AJ260" i="67"/>
  <c r="AI260" i="67"/>
  <c r="AI261" i="67" s="1"/>
  <c r="AH260" i="67"/>
  <c r="AH261" i="67" s="1"/>
  <c r="AG260" i="67"/>
  <c r="AG261" i="67" s="1"/>
  <c r="AF260" i="67"/>
  <c r="AF261" i="67" s="1"/>
  <c r="AE260" i="67"/>
  <c r="AE261" i="67" s="1"/>
  <c r="AD260" i="67"/>
  <c r="AD261" i="67" s="1"/>
  <c r="AC260" i="67"/>
  <c r="AC261" i="67" s="1"/>
  <c r="AB260" i="67"/>
  <c r="AA260" i="67"/>
  <c r="AA261" i="67" s="1"/>
  <c r="Z260" i="67"/>
  <c r="Y260" i="67"/>
  <c r="Y261" i="67" s="1"/>
  <c r="X260" i="67"/>
  <c r="X261" i="67" s="1"/>
  <c r="W260" i="67"/>
  <c r="W261" i="67" s="1"/>
  <c r="V260" i="67"/>
  <c r="V261" i="67" s="1"/>
  <c r="U260" i="67"/>
  <c r="U261" i="67" s="1"/>
  <c r="T260" i="67"/>
  <c r="S260" i="67"/>
  <c r="S261" i="67" s="1"/>
  <c r="R260" i="67"/>
  <c r="R261" i="67" s="1"/>
  <c r="BP256" i="67"/>
  <c r="BO256" i="67"/>
  <c r="BN256" i="67"/>
  <c r="BH256" i="67"/>
  <c r="BG256" i="67"/>
  <c r="BF256" i="67"/>
  <c r="BB256" i="67"/>
  <c r="AZ256" i="67"/>
  <c r="AT256" i="67"/>
  <c r="AR256" i="67"/>
  <c r="AP256" i="67"/>
  <c r="AJ256" i="67"/>
  <c r="AI256" i="67"/>
  <c r="AH256" i="67"/>
  <c r="AE256" i="67"/>
  <c r="AB256" i="67"/>
  <c r="AA256" i="67"/>
  <c r="Z256" i="67"/>
  <c r="V256" i="67"/>
  <c r="T256" i="67"/>
  <c r="S256" i="67"/>
  <c r="R256" i="67"/>
  <c r="BQ255" i="67"/>
  <c r="BQ256" i="67" s="1"/>
  <c r="BP255" i="67"/>
  <c r="BO255" i="67"/>
  <c r="BN255" i="67"/>
  <c r="BM255" i="67"/>
  <c r="BM256" i="67" s="1"/>
  <c r="BL255" i="67"/>
  <c r="BL256" i="67" s="1"/>
  <c r="BK255" i="67"/>
  <c r="BK256" i="67" s="1"/>
  <c r="BJ255" i="67"/>
  <c r="BJ256" i="67" s="1"/>
  <c r="BI255" i="67"/>
  <c r="BI256" i="67" s="1"/>
  <c r="BH255" i="67"/>
  <c r="BG255" i="67"/>
  <c r="BF255" i="67"/>
  <c r="BE255" i="67"/>
  <c r="BE256" i="67" s="1"/>
  <c r="BD255" i="67"/>
  <c r="BD256" i="67" s="1"/>
  <c r="BC255" i="67"/>
  <c r="BC256" i="67" s="1"/>
  <c r="BB255" i="67"/>
  <c r="BA255" i="67"/>
  <c r="BA256" i="67" s="1"/>
  <c r="AZ255" i="67"/>
  <c r="AY255" i="67"/>
  <c r="AY256" i="67" s="1"/>
  <c r="AX255" i="67"/>
  <c r="AX256" i="67" s="1"/>
  <c r="AW255" i="67"/>
  <c r="AW256" i="67" s="1"/>
  <c r="AV255" i="67"/>
  <c r="AV256" i="67" s="1"/>
  <c r="AU255" i="67"/>
  <c r="AU256" i="67" s="1"/>
  <c r="AT255" i="67"/>
  <c r="AS255" i="67"/>
  <c r="AS256" i="67" s="1"/>
  <c r="AR255" i="67"/>
  <c r="AQ255" i="67"/>
  <c r="AQ256" i="67" s="1"/>
  <c r="AP255" i="67"/>
  <c r="AO255" i="67"/>
  <c r="AO256" i="67" s="1"/>
  <c r="AN255" i="67"/>
  <c r="AN256" i="67" s="1"/>
  <c r="AM255" i="67"/>
  <c r="AM256" i="67" s="1"/>
  <c r="AL255" i="67"/>
  <c r="AL256" i="67" s="1"/>
  <c r="AK255" i="67"/>
  <c r="AK256" i="67" s="1"/>
  <c r="AJ255" i="67"/>
  <c r="AI255" i="67"/>
  <c r="AH255" i="67"/>
  <c r="AG255" i="67"/>
  <c r="AG256" i="67" s="1"/>
  <c r="AF255" i="67"/>
  <c r="AF256" i="67" s="1"/>
  <c r="AE255" i="67"/>
  <c r="AD255" i="67"/>
  <c r="AD256" i="67" s="1"/>
  <c r="AC255" i="67"/>
  <c r="AC256" i="67" s="1"/>
  <c r="AB255" i="67"/>
  <c r="AA255" i="67"/>
  <c r="Z255" i="67"/>
  <c r="Y255" i="67"/>
  <c r="Y256" i="67" s="1"/>
  <c r="X255" i="67"/>
  <c r="X256" i="67" s="1"/>
  <c r="W255" i="67"/>
  <c r="W256" i="67" s="1"/>
  <c r="V255" i="67"/>
  <c r="U255" i="67"/>
  <c r="U256" i="67" s="1"/>
  <c r="T255" i="67"/>
  <c r="S255" i="67"/>
  <c r="R255" i="67"/>
  <c r="BP251" i="67"/>
  <c r="BO251" i="67"/>
  <c r="BN251" i="67"/>
  <c r="BK251" i="67"/>
  <c r="BJ251" i="67"/>
  <c r="BH251" i="67"/>
  <c r="BC251" i="67"/>
  <c r="AZ251" i="67"/>
  <c r="AU251" i="67"/>
  <c r="AR251" i="67"/>
  <c r="AQ251" i="67"/>
  <c r="AM251" i="67"/>
  <c r="AJ251" i="67"/>
  <c r="AI251" i="67"/>
  <c r="AB251" i="67"/>
  <c r="AA251" i="67"/>
  <c r="W251" i="67"/>
  <c r="T251" i="67"/>
  <c r="BQ250" i="67"/>
  <c r="BQ251" i="67" s="1"/>
  <c r="BP250" i="67"/>
  <c r="BO250" i="67"/>
  <c r="BN250" i="67"/>
  <c r="BM250" i="67"/>
  <c r="BM251" i="67" s="1"/>
  <c r="BL250" i="67"/>
  <c r="BL251" i="67" s="1"/>
  <c r="BK250" i="67"/>
  <c r="BJ250" i="67"/>
  <c r="BI250" i="67"/>
  <c r="BI251" i="67" s="1"/>
  <c r="BH250" i="67"/>
  <c r="BG250" i="67"/>
  <c r="BG251" i="67" s="1"/>
  <c r="BF250" i="67"/>
  <c r="BF251" i="67" s="1"/>
  <c r="BE250" i="67"/>
  <c r="BE251" i="67" s="1"/>
  <c r="BD250" i="67"/>
  <c r="BD251" i="67" s="1"/>
  <c r="BC250" i="67"/>
  <c r="BB250" i="67"/>
  <c r="BB251" i="67" s="1"/>
  <c r="BA250" i="67"/>
  <c r="BA251" i="67" s="1"/>
  <c r="AZ250" i="67"/>
  <c r="AY250" i="67"/>
  <c r="AY251" i="67" s="1"/>
  <c r="AX250" i="67"/>
  <c r="AX251" i="67" s="1"/>
  <c r="AW250" i="67"/>
  <c r="AW251" i="67" s="1"/>
  <c r="AV250" i="67"/>
  <c r="AV251" i="67" s="1"/>
  <c r="AU250" i="67"/>
  <c r="AT250" i="67"/>
  <c r="AT251" i="67" s="1"/>
  <c r="AS250" i="67"/>
  <c r="AS251" i="67" s="1"/>
  <c r="AR250" i="67"/>
  <c r="AQ250" i="67"/>
  <c r="AP250" i="67"/>
  <c r="AP251" i="67" s="1"/>
  <c r="AO250" i="67"/>
  <c r="AO251" i="67" s="1"/>
  <c r="AN250" i="67"/>
  <c r="AN251" i="67" s="1"/>
  <c r="AM250" i="67"/>
  <c r="AL250" i="67"/>
  <c r="AL251" i="67" s="1"/>
  <c r="AK250" i="67"/>
  <c r="AK251" i="67" s="1"/>
  <c r="AJ250" i="67"/>
  <c r="AI250" i="67"/>
  <c r="AH250" i="67"/>
  <c r="AH251" i="67" s="1"/>
  <c r="AG250" i="67"/>
  <c r="AG251" i="67" s="1"/>
  <c r="AF250" i="67"/>
  <c r="AF251" i="67" s="1"/>
  <c r="AE250" i="67"/>
  <c r="AE251" i="67" s="1"/>
  <c r="AD250" i="67"/>
  <c r="AD251" i="67" s="1"/>
  <c r="AC250" i="67"/>
  <c r="AC251" i="67" s="1"/>
  <c r="AB250" i="67"/>
  <c r="AA250" i="67"/>
  <c r="Z250" i="67"/>
  <c r="Z251" i="67" s="1"/>
  <c r="Y250" i="67"/>
  <c r="Y251" i="67" s="1"/>
  <c r="X250" i="67"/>
  <c r="X251" i="67" s="1"/>
  <c r="W250" i="67"/>
  <c r="V250" i="67"/>
  <c r="V251" i="67" s="1"/>
  <c r="U250" i="67"/>
  <c r="U251" i="67" s="1"/>
  <c r="T250" i="67"/>
  <c r="S250" i="67"/>
  <c r="S251" i="67" s="1"/>
  <c r="R250" i="67"/>
  <c r="R251" i="67" s="1"/>
  <c r="BP246" i="67"/>
  <c r="BH246" i="67"/>
  <c r="AZ246" i="67"/>
  <c r="AY246" i="67"/>
  <c r="AR246" i="67"/>
  <c r="AQ246" i="67"/>
  <c r="AJ246" i="67"/>
  <c r="AE246" i="67"/>
  <c r="AD246" i="67"/>
  <c r="AB246" i="67"/>
  <c r="W246" i="67"/>
  <c r="T246" i="67"/>
  <c r="BQ245" i="67"/>
  <c r="BQ246" i="67" s="1"/>
  <c r="BP245" i="67"/>
  <c r="BO245" i="67"/>
  <c r="BO246" i="67" s="1"/>
  <c r="BN245" i="67"/>
  <c r="BN246" i="67" s="1"/>
  <c r="BM245" i="67"/>
  <c r="BM246" i="67" s="1"/>
  <c r="BL245" i="67"/>
  <c r="BL246" i="67" s="1"/>
  <c r="BK245" i="67"/>
  <c r="BK246" i="67" s="1"/>
  <c r="BJ245" i="67"/>
  <c r="BJ246" i="67" s="1"/>
  <c r="BI245" i="67"/>
  <c r="BI246" i="67" s="1"/>
  <c r="BH245" i="67"/>
  <c r="BG245" i="67"/>
  <c r="BG246" i="67" s="1"/>
  <c r="BF245" i="67"/>
  <c r="BF246" i="67" s="1"/>
  <c r="BE245" i="67"/>
  <c r="BE246" i="67" s="1"/>
  <c r="BD245" i="67"/>
  <c r="BD246" i="67" s="1"/>
  <c r="BC245" i="67"/>
  <c r="BC246" i="67" s="1"/>
  <c r="BB245" i="67"/>
  <c r="BB246" i="67" s="1"/>
  <c r="BA245" i="67"/>
  <c r="BA246" i="67" s="1"/>
  <c r="AZ245" i="67"/>
  <c r="AY245" i="67"/>
  <c r="AX245" i="67"/>
  <c r="AX246" i="67" s="1"/>
  <c r="AW245" i="67"/>
  <c r="AW246" i="67" s="1"/>
  <c r="AV245" i="67"/>
  <c r="AV246" i="67" s="1"/>
  <c r="AU245" i="67"/>
  <c r="AU246" i="67" s="1"/>
  <c r="AT245" i="67"/>
  <c r="AT246" i="67" s="1"/>
  <c r="AS245" i="67"/>
  <c r="AS246" i="67" s="1"/>
  <c r="AR245" i="67"/>
  <c r="AQ245" i="67"/>
  <c r="AP245" i="67"/>
  <c r="AP246" i="67" s="1"/>
  <c r="AO245" i="67"/>
  <c r="AO246" i="67" s="1"/>
  <c r="AN245" i="67"/>
  <c r="AN246" i="67" s="1"/>
  <c r="AM245" i="67"/>
  <c r="AM246" i="67" s="1"/>
  <c r="AL245" i="67"/>
  <c r="AL246" i="67" s="1"/>
  <c r="AK245" i="67"/>
  <c r="AK246" i="67" s="1"/>
  <c r="AJ245" i="67"/>
  <c r="AI245" i="67"/>
  <c r="AI246" i="67" s="1"/>
  <c r="AH245" i="67"/>
  <c r="AH246" i="67" s="1"/>
  <c r="AG245" i="67"/>
  <c r="AG246" i="67" s="1"/>
  <c r="AF245" i="67"/>
  <c r="AF246" i="67" s="1"/>
  <c r="AE245" i="67"/>
  <c r="AD245" i="67"/>
  <c r="AC245" i="67"/>
  <c r="AC246" i="67" s="1"/>
  <c r="AB245" i="67"/>
  <c r="AA245" i="67"/>
  <c r="AA246" i="67" s="1"/>
  <c r="Z245" i="67"/>
  <c r="Z246" i="67" s="1"/>
  <c r="Y245" i="67"/>
  <c r="Y246" i="67" s="1"/>
  <c r="X245" i="67"/>
  <c r="X246" i="67" s="1"/>
  <c r="W245" i="67"/>
  <c r="V245" i="67"/>
  <c r="V246" i="67" s="1"/>
  <c r="U245" i="67"/>
  <c r="U246" i="67" s="1"/>
  <c r="T245" i="67"/>
  <c r="S245" i="67"/>
  <c r="S246" i="67" s="1"/>
  <c r="R245" i="67"/>
  <c r="R246" i="67" s="1"/>
  <c r="BP241" i="67"/>
  <c r="BK241" i="67"/>
  <c r="BH241" i="67"/>
  <c r="BC241" i="67"/>
  <c r="BB241" i="67"/>
  <c r="AW241" i="67"/>
  <c r="AV241" i="67"/>
  <c r="AU241" i="67"/>
  <c r="AT241" i="67"/>
  <c r="AQ241" i="67"/>
  <c r="AP241" i="67"/>
  <c r="AO241" i="67"/>
  <c r="AN241" i="67"/>
  <c r="AM241" i="67"/>
  <c r="AL241" i="67"/>
  <c r="AI241" i="67"/>
  <c r="AG241" i="67"/>
  <c r="AF241" i="67"/>
  <c r="Z241" i="67"/>
  <c r="Y241" i="67"/>
  <c r="X241" i="67"/>
  <c r="W241" i="67"/>
  <c r="V241" i="67"/>
  <c r="BQ240" i="67"/>
  <c r="BQ241" i="67" s="1"/>
  <c r="BP240" i="67"/>
  <c r="BO240" i="67"/>
  <c r="BO241" i="67" s="1"/>
  <c r="BN240" i="67"/>
  <c r="BN241" i="67" s="1"/>
  <c r="BM240" i="67"/>
  <c r="BM241" i="67" s="1"/>
  <c r="BL240" i="67"/>
  <c r="BL241" i="67" s="1"/>
  <c r="BK240" i="67"/>
  <c r="BJ240" i="67"/>
  <c r="BJ241" i="67" s="1"/>
  <c r="BI240" i="67"/>
  <c r="BI241" i="67" s="1"/>
  <c r="BH240" i="67"/>
  <c r="BG240" i="67"/>
  <c r="BG241" i="67" s="1"/>
  <c r="BF240" i="67"/>
  <c r="BF241" i="67" s="1"/>
  <c r="BE240" i="67"/>
  <c r="BE241" i="67" s="1"/>
  <c r="BD240" i="67"/>
  <c r="BD241" i="67" s="1"/>
  <c r="BC240" i="67"/>
  <c r="BB240" i="67"/>
  <c r="BA240" i="67"/>
  <c r="BA241" i="67" s="1"/>
  <c r="AZ240" i="67"/>
  <c r="AZ241" i="67" s="1"/>
  <c r="AY240" i="67"/>
  <c r="AY241" i="67" s="1"/>
  <c r="AX240" i="67"/>
  <c r="AX241" i="67" s="1"/>
  <c r="AW240" i="67"/>
  <c r="AV240" i="67"/>
  <c r="AU240" i="67"/>
  <c r="AT240" i="67"/>
  <c r="AS240" i="67"/>
  <c r="AS241" i="67" s="1"/>
  <c r="AR240" i="67"/>
  <c r="AR241" i="67" s="1"/>
  <c r="AQ240" i="67"/>
  <c r="AP240" i="67"/>
  <c r="AO240" i="67"/>
  <c r="AN240" i="67"/>
  <c r="AM240" i="67"/>
  <c r="AL240" i="67"/>
  <c r="AK240" i="67"/>
  <c r="AK241" i="67" s="1"/>
  <c r="AJ240" i="67"/>
  <c r="AJ241" i="67" s="1"/>
  <c r="AI240" i="67"/>
  <c r="AH240" i="67"/>
  <c r="AH241" i="67" s="1"/>
  <c r="AG240" i="67"/>
  <c r="AF240" i="67"/>
  <c r="AE240" i="67"/>
  <c r="AE241" i="67" s="1"/>
  <c r="AD240" i="67"/>
  <c r="AD241" i="67" s="1"/>
  <c r="AC240" i="67"/>
  <c r="AC241" i="67" s="1"/>
  <c r="AB240" i="67"/>
  <c r="AB241" i="67" s="1"/>
  <c r="AA240" i="67"/>
  <c r="AA241" i="67" s="1"/>
  <c r="Z240" i="67"/>
  <c r="Y240" i="67"/>
  <c r="X240" i="67"/>
  <c r="W240" i="67"/>
  <c r="V240" i="67"/>
  <c r="U240" i="67"/>
  <c r="U241" i="67" s="1"/>
  <c r="T240" i="67"/>
  <c r="T241" i="67" s="1"/>
  <c r="S240" i="67"/>
  <c r="S241" i="67" s="1"/>
  <c r="R240" i="67"/>
  <c r="R241" i="67" s="1"/>
  <c r="BN236" i="67"/>
  <c r="BM236" i="67"/>
  <c r="BL236" i="67"/>
  <c r="BE236" i="67"/>
  <c r="BD236" i="67"/>
  <c r="AY236" i="67"/>
  <c r="AW236" i="67"/>
  <c r="AV236" i="67"/>
  <c r="AO236" i="67"/>
  <c r="AN236" i="67"/>
  <c r="AG236" i="67"/>
  <c r="AF236" i="67"/>
  <c r="AA236" i="67"/>
  <c r="Y236" i="67"/>
  <c r="X236" i="67"/>
  <c r="R236" i="67"/>
  <c r="BQ235" i="67"/>
  <c r="BQ236" i="67" s="1"/>
  <c r="BP235" i="67"/>
  <c r="BP236" i="67" s="1"/>
  <c r="BO235" i="67"/>
  <c r="BO236" i="67" s="1"/>
  <c r="BN235" i="67"/>
  <c r="BM235" i="67"/>
  <c r="BL235" i="67"/>
  <c r="BK235" i="67"/>
  <c r="BK236" i="67" s="1"/>
  <c r="BJ235" i="67"/>
  <c r="BJ236" i="67" s="1"/>
  <c r="BI235" i="67"/>
  <c r="BI236" i="67" s="1"/>
  <c r="BH235" i="67"/>
  <c r="BH236" i="67" s="1"/>
  <c r="BG235" i="67"/>
  <c r="BG236" i="67" s="1"/>
  <c r="BF235" i="67"/>
  <c r="BF236" i="67" s="1"/>
  <c r="BE235" i="67"/>
  <c r="BD235" i="67"/>
  <c r="BC235" i="67"/>
  <c r="BC236" i="67" s="1"/>
  <c r="BB235" i="67"/>
  <c r="BB236" i="67" s="1"/>
  <c r="BA235" i="67"/>
  <c r="BA236" i="67" s="1"/>
  <c r="AZ235" i="67"/>
  <c r="AZ236" i="67" s="1"/>
  <c r="AY235" i="67"/>
  <c r="AX235" i="67"/>
  <c r="AX236" i="67" s="1"/>
  <c r="AW235" i="67"/>
  <c r="AV235" i="67"/>
  <c r="AU235" i="67"/>
  <c r="AU236" i="67" s="1"/>
  <c r="AT235" i="67"/>
  <c r="AT236" i="67" s="1"/>
  <c r="AS235" i="67"/>
  <c r="AS236" i="67" s="1"/>
  <c r="AR235" i="67"/>
  <c r="AR236" i="67" s="1"/>
  <c r="AQ235" i="67"/>
  <c r="AQ236" i="67" s="1"/>
  <c r="AP235" i="67"/>
  <c r="AP236" i="67" s="1"/>
  <c r="AO235" i="67"/>
  <c r="AN235" i="67"/>
  <c r="AM235" i="67"/>
  <c r="AM236" i="67" s="1"/>
  <c r="AL235" i="67"/>
  <c r="AL236" i="67" s="1"/>
  <c r="AK235" i="67"/>
  <c r="AK236" i="67" s="1"/>
  <c r="AJ235" i="67"/>
  <c r="AJ236" i="67" s="1"/>
  <c r="AI235" i="67"/>
  <c r="AI236" i="67" s="1"/>
  <c r="AH235" i="67"/>
  <c r="AH236" i="67" s="1"/>
  <c r="AG235" i="67"/>
  <c r="AF235" i="67"/>
  <c r="AE235" i="67"/>
  <c r="AE236" i="67" s="1"/>
  <c r="AD235" i="67"/>
  <c r="AD236" i="67" s="1"/>
  <c r="AC235" i="67"/>
  <c r="AC236" i="67" s="1"/>
  <c r="AB235" i="67"/>
  <c r="AB236" i="67" s="1"/>
  <c r="AA235" i="67"/>
  <c r="Z235" i="67"/>
  <c r="Z236" i="67" s="1"/>
  <c r="Y235" i="67"/>
  <c r="X235" i="67"/>
  <c r="W235" i="67"/>
  <c r="W236" i="67" s="1"/>
  <c r="V235" i="67"/>
  <c r="V236" i="67" s="1"/>
  <c r="U235" i="67"/>
  <c r="U236" i="67" s="1"/>
  <c r="T235" i="67"/>
  <c r="T236" i="67" s="1"/>
  <c r="S235" i="67"/>
  <c r="S236" i="67" s="1"/>
  <c r="R235" i="67"/>
  <c r="BM231" i="67"/>
  <c r="BL231" i="67"/>
  <c r="BK231" i="67"/>
  <c r="BG231" i="67"/>
  <c r="BF231" i="67"/>
  <c r="BE231" i="67"/>
  <c r="BD231" i="67"/>
  <c r="BC231" i="67"/>
  <c r="BB231" i="67"/>
  <c r="AY231" i="67"/>
  <c r="AX231" i="67"/>
  <c r="AW231" i="67"/>
  <c r="AV231" i="67"/>
  <c r="AQ231" i="67"/>
  <c r="AP231" i="67"/>
  <c r="AO231" i="67"/>
  <c r="AN231" i="67"/>
  <c r="AL231" i="67"/>
  <c r="AG231" i="67"/>
  <c r="AF231" i="67"/>
  <c r="AA231" i="67"/>
  <c r="Z231" i="67"/>
  <c r="Y231" i="67"/>
  <c r="X231" i="67"/>
  <c r="W231" i="67"/>
  <c r="V231" i="67"/>
  <c r="S231" i="67"/>
  <c r="R231" i="67"/>
  <c r="BQ230" i="67"/>
  <c r="BQ231" i="67" s="1"/>
  <c r="BP230" i="67"/>
  <c r="BP231" i="67" s="1"/>
  <c r="BO230" i="67"/>
  <c r="BO231" i="67" s="1"/>
  <c r="BN230" i="67"/>
  <c r="BN231" i="67" s="1"/>
  <c r="BM230" i="67"/>
  <c r="BL230" i="67"/>
  <c r="BK230" i="67"/>
  <c r="BJ230" i="67"/>
  <c r="BJ231" i="67" s="1"/>
  <c r="BI230" i="67"/>
  <c r="BI231" i="67" s="1"/>
  <c r="BH230" i="67"/>
  <c r="BH231" i="67" s="1"/>
  <c r="BG230" i="67"/>
  <c r="BF230" i="67"/>
  <c r="BE230" i="67"/>
  <c r="BD230" i="67"/>
  <c r="BC230" i="67"/>
  <c r="BB230" i="67"/>
  <c r="BA230" i="67"/>
  <c r="BA231" i="67" s="1"/>
  <c r="AZ230" i="67"/>
  <c r="AZ231" i="67" s="1"/>
  <c r="AY230" i="67"/>
  <c r="AX230" i="67"/>
  <c r="AW230" i="67"/>
  <c r="AV230" i="67"/>
  <c r="AU230" i="67"/>
  <c r="AU231" i="67" s="1"/>
  <c r="AT230" i="67"/>
  <c r="AT231" i="67" s="1"/>
  <c r="AS230" i="67"/>
  <c r="AS231" i="67" s="1"/>
  <c r="AR230" i="67"/>
  <c r="AR231" i="67" s="1"/>
  <c r="AQ230" i="67"/>
  <c r="AP230" i="67"/>
  <c r="AO230" i="67"/>
  <c r="AN230" i="67"/>
  <c r="AM230" i="67"/>
  <c r="AM231" i="67" s="1"/>
  <c r="AL230" i="67"/>
  <c r="AK230" i="67"/>
  <c r="AK231" i="67" s="1"/>
  <c r="AJ230" i="67"/>
  <c r="AJ231" i="67" s="1"/>
  <c r="AI230" i="67"/>
  <c r="AI231" i="67" s="1"/>
  <c r="AH230" i="67"/>
  <c r="AH231" i="67" s="1"/>
  <c r="AG230" i="67"/>
  <c r="AF230" i="67"/>
  <c r="AE230" i="67"/>
  <c r="AE231" i="67" s="1"/>
  <c r="AD230" i="67"/>
  <c r="AD231" i="67" s="1"/>
  <c r="AC230" i="67"/>
  <c r="AC231" i="67" s="1"/>
  <c r="AB230" i="67"/>
  <c r="AB231" i="67" s="1"/>
  <c r="AA230" i="67"/>
  <c r="Z230" i="67"/>
  <c r="Y230" i="67"/>
  <c r="X230" i="67"/>
  <c r="W230" i="67"/>
  <c r="V230" i="67"/>
  <c r="U230" i="67"/>
  <c r="U231" i="67" s="1"/>
  <c r="T230" i="67"/>
  <c r="T231" i="67" s="1"/>
  <c r="S230" i="67"/>
  <c r="R230" i="67"/>
  <c r="BO226" i="67"/>
  <c r="BN226" i="67"/>
  <c r="BM226" i="67"/>
  <c r="BL226" i="67"/>
  <c r="BK226" i="67"/>
  <c r="BJ226" i="67"/>
  <c r="BD226" i="67"/>
  <c r="BC226" i="67"/>
  <c r="AX226" i="67"/>
  <c r="AV226" i="67"/>
  <c r="AU226" i="67"/>
  <c r="AT226" i="67"/>
  <c r="AN226" i="67"/>
  <c r="AI226" i="67"/>
  <c r="AH226" i="67"/>
  <c r="AF226" i="67"/>
  <c r="AE226" i="67"/>
  <c r="AD226" i="67"/>
  <c r="X226" i="67"/>
  <c r="W226" i="67"/>
  <c r="R226" i="67"/>
  <c r="BQ225" i="67"/>
  <c r="BQ226" i="67" s="1"/>
  <c r="BP225" i="67"/>
  <c r="BP226" i="67" s="1"/>
  <c r="BO225" i="67"/>
  <c r="BN225" i="67"/>
  <c r="BM225" i="67"/>
  <c r="BL225" i="67"/>
  <c r="BK225" i="67"/>
  <c r="BJ225" i="67"/>
  <c r="BI225" i="67"/>
  <c r="BI226" i="67" s="1"/>
  <c r="BH225" i="67"/>
  <c r="BH226" i="67" s="1"/>
  <c r="BG225" i="67"/>
  <c r="BG226" i="67" s="1"/>
  <c r="BF225" i="67"/>
  <c r="BF226" i="67" s="1"/>
  <c r="BE225" i="67"/>
  <c r="BE226" i="67" s="1"/>
  <c r="BD225" i="67"/>
  <c r="BC225" i="67"/>
  <c r="BB225" i="67"/>
  <c r="BB226" i="67" s="1"/>
  <c r="BA225" i="67"/>
  <c r="BA226" i="67" s="1"/>
  <c r="AZ225" i="67"/>
  <c r="AZ226" i="67" s="1"/>
  <c r="AY225" i="67"/>
  <c r="AY226" i="67" s="1"/>
  <c r="AX225" i="67"/>
  <c r="AW225" i="67"/>
  <c r="AW226" i="67" s="1"/>
  <c r="AV225" i="67"/>
  <c r="AU225" i="67"/>
  <c r="AT225" i="67"/>
  <c r="AS225" i="67"/>
  <c r="AS226" i="67" s="1"/>
  <c r="AR225" i="67"/>
  <c r="AR226" i="67" s="1"/>
  <c r="AQ225" i="67"/>
  <c r="AQ226" i="67" s="1"/>
  <c r="AP225" i="67"/>
  <c r="AP226" i="67" s="1"/>
  <c r="AO225" i="67"/>
  <c r="AO226" i="67" s="1"/>
  <c r="AN225" i="67"/>
  <c r="AM225" i="67"/>
  <c r="AM226" i="67" s="1"/>
  <c r="AL225" i="67"/>
  <c r="AL226" i="67" s="1"/>
  <c r="AK225" i="67"/>
  <c r="AK226" i="67" s="1"/>
  <c r="AJ225" i="67"/>
  <c r="AJ226" i="67" s="1"/>
  <c r="AI225" i="67"/>
  <c r="AH225" i="67"/>
  <c r="AG225" i="67"/>
  <c r="AG226" i="67" s="1"/>
  <c r="AF225" i="67"/>
  <c r="AE225" i="67"/>
  <c r="AD225" i="67"/>
  <c r="AC225" i="67"/>
  <c r="AC226" i="67" s="1"/>
  <c r="AB225" i="67"/>
  <c r="AB226" i="67" s="1"/>
  <c r="AA225" i="67"/>
  <c r="AA226" i="67" s="1"/>
  <c r="Z225" i="67"/>
  <c r="Z226" i="67" s="1"/>
  <c r="Y225" i="67"/>
  <c r="Y226" i="67" s="1"/>
  <c r="X225" i="67"/>
  <c r="W225" i="67"/>
  <c r="V225" i="67"/>
  <c r="V226" i="67" s="1"/>
  <c r="U225" i="67"/>
  <c r="U226" i="67" s="1"/>
  <c r="T225" i="67"/>
  <c r="T226" i="67" s="1"/>
  <c r="S225" i="67"/>
  <c r="S226" i="67" s="1"/>
  <c r="R225" i="67"/>
  <c r="BQ221" i="67"/>
  <c r="BN221" i="67"/>
  <c r="BM221" i="67"/>
  <c r="BL221" i="67"/>
  <c r="BJ221" i="67"/>
  <c r="BI221" i="67"/>
  <c r="BG221" i="67"/>
  <c r="BE221" i="67"/>
  <c r="BD221" i="67"/>
  <c r="BA221" i="67"/>
  <c r="AV221" i="67"/>
  <c r="AQ221" i="67"/>
  <c r="AO221" i="67"/>
  <c r="AN221" i="67"/>
  <c r="AL221" i="67"/>
  <c r="AK221" i="67"/>
  <c r="AH221" i="67"/>
  <c r="AG221" i="67"/>
  <c r="AF221" i="67"/>
  <c r="AD221" i="67"/>
  <c r="AC221" i="67"/>
  <c r="Y221" i="67"/>
  <c r="X221" i="67"/>
  <c r="U221" i="67"/>
  <c r="S221" i="67"/>
  <c r="BQ220" i="67"/>
  <c r="BP220" i="67"/>
  <c r="BP221" i="67" s="1"/>
  <c r="BO220" i="67"/>
  <c r="BO221" i="67" s="1"/>
  <c r="BN220" i="67"/>
  <c r="BM220" i="67"/>
  <c r="BL220" i="67"/>
  <c r="BK220" i="67"/>
  <c r="BK221" i="67" s="1"/>
  <c r="BJ220" i="67"/>
  <c r="BI220" i="67"/>
  <c r="BH220" i="67"/>
  <c r="BH221" i="67" s="1"/>
  <c r="BG220" i="67"/>
  <c r="BF220" i="67"/>
  <c r="BF221" i="67" s="1"/>
  <c r="BE220" i="67"/>
  <c r="BD220" i="67"/>
  <c r="BC220" i="67"/>
  <c r="BC221" i="67" s="1"/>
  <c r="BB220" i="67"/>
  <c r="BB221" i="67" s="1"/>
  <c r="BA220" i="67"/>
  <c r="AZ220" i="67"/>
  <c r="AZ221" i="67" s="1"/>
  <c r="AY220" i="67"/>
  <c r="AY221" i="67" s="1"/>
  <c r="AX220" i="67"/>
  <c r="AX221" i="67" s="1"/>
  <c r="AW220" i="67"/>
  <c r="AW221" i="67" s="1"/>
  <c r="AV220" i="67"/>
  <c r="AU220" i="67"/>
  <c r="AU221" i="67" s="1"/>
  <c r="AT220" i="67"/>
  <c r="AT221" i="67" s="1"/>
  <c r="AS220" i="67"/>
  <c r="AS221" i="67" s="1"/>
  <c r="AR220" i="67"/>
  <c r="AR221" i="67" s="1"/>
  <c r="AQ220" i="67"/>
  <c r="AP220" i="67"/>
  <c r="AP221" i="67" s="1"/>
  <c r="AO220" i="67"/>
  <c r="AN220" i="67"/>
  <c r="AM220" i="67"/>
  <c r="AM221" i="67" s="1"/>
  <c r="AL220" i="67"/>
  <c r="AK220" i="67"/>
  <c r="AJ220" i="67"/>
  <c r="AJ221" i="67" s="1"/>
  <c r="AI220" i="67"/>
  <c r="AI221" i="67" s="1"/>
  <c r="AH220" i="67"/>
  <c r="AG220" i="67"/>
  <c r="AF220" i="67"/>
  <c r="AE220" i="67"/>
  <c r="AE221" i="67" s="1"/>
  <c r="AD220" i="67"/>
  <c r="AC220" i="67"/>
  <c r="AB220" i="67"/>
  <c r="AB221" i="67" s="1"/>
  <c r="AA220" i="67"/>
  <c r="AA221" i="67" s="1"/>
  <c r="Z220" i="67"/>
  <c r="Z221" i="67" s="1"/>
  <c r="Y220" i="67"/>
  <c r="X220" i="67"/>
  <c r="W220" i="67"/>
  <c r="W221" i="67" s="1"/>
  <c r="V220" i="67"/>
  <c r="V221" i="67" s="1"/>
  <c r="U220" i="67"/>
  <c r="T220" i="67"/>
  <c r="T221" i="67" s="1"/>
  <c r="S220" i="67"/>
  <c r="R220" i="67"/>
  <c r="R221" i="67" s="1"/>
  <c r="BN216" i="67"/>
  <c r="BL216" i="67"/>
  <c r="BK216" i="67"/>
  <c r="BJ216" i="67"/>
  <c r="BI216" i="67"/>
  <c r="BF216" i="67"/>
  <c r="BD216" i="67"/>
  <c r="BB216" i="67"/>
  <c r="BA216" i="67"/>
  <c r="AV216" i="67"/>
  <c r="AS216" i="67"/>
  <c r="AP216" i="67"/>
  <c r="AN216" i="67"/>
  <c r="AM216" i="67"/>
  <c r="AL216" i="67"/>
  <c r="AH216" i="67"/>
  <c r="AG216" i="67"/>
  <c r="AF216" i="67"/>
  <c r="AE216" i="67"/>
  <c r="AD216" i="67"/>
  <c r="Z216" i="67"/>
  <c r="X216" i="67"/>
  <c r="V216" i="67"/>
  <c r="U216" i="67"/>
  <c r="BQ215" i="67"/>
  <c r="BQ216" i="67" s="1"/>
  <c r="BP215" i="67"/>
  <c r="BP216" i="67" s="1"/>
  <c r="BO215" i="67"/>
  <c r="BO216" i="67" s="1"/>
  <c r="BN215" i="67"/>
  <c r="BM215" i="67"/>
  <c r="BM216" i="67" s="1"/>
  <c r="BL215" i="67"/>
  <c r="BK215" i="67"/>
  <c r="BJ215" i="67"/>
  <c r="BI215" i="67"/>
  <c r="BH215" i="67"/>
  <c r="BH216" i="67" s="1"/>
  <c r="BG215" i="67"/>
  <c r="BG216" i="67" s="1"/>
  <c r="BF215" i="67"/>
  <c r="BE215" i="67"/>
  <c r="BE216" i="67" s="1"/>
  <c r="BD215" i="67"/>
  <c r="BC215" i="67"/>
  <c r="BC216" i="67" s="1"/>
  <c r="BB215" i="67"/>
  <c r="BA215" i="67"/>
  <c r="AZ215" i="67"/>
  <c r="AZ216" i="67" s="1"/>
  <c r="AY215" i="67"/>
  <c r="AY216" i="67" s="1"/>
  <c r="AX215" i="67"/>
  <c r="AX216" i="67" s="1"/>
  <c r="AW215" i="67"/>
  <c r="AW216" i="67" s="1"/>
  <c r="AV215" i="67"/>
  <c r="AU215" i="67"/>
  <c r="AU216" i="67" s="1"/>
  <c r="AT215" i="67"/>
  <c r="AT216" i="67" s="1"/>
  <c r="AS215" i="67"/>
  <c r="AR215" i="67"/>
  <c r="AR216" i="67" s="1"/>
  <c r="AQ215" i="67"/>
  <c r="AQ216" i="67" s="1"/>
  <c r="AP215" i="67"/>
  <c r="AO215" i="67"/>
  <c r="AO216" i="67" s="1"/>
  <c r="AN215" i="67"/>
  <c r="AM215" i="67"/>
  <c r="AL215" i="67"/>
  <c r="AK215" i="67"/>
  <c r="AK216" i="67" s="1"/>
  <c r="AJ215" i="67"/>
  <c r="AJ216" i="67" s="1"/>
  <c r="AI215" i="67"/>
  <c r="AI216" i="67" s="1"/>
  <c r="AH215" i="67"/>
  <c r="AG215" i="67"/>
  <c r="AF215" i="67"/>
  <c r="AE215" i="67"/>
  <c r="AD215" i="67"/>
  <c r="AC215" i="67"/>
  <c r="AC216" i="67" s="1"/>
  <c r="AB215" i="67"/>
  <c r="AB216" i="67" s="1"/>
  <c r="AA215" i="67"/>
  <c r="AA216" i="67" s="1"/>
  <c r="Z215" i="67"/>
  <c r="Y215" i="67"/>
  <c r="Y216" i="67" s="1"/>
  <c r="X215" i="67"/>
  <c r="W215" i="67"/>
  <c r="W216" i="67" s="1"/>
  <c r="V215" i="67"/>
  <c r="U215" i="67"/>
  <c r="T215" i="67"/>
  <c r="T216" i="67" s="1"/>
  <c r="S215" i="67"/>
  <c r="S216" i="67" s="1"/>
  <c r="R215" i="67"/>
  <c r="R216" i="67" s="1"/>
  <c r="BL211" i="67"/>
  <c r="BK211" i="67"/>
  <c r="BG211" i="67"/>
  <c r="BF211" i="67"/>
  <c r="BC211" i="67"/>
  <c r="BB211" i="67"/>
  <c r="AX211" i="67"/>
  <c r="AW211" i="67"/>
  <c r="AV211" i="67"/>
  <c r="AS211" i="67"/>
  <c r="AQ211" i="67"/>
  <c r="AO211" i="67"/>
  <c r="AN211" i="67"/>
  <c r="AK211" i="67"/>
  <c r="AI211" i="67"/>
  <c r="AF211" i="67"/>
  <c r="AE211" i="67"/>
  <c r="AA211" i="67"/>
  <c r="Y211" i="67"/>
  <c r="X211" i="67"/>
  <c r="W211" i="67"/>
  <c r="S211" i="67"/>
  <c r="BQ210" i="67"/>
  <c r="BQ211" i="67" s="1"/>
  <c r="BP210" i="67"/>
  <c r="BP211" i="67" s="1"/>
  <c r="BO210" i="67"/>
  <c r="BO211" i="67" s="1"/>
  <c r="BN210" i="67"/>
  <c r="BN211" i="67" s="1"/>
  <c r="BM210" i="67"/>
  <c r="BM211" i="67" s="1"/>
  <c r="BL210" i="67"/>
  <c r="BK210" i="67"/>
  <c r="BJ210" i="67"/>
  <c r="BJ211" i="67" s="1"/>
  <c r="BI210" i="67"/>
  <c r="BI211" i="67" s="1"/>
  <c r="BH210" i="67"/>
  <c r="BH211" i="67" s="1"/>
  <c r="BG210" i="67"/>
  <c r="BF210" i="67"/>
  <c r="BE210" i="67"/>
  <c r="BE211" i="67" s="1"/>
  <c r="BD210" i="67"/>
  <c r="BD211" i="67" s="1"/>
  <c r="BC210" i="67"/>
  <c r="BB210" i="67"/>
  <c r="BA210" i="67"/>
  <c r="BA211" i="67" s="1"/>
  <c r="AZ210" i="67"/>
  <c r="AZ211" i="67" s="1"/>
  <c r="AY210" i="67"/>
  <c r="AY211" i="67" s="1"/>
  <c r="AX210" i="67"/>
  <c r="AW210" i="67"/>
  <c r="AV210" i="67"/>
  <c r="AU210" i="67"/>
  <c r="AU211" i="67" s="1"/>
  <c r="AT210" i="67"/>
  <c r="AT211" i="67" s="1"/>
  <c r="AS210" i="67"/>
  <c r="AR210" i="67"/>
  <c r="AR211" i="67" s="1"/>
  <c r="AQ210" i="67"/>
  <c r="AP210" i="67"/>
  <c r="AP211" i="67" s="1"/>
  <c r="AO210" i="67"/>
  <c r="AN210" i="67"/>
  <c r="AM210" i="67"/>
  <c r="AM211" i="67" s="1"/>
  <c r="AL210" i="67"/>
  <c r="AL211" i="67" s="1"/>
  <c r="AK210" i="67"/>
  <c r="AJ210" i="67"/>
  <c r="AJ211" i="67" s="1"/>
  <c r="AI210" i="67"/>
  <c r="AH210" i="67"/>
  <c r="AH211" i="67" s="1"/>
  <c r="AG210" i="67"/>
  <c r="AG211" i="67" s="1"/>
  <c r="AF210" i="67"/>
  <c r="AE210" i="67"/>
  <c r="AD210" i="67"/>
  <c r="AD211" i="67" s="1"/>
  <c r="AC210" i="67"/>
  <c r="AC211" i="67" s="1"/>
  <c r="AB210" i="67"/>
  <c r="AB211" i="67" s="1"/>
  <c r="AA210" i="67"/>
  <c r="Z210" i="67"/>
  <c r="Z211" i="67" s="1"/>
  <c r="Y210" i="67"/>
  <c r="X210" i="67"/>
  <c r="W210" i="67"/>
  <c r="V210" i="67"/>
  <c r="V211" i="67" s="1"/>
  <c r="U210" i="67"/>
  <c r="U211" i="67" s="1"/>
  <c r="T210" i="67"/>
  <c r="T211" i="67" s="1"/>
  <c r="S210" i="67"/>
  <c r="R210" i="67"/>
  <c r="R211" i="67" s="1"/>
  <c r="BM206" i="67"/>
  <c r="BL206" i="67"/>
  <c r="BF206" i="67"/>
  <c r="BE206" i="67"/>
  <c r="BD206" i="67"/>
  <c r="AX206" i="67"/>
  <c r="AW206" i="67"/>
  <c r="AV206" i="67"/>
  <c r="AU206" i="67"/>
  <c r="AP206" i="67"/>
  <c r="AO206" i="67"/>
  <c r="AN206" i="67"/>
  <c r="AL206" i="67"/>
  <c r="AG206" i="67"/>
  <c r="AF206" i="67"/>
  <c r="AE206" i="67"/>
  <c r="AD206" i="67"/>
  <c r="Z206" i="67"/>
  <c r="Y206" i="67"/>
  <c r="X206" i="67"/>
  <c r="V206" i="67"/>
  <c r="R206" i="67"/>
  <c r="BQ205" i="67"/>
  <c r="BQ206" i="67" s="1"/>
  <c r="BP205" i="67"/>
  <c r="BP206" i="67" s="1"/>
  <c r="BO205" i="67"/>
  <c r="BO206" i="67" s="1"/>
  <c r="BN205" i="67"/>
  <c r="BN206" i="67" s="1"/>
  <c r="BM205" i="67"/>
  <c r="BL205" i="67"/>
  <c r="BK205" i="67"/>
  <c r="BK206" i="67" s="1"/>
  <c r="BJ205" i="67"/>
  <c r="BJ206" i="67" s="1"/>
  <c r="BI205" i="67"/>
  <c r="BI206" i="67" s="1"/>
  <c r="BH205" i="67"/>
  <c r="BH206" i="67" s="1"/>
  <c r="BG205" i="67"/>
  <c r="BG206" i="67" s="1"/>
  <c r="BF205" i="67"/>
  <c r="BE205" i="67"/>
  <c r="BD205" i="67"/>
  <c r="BC205" i="67"/>
  <c r="BC206" i="67" s="1"/>
  <c r="BB205" i="67"/>
  <c r="BB206" i="67" s="1"/>
  <c r="BA205" i="67"/>
  <c r="BA206" i="67" s="1"/>
  <c r="AZ205" i="67"/>
  <c r="AZ206" i="67" s="1"/>
  <c r="AY205" i="67"/>
  <c r="AY206" i="67" s="1"/>
  <c r="AX205" i="67"/>
  <c r="AW205" i="67"/>
  <c r="AV205" i="67"/>
  <c r="AU205" i="67"/>
  <c r="AT205" i="67"/>
  <c r="AT206" i="67" s="1"/>
  <c r="AS205" i="67"/>
  <c r="AS206" i="67" s="1"/>
  <c r="AR205" i="67"/>
  <c r="AR206" i="67" s="1"/>
  <c r="AQ205" i="67"/>
  <c r="AQ206" i="67" s="1"/>
  <c r="AP205" i="67"/>
  <c r="AO205" i="67"/>
  <c r="AN205" i="67"/>
  <c r="AM205" i="67"/>
  <c r="AM206" i="67" s="1"/>
  <c r="AL205" i="67"/>
  <c r="AK205" i="67"/>
  <c r="AK206" i="67" s="1"/>
  <c r="AJ205" i="67"/>
  <c r="AJ206" i="67" s="1"/>
  <c r="AI205" i="67"/>
  <c r="AI206" i="67" s="1"/>
  <c r="AH205" i="67"/>
  <c r="AH206" i="67" s="1"/>
  <c r="AG205" i="67"/>
  <c r="AF205" i="67"/>
  <c r="AE205" i="67"/>
  <c r="AD205" i="67"/>
  <c r="AC205" i="67"/>
  <c r="AC206" i="67" s="1"/>
  <c r="AB205" i="67"/>
  <c r="AB206" i="67" s="1"/>
  <c r="AA205" i="67"/>
  <c r="AA206" i="67" s="1"/>
  <c r="Z205" i="67"/>
  <c r="Y205" i="67"/>
  <c r="X205" i="67"/>
  <c r="W205" i="67"/>
  <c r="W206" i="67" s="1"/>
  <c r="V205" i="67"/>
  <c r="U205" i="67"/>
  <c r="U206" i="67" s="1"/>
  <c r="T205" i="67"/>
  <c r="T206" i="67" s="1"/>
  <c r="S205" i="67"/>
  <c r="S206" i="67" s="1"/>
  <c r="R205" i="67"/>
  <c r="BM201" i="67"/>
  <c r="BL201" i="67"/>
  <c r="BG201" i="67"/>
  <c r="BE201" i="67"/>
  <c r="BD201" i="67"/>
  <c r="BC201" i="67"/>
  <c r="BB201" i="67"/>
  <c r="AW201" i="67"/>
  <c r="AV201" i="67"/>
  <c r="AU201" i="67"/>
  <c r="AT201" i="67"/>
  <c r="AQ201" i="67"/>
  <c r="AO201" i="67"/>
  <c r="AN201" i="67"/>
  <c r="AM201" i="67"/>
  <c r="AG201" i="67"/>
  <c r="AF201" i="67"/>
  <c r="AD201" i="67"/>
  <c r="AA201" i="67"/>
  <c r="Y201" i="67"/>
  <c r="X201" i="67"/>
  <c r="W201" i="67"/>
  <c r="BQ200" i="67"/>
  <c r="BQ201" i="67" s="1"/>
  <c r="BP200" i="67"/>
  <c r="BP201" i="67" s="1"/>
  <c r="BO200" i="67"/>
  <c r="BO201" i="67" s="1"/>
  <c r="BN200" i="67"/>
  <c r="BN201" i="67" s="1"/>
  <c r="BM200" i="67"/>
  <c r="BL200" i="67"/>
  <c r="BK200" i="67"/>
  <c r="BK201" i="67" s="1"/>
  <c r="BJ200" i="67"/>
  <c r="BJ201" i="67" s="1"/>
  <c r="BI200" i="67"/>
  <c r="BI201" i="67" s="1"/>
  <c r="BH200" i="67"/>
  <c r="BH201" i="67" s="1"/>
  <c r="BG200" i="67"/>
  <c r="BF200" i="67"/>
  <c r="BF201" i="67" s="1"/>
  <c r="BE200" i="67"/>
  <c r="BD200" i="67"/>
  <c r="BC200" i="67"/>
  <c r="BB200" i="67"/>
  <c r="BA200" i="67"/>
  <c r="BA201" i="67" s="1"/>
  <c r="AZ200" i="67"/>
  <c r="AZ201" i="67" s="1"/>
  <c r="AY200" i="67"/>
  <c r="AY201" i="67" s="1"/>
  <c r="AX200" i="67"/>
  <c r="AX201" i="67" s="1"/>
  <c r="AW200" i="67"/>
  <c r="AV200" i="67"/>
  <c r="AU200" i="67"/>
  <c r="AT200" i="67"/>
  <c r="AS200" i="67"/>
  <c r="AS201" i="67" s="1"/>
  <c r="AR200" i="67"/>
  <c r="AR201" i="67" s="1"/>
  <c r="AQ200" i="67"/>
  <c r="AP200" i="67"/>
  <c r="AP201" i="67" s="1"/>
  <c r="AO200" i="67"/>
  <c r="AN200" i="67"/>
  <c r="AM200" i="67"/>
  <c r="AL200" i="67"/>
  <c r="AL201" i="67" s="1"/>
  <c r="AK200" i="67"/>
  <c r="AK201" i="67" s="1"/>
  <c r="AJ200" i="67"/>
  <c r="AJ201" i="67" s="1"/>
  <c r="AI200" i="67"/>
  <c r="AI201" i="67" s="1"/>
  <c r="AH200" i="67"/>
  <c r="AH201" i="67" s="1"/>
  <c r="AG200" i="67"/>
  <c r="AF200" i="67"/>
  <c r="AE200" i="67"/>
  <c r="AE201" i="67" s="1"/>
  <c r="AD200" i="67"/>
  <c r="AC200" i="67"/>
  <c r="AC201" i="67" s="1"/>
  <c r="AB200" i="67"/>
  <c r="AB201" i="67" s="1"/>
  <c r="AA200" i="67"/>
  <c r="Z200" i="67"/>
  <c r="Z201" i="67" s="1"/>
  <c r="Y200" i="67"/>
  <c r="X200" i="67"/>
  <c r="W200" i="67"/>
  <c r="V200" i="67"/>
  <c r="V201" i="67" s="1"/>
  <c r="U200" i="67"/>
  <c r="U201" i="67" s="1"/>
  <c r="T200" i="67"/>
  <c r="T201" i="67" s="1"/>
  <c r="S200" i="67"/>
  <c r="S201" i="67" s="1"/>
  <c r="R200" i="67"/>
  <c r="R201" i="67" s="1"/>
  <c r="BO196" i="67"/>
  <c r="BM196" i="67"/>
  <c r="BL196" i="67"/>
  <c r="BK196" i="67"/>
  <c r="BE196" i="67"/>
  <c r="BD196" i="67"/>
  <c r="BB196" i="67"/>
  <c r="AW196" i="67"/>
  <c r="AV196" i="67"/>
  <c r="AU196" i="67"/>
  <c r="AT196" i="67"/>
  <c r="AO196" i="67"/>
  <c r="AN196" i="67"/>
  <c r="AL196" i="67"/>
  <c r="AI196" i="67"/>
  <c r="AG196" i="67"/>
  <c r="AF196" i="67"/>
  <c r="Y196" i="67"/>
  <c r="X196" i="67"/>
  <c r="V196" i="67"/>
  <c r="S196" i="67"/>
  <c r="BQ195" i="67"/>
  <c r="BQ196" i="67" s="1"/>
  <c r="BP195" i="67"/>
  <c r="BP196" i="67" s="1"/>
  <c r="BO195" i="67"/>
  <c r="BN195" i="67"/>
  <c r="BN196" i="67" s="1"/>
  <c r="BM195" i="67"/>
  <c r="BL195" i="67"/>
  <c r="BK195" i="67"/>
  <c r="BJ195" i="67"/>
  <c r="BJ196" i="67" s="1"/>
  <c r="BI195" i="67"/>
  <c r="BI196" i="67" s="1"/>
  <c r="BH195" i="67"/>
  <c r="BH196" i="67" s="1"/>
  <c r="BG195" i="67"/>
  <c r="BG196" i="67" s="1"/>
  <c r="BF195" i="67"/>
  <c r="BF196" i="67" s="1"/>
  <c r="BE195" i="67"/>
  <c r="BD195" i="67"/>
  <c r="BC195" i="67"/>
  <c r="BC196" i="67" s="1"/>
  <c r="BB195" i="67"/>
  <c r="BA195" i="67"/>
  <c r="BA196" i="67" s="1"/>
  <c r="AZ195" i="67"/>
  <c r="AZ196" i="67" s="1"/>
  <c r="AY195" i="67"/>
  <c r="AY196" i="67" s="1"/>
  <c r="AX195" i="67"/>
  <c r="AX196" i="67" s="1"/>
  <c r="AW195" i="67"/>
  <c r="AV195" i="67"/>
  <c r="AU195" i="67"/>
  <c r="AT195" i="67"/>
  <c r="AS195" i="67"/>
  <c r="AS196" i="67" s="1"/>
  <c r="AR195" i="67"/>
  <c r="AR196" i="67" s="1"/>
  <c r="AQ195" i="67"/>
  <c r="AQ196" i="67" s="1"/>
  <c r="AP195" i="67"/>
  <c r="AP196" i="67" s="1"/>
  <c r="AO195" i="67"/>
  <c r="AN195" i="67"/>
  <c r="AM195" i="67"/>
  <c r="AM196" i="67" s="1"/>
  <c r="AL195" i="67"/>
  <c r="AK195" i="67"/>
  <c r="AK196" i="67" s="1"/>
  <c r="AJ195" i="67"/>
  <c r="AJ196" i="67" s="1"/>
  <c r="AI195" i="67"/>
  <c r="AH195" i="67"/>
  <c r="AH196" i="67" s="1"/>
  <c r="AG195" i="67"/>
  <c r="AF195" i="67"/>
  <c r="AE195" i="67"/>
  <c r="AE196" i="67" s="1"/>
  <c r="AD195" i="67"/>
  <c r="AD196" i="67" s="1"/>
  <c r="AC195" i="67"/>
  <c r="AC196" i="67" s="1"/>
  <c r="AB195" i="67"/>
  <c r="AB196" i="67" s="1"/>
  <c r="AA195" i="67"/>
  <c r="AA196" i="67" s="1"/>
  <c r="Z195" i="67"/>
  <c r="Z196" i="67" s="1"/>
  <c r="Y195" i="67"/>
  <c r="X195" i="67"/>
  <c r="W195" i="67"/>
  <c r="W196" i="67" s="1"/>
  <c r="V195" i="67"/>
  <c r="U195" i="67"/>
  <c r="U196" i="67" s="1"/>
  <c r="T195" i="67"/>
  <c r="T196" i="67" s="1"/>
  <c r="S195" i="67"/>
  <c r="R195" i="67"/>
  <c r="R196" i="67" s="1"/>
  <c r="BN191" i="67"/>
  <c r="BM191" i="67"/>
  <c r="BL191" i="67"/>
  <c r="BG191" i="67"/>
  <c r="BF191" i="67"/>
  <c r="BE191" i="67"/>
  <c r="BD191" i="67"/>
  <c r="BC191" i="67"/>
  <c r="AY191" i="67"/>
  <c r="AX191" i="67"/>
  <c r="AW191" i="67"/>
  <c r="AV191" i="67"/>
  <c r="AQ191" i="67"/>
  <c r="AO191" i="67"/>
  <c r="AN191" i="67"/>
  <c r="AM191" i="67"/>
  <c r="AH191" i="67"/>
  <c r="AG191" i="67"/>
  <c r="AF191" i="67"/>
  <c r="AA191" i="67"/>
  <c r="Z191" i="67"/>
  <c r="Y191" i="67"/>
  <c r="X191" i="67"/>
  <c r="W191" i="67"/>
  <c r="S191" i="67"/>
  <c r="R191" i="67"/>
  <c r="BQ190" i="67"/>
  <c r="BQ191" i="67" s="1"/>
  <c r="BP190" i="67"/>
  <c r="BP191" i="67" s="1"/>
  <c r="BO190" i="67"/>
  <c r="BO191" i="67" s="1"/>
  <c r="BN190" i="67"/>
  <c r="BM190" i="67"/>
  <c r="BL190" i="67"/>
  <c r="BK190" i="67"/>
  <c r="BK191" i="67" s="1"/>
  <c r="BJ190" i="67"/>
  <c r="BJ191" i="67" s="1"/>
  <c r="BI190" i="67"/>
  <c r="BI191" i="67" s="1"/>
  <c r="BH190" i="67"/>
  <c r="BH191" i="67" s="1"/>
  <c r="BG190" i="67"/>
  <c r="BF190" i="67"/>
  <c r="BE190" i="67"/>
  <c r="BD190" i="67"/>
  <c r="BC190" i="67"/>
  <c r="BB190" i="67"/>
  <c r="BB191" i="67" s="1"/>
  <c r="BA190" i="67"/>
  <c r="BA191" i="67" s="1"/>
  <c r="AZ190" i="67"/>
  <c r="AZ191" i="67" s="1"/>
  <c r="AY190" i="67"/>
  <c r="AX190" i="67"/>
  <c r="AW190" i="67"/>
  <c r="AV190" i="67"/>
  <c r="AU190" i="67"/>
  <c r="AU191" i="67" s="1"/>
  <c r="AT190" i="67"/>
  <c r="AT191" i="67" s="1"/>
  <c r="AS190" i="67"/>
  <c r="AS191" i="67" s="1"/>
  <c r="AR190" i="67"/>
  <c r="AR191" i="67" s="1"/>
  <c r="AQ190" i="67"/>
  <c r="AP190" i="67"/>
  <c r="AP191" i="67" s="1"/>
  <c r="AO190" i="67"/>
  <c r="AN190" i="67"/>
  <c r="AM190" i="67"/>
  <c r="AL190" i="67"/>
  <c r="AL191" i="67" s="1"/>
  <c r="AK190" i="67"/>
  <c r="AK191" i="67" s="1"/>
  <c r="AJ190" i="67"/>
  <c r="AJ191" i="67" s="1"/>
  <c r="AI190" i="67"/>
  <c r="AI191" i="67" s="1"/>
  <c r="AH190" i="67"/>
  <c r="AG190" i="67"/>
  <c r="AF190" i="67"/>
  <c r="AE190" i="67"/>
  <c r="AE191" i="67" s="1"/>
  <c r="AD190" i="67"/>
  <c r="AD191" i="67" s="1"/>
  <c r="AC190" i="67"/>
  <c r="AC191" i="67" s="1"/>
  <c r="AB190" i="67"/>
  <c r="AB191" i="67" s="1"/>
  <c r="AA190" i="67"/>
  <c r="Z190" i="67"/>
  <c r="Y190" i="67"/>
  <c r="X190" i="67"/>
  <c r="W190" i="67"/>
  <c r="V190" i="67"/>
  <c r="V191" i="67" s="1"/>
  <c r="U190" i="67"/>
  <c r="U191" i="67" s="1"/>
  <c r="T190" i="67"/>
  <c r="T191" i="67" s="1"/>
  <c r="S190" i="67"/>
  <c r="R190" i="67"/>
  <c r="BO186" i="67"/>
  <c r="BM186" i="67"/>
  <c r="BL186" i="67"/>
  <c r="BK186" i="67"/>
  <c r="BF186" i="67"/>
  <c r="BE186" i="67"/>
  <c r="BD186" i="67"/>
  <c r="AY186" i="67"/>
  <c r="AX186" i="67"/>
  <c r="AW186" i="67"/>
  <c r="AV186" i="67"/>
  <c r="AU186" i="67"/>
  <c r="AP186" i="67"/>
  <c r="AO186" i="67"/>
  <c r="AN186" i="67"/>
  <c r="AL186" i="67"/>
  <c r="AI186" i="67"/>
  <c r="AG186" i="67"/>
  <c r="AF186" i="67"/>
  <c r="AE186" i="67"/>
  <c r="AD186" i="67"/>
  <c r="Z186" i="67"/>
  <c r="Y186" i="67"/>
  <c r="X186" i="67"/>
  <c r="V186" i="67"/>
  <c r="S186" i="67"/>
  <c r="R186" i="67"/>
  <c r="BQ185" i="67"/>
  <c r="BQ186" i="67" s="1"/>
  <c r="BP185" i="67"/>
  <c r="BP186" i="67" s="1"/>
  <c r="BO185" i="67"/>
  <c r="BN185" i="67"/>
  <c r="BN186" i="67" s="1"/>
  <c r="BM185" i="67"/>
  <c r="BL185" i="67"/>
  <c r="BK185" i="67"/>
  <c r="BJ185" i="67"/>
  <c r="BJ186" i="67" s="1"/>
  <c r="BI185" i="67"/>
  <c r="BI186" i="67" s="1"/>
  <c r="BH185" i="67"/>
  <c r="BH186" i="67" s="1"/>
  <c r="BG185" i="67"/>
  <c r="BG186" i="67" s="1"/>
  <c r="BF185" i="67"/>
  <c r="BE185" i="67"/>
  <c r="BD185" i="67"/>
  <c r="BC185" i="67"/>
  <c r="BC186" i="67" s="1"/>
  <c r="BB185" i="67"/>
  <c r="BB186" i="67" s="1"/>
  <c r="BA185" i="67"/>
  <c r="BA186" i="67" s="1"/>
  <c r="AZ185" i="67"/>
  <c r="AZ186" i="67" s="1"/>
  <c r="AY185" i="67"/>
  <c r="AX185" i="67"/>
  <c r="AW185" i="67"/>
  <c r="AV185" i="67"/>
  <c r="AU185" i="67"/>
  <c r="AT185" i="67"/>
  <c r="AT186" i="67" s="1"/>
  <c r="AS185" i="67"/>
  <c r="AS186" i="67" s="1"/>
  <c r="AR185" i="67"/>
  <c r="AR186" i="67" s="1"/>
  <c r="AQ185" i="67"/>
  <c r="AQ186" i="67" s="1"/>
  <c r="AP185" i="67"/>
  <c r="AO185" i="67"/>
  <c r="AN185" i="67"/>
  <c r="AM185" i="67"/>
  <c r="AM186" i="67" s="1"/>
  <c r="AL185" i="67"/>
  <c r="AK185" i="67"/>
  <c r="AK186" i="67" s="1"/>
  <c r="AJ185" i="67"/>
  <c r="AJ186" i="67" s="1"/>
  <c r="AI185" i="67"/>
  <c r="AH185" i="67"/>
  <c r="AH186" i="67" s="1"/>
  <c r="AG185" i="67"/>
  <c r="AF185" i="67"/>
  <c r="AE185" i="67"/>
  <c r="AD185" i="67"/>
  <c r="AC185" i="67"/>
  <c r="AC186" i="67" s="1"/>
  <c r="AB185" i="67"/>
  <c r="AB186" i="67" s="1"/>
  <c r="AA185" i="67"/>
  <c r="AA186" i="67" s="1"/>
  <c r="Z185" i="67"/>
  <c r="Y185" i="67"/>
  <c r="X185" i="67"/>
  <c r="W185" i="67"/>
  <c r="W186" i="67" s="1"/>
  <c r="V185" i="67"/>
  <c r="U185" i="67"/>
  <c r="U186" i="67" s="1"/>
  <c r="T185" i="67"/>
  <c r="T186" i="67" s="1"/>
  <c r="S185" i="67"/>
  <c r="R185" i="67"/>
  <c r="BM181" i="67"/>
  <c r="BL181" i="67"/>
  <c r="BG181" i="67"/>
  <c r="BE181" i="67"/>
  <c r="BD181" i="67"/>
  <c r="BC181" i="67"/>
  <c r="BB181" i="67"/>
  <c r="AW181" i="67"/>
  <c r="AV181" i="67"/>
  <c r="AU181" i="67"/>
  <c r="AT181" i="67"/>
  <c r="AQ181" i="67"/>
  <c r="AO181" i="67"/>
  <c r="AN181" i="67"/>
  <c r="AM181" i="67"/>
  <c r="AG181" i="67"/>
  <c r="AF181" i="67"/>
  <c r="AA181" i="67"/>
  <c r="Y181" i="67"/>
  <c r="X181" i="67"/>
  <c r="W181" i="67"/>
  <c r="R181" i="67"/>
  <c r="BQ180" i="67"/>
  <c r="BQ181" i="67" s="1"/>
  <c r="BP180" i="67"/>
  <c r="BP181" i="67" s="1"/>
  <c r="BO180" i="67"/>
  <c r="BO181" i="67" s="1"/>
  <c r="BN180" i="67"/>
  <c r="BN181" i="67" s="1"/>
  <c r="BM180" i="67"/>
  <c r="BL180" i="67"/>
  <c r="BK180" i="67"/>
  <c r="BK181" i="67" s="1"/>
  <c r="BJ180" i="67"/>
  <c r="BJ181" i="67" s="1"/>
  <c r="BI180" i="67"/>
  <c r="BI181" i="67" s="1"/>
  <c r="BH180" i="67"/>
  <c r="BH181" i="67" s="1"/>
  <c r="BG180" i="67"/>
  <c r="BF180" i="67"/>
  <c r="BF181" i="67" s="1"/>
  <c r="BE180" i="67"/>
  <c r="BD180" i="67"/>
  <c r="BC180" i="67"/>
  <c r="BB180" i="67"/>
  <c r="BA180" i="67"/>
  <c r="BA181" i="67" s="1"/>
  <c r="AZ180" i="67"/>
  <c r="AZ181" i="67" s="1"/>
  <c r="AY180" i="67"/>
  <c r="AY181" i="67" s="1"/>
  <c r="AX180" i="67"/>
  <c r="AX181" i="67" s="1"/>
  <c r="AW180" i="67"/>
  <c r="AV180" i="67"/>
  <c r="AU180" i="67"/>
  <c r="AT180" i="67"/>
  <c r="AS180" i="67"/>
  <c r="AS181" i="67" s="1"/>
  <c r="AR180" i="67"/>
  <c r="AR181" i="67" s="1"/>
  <c r="AQ180" i="67"/>
  <c r="AP180" i="67"/>
  <c r="AP181" i="67" s="1"/>
  <c r="AO180" i="67"/>
  <c r="AN180" i="67"/>
  <c r="AM180" i="67"/>
  <c r="AL180" i="67"/>
  <c r="AL181" i="67" s="1"/>
  <c r="AK180" i="67"/>
  <c r="AK181" i="67" s="1"/>
  <c r="AJ180" i="67"/>
  <c r="AJ181" i="67" s="1"/>
  <c r="AI180" i="67"/>
  <c r="AI181" i="67" s="1"/>
  <c r="AH180" i="67"/>
  <c r="AH181" i="67" s="1"/>
  <c r="AG180" i="67"/>
  <c r="AF180" i="67"/>
  <c r="AE180" i="67"/>
  <c r="AE181" i="67" s="1"/>
  <c r="AD180" i="67"/>
  <c r="AD181" i="67" s="1"/>
  <c r="AC180" i="67"/>
  <c r="AC181" i="67" s="1"/>
  <c r="AB180" i="67"/>
  <c r="AB181" i="67" s="1"/>
  <c r="AA180" i="67"/>
  <c r="Z180" i="67"/>
  <c r="Z181" i="67" s="1"/>
  <c r="Y180" i="67"/>
  <c r="X180" i="67"/>
  <c r="W180" i="67"/>
  <c r="V180" i="67"/>
  <c r="V181" i="67" s="1"/>
  <c r="U180" i="67"/>
  <c r="U181" i="67" s="1"/>
  <c r="T180" i="67"/>
  <c r="T181" i="67" s="1"/>
  <c r="S180" i="67"/>
  <c r="S181" i="67" s="1"/>
  <c r="R180" i="67"/>
  <c r="BO176" i="67"/>
  <c r="BM176" i="67"/>
  <c r="BL176" i="67"/>
  <c r="BK176" i="67"/>
  <c r="BE176" i="67"/>
  <c r="BD176" i="67"/>
  <c r="BB176" i="67"/>
  <c r="AY176" i="67"/>
  <c r="AW176" i="67"/>
  <c r="AV176" i="67"/>
  <c r="AU176" i="67"/>
  <c r="AT176" i="67"/>
  <c r="AO176" i="67"/>
  <c r="AN176" i="67"/>
  <c r="AL176" i="67"/>
  <c r="AG176" i="67"/>
  <c r="AF176" i="67"/>
  <c r="Y176" i="67"/>
  <c r="X176" i="67"/>
  <c r="V176" i="67"/>
  <c r="S176" i="67"/>
  <c r="BQ175" i="67"/>
  <c r="BQ176" i="67" s="1"/>
  <c r="BP175" i="67"/>
  <c r="BP176" i="67" s="1"/>
  <c r="BO175" i="67"/>
  <c r="BN175" i="67"/>
  <c r="BN176" i="67" s="1"/>
  <c r="BM175" i="67"/>
  <c r="BL175" i="67"/>
  <c r="BK175" i="67"/>
  <c r="BJ175" i="67"/>
  <c r="BJ176" i="67" s="1"/>
  <c r="BI175" i="67"/>
  <c r="BI176" i="67" s="1"/>
  <c r="BH175" i="67"/>
  <c r="BH176" i="67" s="1"/>
  <c r="BG175" i="67"/>
  <c r="BG176" i="67" s="1"/>
  <c r="BF175" i="67"/>
  <c r="BF176" i="67" s="1"/>
  <c r="BE175" i="67"/>
  <c r="BD175" i="67"/>
  <c r="BC175" i="67"/>
  <c r="BC176" i="67" s="1"/>
  <c r="BB175" i="67"/>
  <c r="BA175" i="67"/>
  <c r="BA176" i="67" s="1"/>
  <c r="AZ175" i="67"/>
  <c r="AZ176" i="67" s="1"/>
  <c r="AY175" i="67"/>
  <c r="AX175" i="67"/>
  <c r="AX176" i="67" s="1"/>
  <c r="AW175" i="67"/>
  <c r="AV175" i="67"/>
  <c r="AU175" i="67"/>
  <c r="AT175" i="67"/>
  <c r="AS175" i="67"/>
  <c r="AS176" i="67" s="1"/>
  <c r="AR175" i="67"/>
  <c r="AR176" i="67" s="1"/>
  <c r="AQ175" i="67"/>
  <c r="AQ176" i="67" s="1"/>
  <c r="AP175" i="67"/>
  <c r="AP176" i="67" s="1"/>
  <c r="AO175" i="67"/>
  <c r="AN175" i="67"/>
  <c r="AM175" i="67"/>
  <c r="AM176" i="67" s="1"/>
  <c r="AL175" i="67"/>
  <c r="AK175" i="67"/>
  <c r="AK176" i="67" s="1"/>
  <c r="AJ175" i="67"/>
  <c r="AJ176" i="67" s="1"/>
  <c r="AI175" i="67"/>
  <c r="AI176" i="67" s="1"/>
  <c r="AH175" i="67"/>
  <c r="AH176" i="67" s="1"/>
  <c r="AG175" i="67"/>
  <c r="AF175" i="67"/>
  <c r="AE175" i="67"/>
  <c r="AE176" i="67" s="1"/>
  <c r="AD175" i="67"/>
  <c r="AD176" i="67" s="1"/>
  <c r="AC175" i="67"/>
  <c r="AC176" i="67" s="1"/>
  <c r="AB175" i="67"/>
  <c r="AB176" i="67" s="1"/>
  <c r="AA175" i="67"/>
  <c r="AA176" i="67" s="1"/>
  <c r="Z175" i="67"/>
  <c r="Z176" i="67" s="1"/>
  <c r="Y175" i="67"/>
  <c r="X175" i="67"/>
  <c r="W175" i="67"/>
  <c r="W176" i="67" s="1"/>
  <c r="V175" i="67"/>
  <c r="U175" i="67"/>
  <c r="U176" i="67" s="1"/>
  <c r="T175" i="67"/>
  <c r="T176" i="67" s="1"/>
  <c r="S175" i="67"/>
  <c r="R175" i="67"/>
  <c r="R176" i="67" s="1"/>
  <c r="BN171" i="67"/>
  <c r="BM171" i="67"/>
  <c r="BL171" i="67"/>
  <c r="BJ171" i="67"/>
  <c r="BG171" i="67"/>
  <c r="BE171" i="67"/>
  <c r="BD171" i="67"/>
  <c r="BC171" i="67"/>
  <c r="AY171" i="67"/>
  <c r="AW171" i="67"/>
  <c r="AV171" i="67"/>
  <c r="AQ171" i="67"/>
  <c r="AO171" i="67"/>
  <c r="AN171" i="67"/>
  <c r="AM171" i="67"/>
  <c r="AL171" i="67"/>
  <c r="AH171" i="67"/>
  <c r="AG171" i="67"/>
  <c r="AF171" i="67"/>
  <c r="AD171" i="67"/>
  <c r="AA171" i="67"/>
  <c r="Y171" i="67"/>
  <c r="X171" i="67"/>
  <c r="W171" i="67"/>
  <c r="S171" i="67"/>
  <c r="BQ170" i="67"/>
  <c r="BQ171" i="67" s="1"/>
  <c r="BP170" i="67"/>
  <c r="BP171" i="67" s="1"/>
  <c r="BO170" i="67"/>
  <c r="BO171" i="67" s="1"/>
  <c r="BN170" i="67"/>
  <c r="BM170" i="67"/>
  <c r="BL170" i="67"/>
  <c r="BK170" i="67"/>
  <c r="BK171" i="67" s="1"/>
  <c r="BJ170" i="67"/>
  <c r="BI170" i="67"/>
  <c r="BI171" i="67" s="1"/>
  <c r="BH170" i="67"/>
  <c r="BH171" i="67" s="1"/>
  <c r="BG170" i="67"/>
  <c r="BF170" i="67"/>
  <c r="BF171" i="67" s="1"/>
  <c r="BE170" i="67"/>
  <c r="BD170" i="67"/>
  <c r="BC170" i="67"/>
  <c r="BB170" i="67"/>
  <c r="BB171" i="67" s="1"/>
  <c r="BA170" i="67"/>
  <c r="BA171" i="67" s="1"/>
  <c r="AZ170" i="67"/>
  <c r="AZ171" i="67" s="1"/>
  <c r="AY170" i="67"/>
  <c r="AX170" i="67"/>
  <c r="AX171" i="67" s="1"/>
  <c r="AW170" i="67"/>
  <c r="AV170" i="67"/>
  <c r="AU170" i="67"/>
  <c r="AU171" i="67" s="1"/>
  <c r="AT170" i="67"/>
  <c r="AT171" i="67" s="1"/>
  <c r="AS170" i="67"/>
  <c r="AS171" i="67" s="1"/>
  <c r="AR170" i="67"/>
  <c r="AR171" i="67" s="1"/>
  <c r="AQ170" i="67"/>
  <c r="AP170" i="67"/>
  <c r="AP171" i="67" s="1"/>
  <c r="AO170" i="67"/>
  <c r="AN170" i="67"/>
  <c r="AM170" i="67"/>
  <c r="AL170" i="67"/>
  <c r="AK170" i="67"/>
  <c r="AK171" i="67" s="1"/>
  <c r="AJ170" i="67"/>
  <c r="AJ171" i="67" s="1"/>
  <c r="AI170" i="67"/>
  <c r="AI171" i="67" s="1"/>
  <c r="AH170" i="67"/>
  <c r="AG170" i="67"/>
  <c r="AF170" i="67"/>
  <c r="AE170" i="67"/>
  <c r="AE171" i="67" s="1"/>
  <c r="AD170" i="67"/>
  <c r="AC170" i="67"/>
  <c r="AC171" i="67" s="1"/>
  <c r="AB170" i="67"/>
  <c r="AB171" i="67" s="1"/>
  <c r="AA170" i="67"/>
  <c r="Z170" i="67"/>
  <c r="Z171" i="67" s="1"/>
  <c r="Y170" i="67"/>
  <c r="X170" i="67"/>
  <c r="W170" i="67"/>
  <c r="V170" i="67"/>
  <c r="V171" i="67" s="1"/>
  <c r="U170" i="67"/>
  <c r="U171" i="67" s="1"/>
  <c r="T170" i="67"/>
  <c r="T171" i="67" s="1"/>
  <c r="S170" i="67"/>
  <c r="R170" i="67"/>
  <c r="R171" i="67" s="1"/>
  <c r="BM166" i="67"/>
  <c r="BL166" i="67"/>
  <c r="BF166" i="67"/>
  <c r="BE166" i="67"/>
  <c r="BD166" i="67"/>
  <c r="AY166" i="67"/>
  <c r="AX166" i="67"/>
  <c r="AW166" i="67"/>
  <c r="AV166" i="67"/>
  <c r="AU166" i="67"/>
  <c r="AP166" i="67"/>
  <c r="AO166" i="67"/>
  <c r="AN166" i="67"/>
  <c r="AL166" i="67"/>
  <c r="AI166" i="67"/>
  <c r="AG166" i="67"/>
  <c r="AF166" i="67"/>
  <c r="AE166" i="67"/>
  <c r="AD166" i="67"/>
  <c r="Z166" i="67"/>
  <c r="Y166" i="67"/>
  <c r="X166" i="67"/>
  <c r="V166" i="67"/>
  <c r="R166" i="67"/>
  <c r="BQ165" i="67"/>
  <c r="BQ166" i="67" s="1"/>
  <c r="BP165" i="67"/>
  <c r="BP166" i="67" s="1"/>
  <c r="BO165" i="67"/>
  <c r="BO166" i="67" s="1"/>
  <c r="BN165" i="67"/>
  <c r="BN166" i="67" s="1"/>
  <c r="BM165" i="67"/>
  <c r="BL165" i="67"/>
  <c r="BK165" i="67"/>
  <c r="BK166" i="67" s="1"/>
  <c r="BJ165" i="67"/>
  <c r="BJ166" i="67" s="1"/>
  <c r="BI165" i="67"/>
  <c r="BI166" i="67" s="1"/>
  <c r="BH165" i="67"/>
  <c r="BH166" i="67" s="1"/>
  <c r="BG165" i="67"/>
  <c r="BG166" i="67" s="1"/>
  <c r="BF165" i="67"/>
  <c r="BE165" i="67"/>
  <c r="BD165" i="67"/>
  <c r="BC165" i="67"/>
  <c r="BC166" i="67" s="1"/>
  <c r="BB165" i="67"/>
  <c r="BB166" i="67" s="1"/>
  <c r="BA165" i="67"/>
  <c r="BA166" i="67" s="1"/>
  <c r="AZ165" i="67"/>
  <c r="AZ166" i="67" s="1"/>
  <c r="AY165" i="67"/>
  <c r="AX165" i="67"/>
  <c r="AW165" i="67"/>
  <c r="AV165" i="67"/>
  <c r="AU165" i="67"/>
  <c r="AT165" i="67"/>
  <c r="AT166" i="67" s="1"/>
  <c r="AS165" i="67"/>
  <c r="AS166" i="67" s="1"/>
  <c r="AR165" i="67"/>
  <c r="AR166" i="67" s="1"/>
  <c r="AQ165" i="67"/>
  <c r="AQ166" i="67" s="1"/>
  <c r="AP165" i="67"/>
  <c r="AO165" i="67"/>
  <c r="AN165" i="67"/>
  <c r="AM165" i="67"/>
  <c r="AM166" i="67" s="1"/>
  <c r="AL165" i="67"/>
  <c r="AK165" i="67"/>
  <c r="AK166" i="67" s="1"/>
  <c r="AJ165" i="67"/>
  <c r="AJ166" i="67" s="1"/>
  <c r="AI165" i="67"/>
  <c r="AH165" i="67"/>
  <c r="AH166" i="67" s="1"/>
  <c r="AG165" i="67"/>
  <c r="AF165" i="67"/>
  <c r="AE165" i="67"/>
  <c r="AD165" i="67"/>
  <c r="AC165" i="67"/>
  <c r="AC166" i="67" s="1"/>
  <c r="AB165" i="67"/>
  <c r="AB166" i="67" s="1"/>
  <c r="AA165" i="67"/>
  <c r="AA166" i="67" s="1"/>
  <c r="Z165" i="67"/>
  <c r="Y165" i="67"/>
  <c r="X165" i="67"/>
  <c r="W165" i="67"/>
  <c r="W166" i="67" s="1"/>
  <c r="V165" i="67"/>
  <c r="U165" i="67"/>
  <c r="U166" i="67" s="1"/>
  <c r="T165" i="67"/>
  <c r="T166" i="67" s="1"/>
  <c r="S165" i="67"/>
  <c r="S166" i="67" s="1"/>
  <c r="R165" i="67"/>
  <c r="BM161" i="67"/>
  <c r="BL161" i="67"/>
  <c r="BG161" i="67"/>
  <c r="BE161" i="67"/>
  <c r="BD161" i="67"/>
  <c r="BC161" i="67"/>
  <c r="AW161" i="67"/>
  <c r="AV161" i="67"/>
  <c r="AU161" i="67"/>
  <c r="AT161" i="67"/>
  <c r="AQ161" i="67"/>
  <c r="AO161" i="67"/>
  <c r="AN161" i="67"/>
  <c r="AM161" i="67"/>
  <c r="AG161" i="67"/>
  <c r="AF161" i="67"/>
  <c r="AA161" i="67"/>
  <c r="Y161" i="67"/>
  <c r="X161" i="67"/>
  <c r="W161" i="67"/>
  <c r="BQ160" i="67"/>
  <c r="BQ161" i="67" s="1"/>
  <c r="BP160" i="67"/>
  <c r="BP161" i="67" s="1"/>
  <c r="BO160" i="67"/>
  <c r="BO161" i="67" s="1"/>
  <c r="BN160" i="67"/>
  <c r="BN161" i="67" s="1"/>
  <c r="BM160" i="67"/>
  <c r="BL160" i="67"/>
  <c r="BK160" i="67"/>
  <c r="BK161" i="67" s="1"/>
  <c r="BJ160" i="67"/>
  <c r="BJ161" i="67" s="1"/>
  <c r="BI160" i="67"/>
  <c r="BI161" i="67" s="1"/>
  <c r="BH160" i="67"/>
  <c r="BH161" i="67" s="1"/>
  <c r="BG160" i="67"/>
  <c r="BF160" i="67"/>
  <c r="BF161" i="67" s="1"/>
  <c r="BE160" i="67"/>
  <c r="BD160" i="67"/>
  <c r="BC160" i="67"/>
  <c r="BB160" i="67"/>
  <c r="BB161" i="67" s="1"/>
  <c r="BA160" i="67"/>
  <c r="BA161" i="67" s="1"/>
  <c r="AZ160" i="67"/>
  <c r="AZ161" i="67" s="1"/>
  <c r="AY160" i="67"/>
  <c r="AY161" i="67" s="1"/>
  <c r="AX160" i="67"/>
  <c r="AX161" i="67" s="1"/>
  <c r="AW160" i="67"/>
  <c r="AV160" i="67"/>
  <c r="AU160" i="67"/>
  <c r="AT160" i="67"/>
  <c r="AS160" i="67"/>
  <c r="AS161" i="67" s="1"/>
  <c r="AR160" i="67"/>
  <c r="AR161" i="67" s="1"/>
  <c r="AQ160" i="67"/>
  <c r="AP160" i="67"/>
  <c r="AP161" i="67" s="1"/>
  <c r="AO160" i="67"/>
  <c r="AN160" i="67"/>
  <c r="AM160" i="67"/>
  <c r="AL160" i="67"/>
  <c r="AL161" i="67" s="1"/>
  <c r="AK160" i="67"/>
  <c r="AK161" i="67" s="1"/>
  <c r="AJ160" i="67"/>
  <c r="AJ161" i="67" s="1"/>
  <c r="AI160" i="67"/>
  <c r="AI161" i="67" s="1"/>
  <c r="AH160" i="67"/>
  <c r="AH161" i="67" s="1"/>
  <c r="AG160" i="67"/>
  <c r="AF160" i="67"/>
  <c r="AE160" i="67"/>
  <c r="AE161" i="67" s="1"/>
  <c r="AD160" i="67"/>
  <c r="AD161" i="67" s="1"/>
  <c r="AC160" i="67"/>
  <c r="AC161" i="67" s="1"/>
  <c r="AB160" i="67"/>
  <c r="AB161" i="67" s="1"/>
  <c r="AA160" i="67"/>
  <c r="Z160" i="67"/>
  <c r="Z161" i="67" s="1"/>
  <c r="Y160" i="67"/>
  <c r="X160" i="67"/>
  <c r="W160" i="67"/>
  <c r="V160" i="67"/>
  <c r="V161" i="67" s="1"/>
  <c r="U160" i="67"/>
  <c r="U161" i="67" s="1"/>
  <c r="T160" i="67"/>
  <c r="T161" i="67" s="1"/>
  <c r="S160" i="67"/>
  <c r="S161" i="67" s="1"/>
  <c r="R160" i="67"/>
  <c r="R161" i="67" s="1"/>
  <c r="BO156" i="67"/>
  <c r="BM156" i="67"/>
  <c r="BL156" i="67"/>
  <c r="BK156" i="67"/>
  <c r="BF156" i="67"/>
  <c r="BE156" i="67"/>
  <c r="BD156" i="67"/>
  <c r="BB156" i="67"/>
  <c r="AW156" i="67"/>
  <c r="AV156" i="67"/>
  <c r="AU156" i="67"/>
  <c r="AT156" i="67"/>
  <c r="AO156" i="67"/>
  <c r="AN156" i="67"/>
  <c r="AL156" i="67"/>
  <c r="AI156" i="67"/>
  <c r="AH156" i="67"/>
  <c r="AG156" i="67"/>
  <c r="AF156" i="67"/>
  <c r="Y156" i="67"/>
  <c r="X156" i="67"/>
  <c r="V156" i="67"/>
  <c r="S156" i="67"/>
  <c r="BQ155" i="67"/>
  <c r="BQ156" i="67" s="1"/>
  <c r="BP155" i="67"/>
  <c r="BP156" i="67" s="1"/>
  <c r="BO155" i="67"/>
  <c r="BN155" i="67"/>
  <c r="BN156" i="67" s="1"/>
  <c r="BM155" i="67"/>
  <c r="BL155" i="67"/>
  <c r="BK155" i="67"/>
  <c r="BJ155" i="67"/>
  <c r="BJ156" i="67" s="1"/>
  <c r="BI155" i="67"/>
  <c r="BI156" i="67" s="1"/>
  <c r="BH155" i="67"/>
  <c r="BH156" i="67" s="1"/>
  <c r="BG155" i="67"/>
  <c r="BG156" i="67" s="1"/>
  <c r="BF155" i="67"/>
  <c r="BE155" i="67"/>
  <c r="BD155" i="67"/>
  <c r="BC155" i="67"/>
  <c r="BC156" i="67" s="1"/>
  <c r="BB155" i="67"/>
  <c r="BA155" i="67"/>
  <c r="BA156" i="67" s="1"/>
  <c r="AZ155" i="67"/>
  <c r="AZ156" i="67" s="1"/>
  <c r="AY155" i="67"/>
  <c r="AY156" i="67" s="1"/>
  <c r="AX155" i="67"/>
  <c r="AX156" i="67" s="1"/>
  <c r="AW155" i="67"/>
  <c r="AV155" i="67"/>
  <c r="AU155" i="67"/>
  <c r="AT155" i="67"/>
  <c r="AS155" i="67"/>
  <c r="AS156" i="67" s="1"/>
  <c r="AR155" i="67"/>
  <c r="AR156" i="67" s="1"/>
  <c r="AQ155" i="67"/>
  <c r="AQ156" i="67" s="1"/>
  <c r="AP155" i="67"/>
  <c r="AP156" i="67" s="1"/>
  <c r="AO155" i="67"/>
  <c r="AN155" i="67"/>
  <c r="AM155" i="67"/>
  <c r="AM156" i="67" s="1"/>
  <c r="AL155" i="67"/>
  <c r="AK155" i="67"/>
  <c r="AK156" i="67" s="1"/>
  <c r="AJ155" i="67"/>
  <c r="AJ156" i="67" s="1"/>
  <c r="AI155" i="67"/>
  <c r="AH155" i="67"/>
  <c r="AG155" i="67"/>
  <c r="AF155" i="67"/>
  <c r="AE155" i="67"/>
  <c r="AE156" i="67" s="1"/>
  <c r="AD155" i="67"/>
  <c r="AD156" i="67" s="1"/>
  <c r="AC155" i="67"/>
  <c r="AC156" i="67" s="1"/>
  <c r="AB155" i="67"/>
  <c r="AB156" i="67" s="1"/>
  <c r="AA155" i="67"/>
  <c r="AA156" i="67" s="1"/>
  <c r="Z155" i="67"/>
  <c r="Z156" i="67" s="1"/>
  <c r="Y155" i="67"/>
  <c r="X155" i="67"/>
  <c r="W155" i="67"/>
  <c r="W156" i="67" s="1"/>
  <c r="V155" i="67"/>
  <c r="U155" i="67"/>
  <c r="U156" i="67" s="1"/>
  <c r="T155" i="67"/>
  <c r="T156" i="67" s="1"/>
  <c r="S155" i="67"/>
  <c r="R155" i="67"/>
  <c r="R156" i="67" s="1"/>
  <c r="BN151" i="67"/>
  <c r="BM151" i="67"/>
  <c r="BL151" i="67"/>
  <c r="BK151" i="67"/>
  <c r="BJ151" i="67"/>
  <c r="BG151" i="67"/>
  <c r="BE151" i="67"/>
  <c r="BD151" i="67"/>
  <c r="AY151" i="67"/>
  <c r="AX151" i="67"/>
  <c r="AW151" i="67"/>
  <c r="AV151" i="67"/>
  <c r="AQ151" i="67"/>
  <c r="AO151" i="67"/>
  <c r="AN151" i="67"/>
  <c r="AM151" i="67"/>
  <c r="AH151" i="67"/>
  <c r="AG151" i="67"/>
  <c r="AF151" i="67"/>
  <c r="AE151" i="67"/>
  <c r="AA151" i="67"/>
  <c r="Y151" i="67"/>
  <c r="X151" i="67"/>
  <c r="W151" i="67"/>
  <c r="S151" i="67"/>
  <c r="R151" i="67"/>
  <c r="BQ150" i="67"/>
  <c r="BQ151" i="67" s="1"/>
  <c r="BP150" i="67"/>
  <c r="BP151" i="67" s="1"/>
  <c r="BO150" i="67"/>
  <c r="BO151" i="67" s="1"/>
  <c r="BN150" i="67"/>
  <c r="BM150" i="67"/>
  <c r="BL150" i="67"/>
  <c r="BK150" i="67"/>
  <c r="BJ150" i="67"/>
  <c r="BI150" i="67"/>
  <c r="BI151" i="67" s="1"/>
  <c r="BH150" i="67"/>
  <c r="BH151" i="67" s="1"/>
  <c r="BG150" i="67"/>
  <c r="BF150" i="67"/>
  <c r="BF151" i="67" s="1"/>
  <c r="BE150" i="67"/>
  <c r="BD150" i="67"/>
  <c r="BC150" i="67"/>
  <c r="BC151" i="67" s="1"/>
  <c r="BB150" i="67"/>
  <c r="BB151" i="67" s="1"/>
  <c r="BA150" i="67"/>
  <c r="BA151" i="67" s="1"/>
  <c r="AZ150" i="67"/>
  <c r="AZ151" i="67" s="1"/>
  <c r="AY150" i="67"/>
  <c r="AX150" i="67"/>
  <c r="AW150" i="67"/>
  <c r="AV150" i="67"/>
  <c r="AU150" i="67"/>
  <c r="AU151" i="67" s="1"/>
  <c r="AT150" i="67"/>
  <c r="AT151" i="67" s="1"/>
  <c r="AS150" i="67"/>
  <c r="AS151" i="67" s="1"/>
  <c r="AR150" i="67"/>
  <c r="AR151" i="67" s="1"/>
  <c r="AQ150" i="67"/>
  <c r="AP150" i="67"/>
  <c r="AP151" i="67" s="1"/>
  <c r="AO150" i="67"/>
  <c r="AN150" i="67"/>
  <c r="AM150" i="67"/>
  <c r="AL150" i="67"/>
  <c r="AL151" i="67" s="1"/>
  <c r="AK150" i="67"/>
  <c r="AK151" i="67" s="1"/>
  <c r="AJ150" i="67"/>
  <c r="AJ151" i="67" s="1"/>
  <c r="AI150" i="67"/>
  <c r="AI151" i="67" s="1"/>
  <c r="AH150" i="67"/>
  <c r="AG150" i="67"/>
  <c r="AF150" i="67"/>
  <c r="AE150" i="67"/>
  <c r="AD150" i="67"/>
  <c r="AD151" i="67" s="1"/>
  <c r="AC150" i="67"/>
  <c r="AC151" i="67" s="1"/>
  <c r="AB150" i="67"/>
  <c r="AB151" i="67" s="1"/>
  <c r="AA150" i="67"/>
  <c r="Z150" i="67"/>
  <c r="Z151" i="67" s="1"/>
  <c r="Y150" i="67"/>
  <c r="X150" i="67"/>
  <c r="W150" i="67"/>
  <c r="V150" i="67"/>
  <c r="V151" i="67" s="1"/>
  <c r="U150" i="67"/>
  <c r="U151" i="67" s="1"/>
  <c r="T150" i="67"/>
  <c r="T151" i="67" s="1"/>
  <c r="S150" i="67"/>
  <c r="R150" i="67"/>
  <c r="BO146" i="67"/>
  <c r="BM146" i="67"/>
  <c r="BL146" i="67"/>
  <c r="BK146" i="67"/>
  <c r="BF146" i="67"/>
  <c r="BE146" i="67"/>
  <c r="BD146" i="67"/>
  <c r="BC146" i="67"/>
  <c r="AW146" i="67"/>
  <c r="AV146" i="67"/>
  <c r="AQ146" i="67"/>
  <c r="AO146" i="67"/>
  <c r="AN146" i="67"/>
  <c r="AI146" i="67"/>
  <c r="AG146" i="67"/>
  <c r="AF146" i="67"/>
  <c r="AE146" i="67"/>
  <c r="Y146" i="67"/>
  <c r="X146" i="67"/>
  <c r="W146" i="67"/>
  <c r="S146" i="67"/>
  <c r="R146" i="67"/>
  <c r="BQ145" i="67"/>
  <c r="BQ146" i="67" s="1"/>
  <c r="BP145" i="67"/>
  <c r="BP146" i="67" s="1"/>
  <c r="BO145" i="67"/>
  <c r="BN145" i="67"/>
  <c r="BN146" i="67" s="1"/>
  <c r="BM145" i="67"/>
  <c r="BL145" i="67"/>
  <c r="BK145" i="67"/>
  <c r="BJ145" i="67"/>
  <c r="BJ146" i="67" s="1"/>
  <c r="BI145" i="67"/>
  <c r="BI146" i="67" s="1"/>
  <c r="BH145" i="67"/>
  <c r="BH146" i="67" s="1"/>
  <c r="BG145" i="67"/>
  <c r="BG146" i="67" s="1"/>
  <c r="BF145" i="67"/>
  <c r="BE145" i="67"/>
  <c r="BD145" i="67"/>
  <c r="BC145" i="67"/>
  <c r="BB145" i="67"/>
  <c r="BB146" i="67" s="1"/>
  <c r="BA145" i="67"/>
  <c r="BA146" i="67" s="1"/>
  <c r="AZ145" i="67"/>
  <c r="AZ146" i="67" s="1"/>
  <c r="AY145" i="67"/>
  <c r="AY146" i="67" s="1"/>
  <c r="AX145" i="67"/>
  <c r="AX146" i="67" s="1"/>
  <c r="AW145" i="67"/>
  <c r="AV145" i="67"/>
  <c r="AU145" i="67"/>
  <c r="AU146" i="67" s="1"/>
  <c r="AT145" i="67"/>
  <c r="AT146" i="67" s="1"/>
  <c r="AS145" i="67"/>
  <c r="AS146" i="67" s="1"/>
  <c r="AR145" i="67"/>
  <c r="AR146" i="67" s="1"/>
  <c r="AQ145" i="67"/>
  <c r="AP145" i="67"/>
  <c r="AP146" i="67" s="1"/>
  <c r="AO145" i="67"/>
  <c r="AN145" i="67"/>
  <c r="AM145" i="67"/>
  <c r="AM146" i="67" s="1"/>
  <c r="AL145" i="67"/>
  <c r="AL146" i="67" s="1"/>
  <c r="AK145" i="67"/>
  <c r="AK146" i="67" s="1"/>
  <c r="AJ145" i="67"/>
  <c r="AJ146" i="67" s="1"/>
  <c r="AI145" i="67"/>
  <c r="AH145" i="67"/>
  <c r="AH146" i="67" s="1"/>
  <c r="AG145" i="67"/>
  <c r="AF145" i="67"/>
  <c r="AE145" i="67"/>
  <c r="AD145" i="67"/>
  <c r="AD146" i="67" s="1"/>
  <c r="AC145" i="67"/>
  <c r="AC146" i="67" s="1"/>
  <c r="AB145" i="67"/>
  <c r="AB146" i="67" s="1"/>
  <c r="AA145" i="67"/>
  <c r="AA146" i="67" s="1"/>
  <c r="Z145" i="67"/>
  <c r="Z146" i="67" s="1"/>
  <c r="Y145" i="67"/>
  <c r="X145" i="67"/>
  <c r="W145" i="67"/>
  <c r="V145" i="67"/>
  <c r="V146" i="67" s="1"/>
  <c r="U145" i="67"/>
  <c r="U146" i="67" s="1"/>
  <c r="T145" i="67"/>
  <c r="T146" i="67" s="1"/>
  <c r="S145" i="67"/>
  <c r="R145" i="67"/>
  <c r="BO141" i="67"/>
  <c r="BN141" i="67"/>
  <c r="BM141" i="67"/>
  <c r="BL141" i="67"/>
  <c r="BJ141" i="67"/>
  <c r="BF141" i="67"/>
  <c r="BE141" i="67"/>
  <c r="BD141" i="67"/>
  <c r="AX141" i="67"/>
  <c r="AW141" i="67"/>
  <c r="AV141" i="67"/>
  <c r="AT141" i="67"/>
  <c r="AP141" i="67"/>
  <c r="AN141" i="67"/>
  <c r="AM141" i="67"/>
  <c r="AL141" i="67"/>
  <c r="AK141" i="67"/>
  <c r="AH141" i="67"/>
  <c r="AG141" i="67"/>
  <c r="AF141" i="67"/>
  <c r="AD141" i="67"/>
  <c r="AC141" i="67"/>
  <c r="AA141" i="67"/>
  <c r="Z141" i="67"/>
  <c r="Y141" i="67"/>
  <c r="X141" i="67"/>
  <c r="R141" i="67"/>
  <c r="BQ140" i="67"/>
  <c r="BQ141" i="67" s="1"/>
  <c r="BP140" i="67"/>
  <c r="BP141" i="67" s="1"/>
  <c r="BO140" i="67"/>
  <c r="BN140" i="67"/>
  <c r="BM140" i="67"/>
  <c r="BL140" i="67"/>
  <c r="BK140" i="67"/>
  <c r="BK141" i="67" s="1"/>
  <c r="BJ140" i="67"/>
  <c r="BI140" i="67"/>
  <c r="BI141" i="67" s="1"/>
  <c r="BH140" i="67"/>
  <c r="BH141" i="67" s="1"/>
  <c r="BG140" i="67"/>
  <c r="BG141" i="67" s="1"/>
  <c r="BF140" i="67"/>
  <c r="BE140" i="67"/>
  <c r="BD140" i="67"/>
  <c r="BC140" i="67"/>
  <c r="BC141" i="67" s="1"/>
  <c r="BB140" i="67"/>
  <c r="BB141" i="67" s="1"/>
  <c r="BA140" i="67"/>
  <c r="BA141" i="67" s="1"/>
  <c r="AZ140" i="67"/>
  <c r="AZ141" i="67" s="1"/>
  <c r="AY140" i="67"/>
  <c r="AY141" i="67" s="1"/>
  <c r="AX140" i="67"/>
  <c r="AW140" i="67"/>
  <c r="AV140" i="67"/>
  <c r="AU140" i="67"/>
  <c r="AU141" i="67" s="1"/>
  <c r="AT140" i="67"/>
  <c r="AS140" i="67"/>
  <c r="AS141" i="67" s="1"/>
  <c r="AR140" i="67"/>
  <c r="AR141" i="67" s="1"/>
  <c r="AQ140" i="67"/>
  <c r="AQ141" i="67" s="1"/>
  <c r="AP140" i="67"/>
  <c r="AO140" i="67"/>
  <c r="AO141" i="67" s="1"/>
  <c r="AN140" i="67"/>
  <c r="AM140" i="67"/>
  <c r="AL140" i="67"/>
  <c r="AK140" i="67"/>
  <c r="AJ140" i="67"/>
  <c r="AJ141" i="67" s="1"/>
  <c r="AI140" i="67"/>
  <c r="AI141" i="67" s="1"/>
  <c r="AH140" i="67"/>
  <c r="AG140" i="67"/>
  <c r="AF140" i="67"/>
  <c r="AE140" i="67"/>
  <c r="AE141" i="67" s="1"/>
  <c r="AD140" i="67"/>
  <c r="AC140" i="67"/>
  <c r="AB140" i="67"/>
  <c r="AB141" i="67" s="1"/>
  <c r="AA140" i="67"/>
  <c r="Z140" i="67"/>
  <c r="Y140" i="67"/>
  <c r="X140" i="67"/>
  <c r="W140" i="67"/>
  <c r="W141" i="67" s="1"/>
  <c r="V140" i="67"/>
  <c r="V141" i="67" s="1"/>
  <c r="U140" i="67"/>
  <c r="U141" i="67" s="1"/>
  <c r="T140" i="67"/>
  <c r="T141" i="67" s="1"/>
  <c r="S140" i="67"/>
  <c r="S141" i="67" s="1"/>
  <c r="R140" i="67"/>
  <c r="BO136" i="67"/>
  <c r="BN136" i="67"/>
  <c r="BM136" i="67"/>
  <c r="BL136" i="67"/>
  <c r="BJ136" i="67"/>
  <c r="BG136" i="67"/>
  <c r="BD136" i="67"/>
  <c r="BC136" i="67"/>
  <c r="BB136" i="67"/>
  <c r="AX136" i="67"/>
  <c r="AW136" i="67"/>
  <c r="AV136" i="67"/>
  <c r="AT136" i="67"/>
  <c r="AS136" i="67"/>
  <c r="AQ136" i="67"/>
  <c r="AN136" i="67"/>
  <c r="AM136" i="67"/>
  <c r="AI136" i="67"/>
  <c r="AF136" i="67"/>
  <c r="AD136" i="67"/>
  <c r="AC136" i="67"/>
  <c r="AA136" i="67"/>
  <c r="Y136" i="67"/>
  <c r="X136" i="67"/>
  <c r="W136" i="67"/>
  <c r="V136" i="67"/>
  <c r="U136" i="67"/>
  <c r="S136" i="67"/>
  <c r="BQ135" i="67"/>
  <c r="BQ136" i="67" s="1"/>
  <c r="BP135" i="67"/>
  <c r="BP136" i="67" s="1"/>
  <c r="BO135" i="67"/>
  <c r="BN135" i="67"/>
  <c r="BM135" i="67"/>
  <c r="BL135" i="67"/>
  <c r="BK135" i="67"/>
  <c r="BK136" i="67" s="1"/>
  <c r="BJ135" i="67"/>
  <c r="BI135" i="67"/>
  <c r="BI136" i="67" s="1"/>
  <c r="BH135" i="67"/>
  <c r="BH136" i="67" s="1"/>
  <c r="BG135" i="67"/>
  <c r="BF135" i="67"/>
  <c r="BF136" i="67" s="1"/>
  <c r="BE135" i="67"/>
  <c r="BE136" i="67" s="1"/>
  <c r="BD135" i="67"/>
  <c r="BC135" i="67"/>
  <c r="BB135" i="67"/>
  <c r="BA135" i="67"/>
  <c r="BA136" i="67" s="1"/>
  <c r="AZ135" i="67"/>
  <c r="AZ136" i="67" s="1"/>
  <c r="AY135" i="67"/>
  <c r="AY136" i="67" s="1"/>
  <c r="AX135" i="67"/>
  <c r="AW135" i="67"/>
  <c r="AV135" i="67"/>
  <c r="AU135" i="67"/>
  <c r="AU136" i="67" s="1"/>
  <c r="AT135" i="67"/>
  <c r="AS135" i="67"/>
  <c r="AR135" i="67"/>
  <c r="AR136" i="67" s="1"/>
  <c r="AQ135" i="67"/>
  <c r="AP135" i="67"/>
  <c r="AP136" i="67" s="1"/>
  <c r="AO135" i="67"/>
  <c r="AO136" i="67" s="1"/>
  <c r="AN135" i="67"/>
  <c r="AM135" i="67"/>
  <c r="AL135" i="67"/>
  <c r="AL136" i="67" s="1"/>
  <c r="AK135" i="67"/>
  <c r="AK136" i="67" s="1"/>
  <c r="AJ135" i="67"/>
  <c r="AJ136" i="67" s="1"/>
  <c r="AI135" i="67"/>
  <c r="AH135" i="67"/>
  <c r="AH136" i="67" s="1"/>
  <c r="AG135" i="67"/>
  <c r="AG136" i="67" s="1"/>
  <c r="AF135" i="67"/>
  <c r="AE135" i="67"/>
  <c r="AE136" i="67" s="1"/>
  <c r="AD135" i="67"/>
  <c r="AC135" i="67"/>
  <c r="AB135" i="67"/>
  <c r="AB136" i="67" s="1"/>
  <c r="AA135" i="67"/>
  <c r="Z135" i="67"/>
  <c r="Z136" i="67" s="1"/>
  <c r="Y135" i="67"/>
  <c r="X135" i="67"/>
  <c r="W135" i="67"/>
  <c r="V135" i="67"/>
  <c r="U135" i="67"/>
  <c r="T135" i="67"/>
  <c r="T136" i="67" s="1"/>
  <c r="S135" i="67"/>
  <c r="R135" i="67"/>
  <c r="R136" i="67" s="1"/>
  <c r="BN131" i="67"/>
  <c r="BL131" i="67"/>
  <c r="BI131" i="67"/>
  <c r="BG131" i="67"/>
  <c r="BF131" i="67"/>
  <c r="BE131" i="67"/>
  <c r="BD131" i="67"/>
  <c r="AX131" i="67"/>
  <c r="AW131" i="67"/>
  <c r="AV131" i="67"/>
  <c r="AU131" i="67"/>
  <c r="AP131" i="67"/>
  <c r="AO131" i="67"/>
  <c r="AN131" i="67"/>
  <c r="AK131" i="67"/>
  <c r="AF131" i="67"/>
  <c r="AC131" i="67"/>
  <c r="Z131" i="67"/>
  <c r="X131" i="67"/>
  <c r="U131" i="67"/>
  <c r="R131" i="67"/>
  <c r="BQ130" i="67"/>
  <c r="BQ131" i="67" s="1"/>
  <c r="BP130" i="67"/>
  <c r="BP131" i="67" s="1"/>
  <c r="BO130" i="67"/>
  <c r="BO131" i="67" s="1"/>
  <c r="BN130" i="67"/>
  <c r="BM130" i="67"/>
  <c r="BM131" i="67" s="1"/>
  <c r="BL130" i="67"/>
  <c r="BK130" i="67"/>
  <c r="BK131" i="67" s="1"/>
  <c r="BJ130" i="67"/>
  <c r="BJ131" i="67" s="1"/>
  <c r="BI130" i="67"/>
  <c r="BH130" i="67"/>
  <c r="BH131" i="67" s="1"/>
  <c r="BG130" i="67"/>
  <c r="BF130" i="67"/>
  <c r="BE130" i="67"/>
  <c r="BD130" i="67"/>
  <c r="BC130" i="67"/>
  <c r="BC131" i="67" s="1"/>
  <c r="BB130" i="67"/>
  <c r="BB131" i="67" s="1"/>
  <c r="BA130" i="67"/>
  <c r="BA131" i="67" s="1"/>
  <c r="AZ130" i="67"/>
  <c r="AZ131" i="67" s="1"/>
  <c r="AY130" i="67"/>
  <c r="AY131" i="67" s="1"/>
  <c r="AX130" i="67"/>
  <c r="AW130" i="67"/>
  <c r="AV130" i="67"/>
  <c r="AU130" i="67"/>
  <c r="AT130" i="67"/>
  <c r="AT131" i="67" s="1"/>
  <c r="AS130" i="67"/>
  <c r="AS131" i="67" s="1"/>
  <c r="AR130" i="67"/>
  <c r="AR131" i="67" s="1"/>
  <c r="AQ130" i="67"/>
  <c r="AQ131" i="67" s="1"/>
  <c r="AP130" i="67"/>
  <c r="AO130" i="67"/>
  <c r="AN130" i="67"/>
  <c r="AM130" i="67"/>
  <c r="AM131" i="67" s="1"/>
  <c r="AL130" i="67"/>
  <c r="AL131" i="67" s="1"/>
  <c r="AK130" i="67"/>
  <c r="AJ130" i="67"/>
  <c r="AJ131" i="67" s="1"/>
  <c r="AI130" i="67"/>
  <c r="AI131" i="67" s="1"/>
  <c r="AH130" i="67"/>
  <c r="AH131" i="67" s="1"/>
  <c r="AG130" i="67"/>
  <c r="AG131" i="67" s="1"/>
  <c r="AF130" i="67"/>
  <c r="AE130" i="67"/>
  <c r="AE131" i="67" s="1"/>
  <c r="AD130" i="67"/>
  <c r="AD131" i="67" s="1"/>
  <c r="AC130" i="67"/>
  <c r="AB130" i="67"/>
  <c r="AB131" i="67" s="1"/>
  <c r="AA130" i="67"/>
  <c r="AA131" i="67" s="1"/>
  <c r="Z130" i="67"/>
  <c r="Y130" i="67"/>
  <c r="Y131" i="67" s="1"/>
  <c r="X130" i="67"/>
  <c r="W130" i="67"/>
  <c r="W131" i="67" s="1"/>
  <c r="V130" i="67"/>
  <c r="V131" i="67" s="1"/>
  <c r="U130" i="67"/>
  <c r="T130" i="67"/>
  <c r="T131" i="67" s="1"/>
  <c r="S130" i="67"/>
  <c r="S131" i="67" s="1"/>
  <c r="R130" i="67"/>
  <c r="BQ126" i="67"/>
  <c r="BN126" i="67"/>
  <c r="BM126" i="67"/>
  <c r="BL126" i="67"/>
  <c r="BJ126" i="67"/>
  <c r="BI126" i="67"/>
  <c r="BE126" i="67"/>
  <c r="BD126" i="67"/>
  <c r="BC126" i="67"/>
  <c r="BA126" i="67"/>
  <c r="AY126" i="67"/>
  <c r="AV126" i="67"/>
  <c r="AU126" i="67"/>
  <c r="AT126" i="67"/>
  <c r="AO126" i="67"/>
  <c r="AN126" i="67"/>
  <c r="AL126" i="67"/>
  <c r="AK126" i="67"/>
  <c r="AH126" i="67"/>
  <c r="AG126" i="67"/>
  <c r="AF126" i="67"/>
  <c r="AD126" i="67"/>
  <c r="AC126" i="67"/>
  <c r="Y126" i="67"/>
  <c r="X126" i="67"/>
  <c r="W126" i="67"/>
  <c r="V126" i="67"/>
  <c r="U126" i="67"/>
  <c r="BQ125" i="67"/>
  <c r="BP125" i="67"/>
  <c r="BP126" i="67" s="1"/>
  <c r="BO125" i="67"/>
  <c r="BO126" i="67" s="1"/>
  <c r="BN125" i="67"/>
  <c r="BM125" i="67"/>
  <c r="BL125" i="67"/>
  <c r="BK125" i="67"/>
  <c r="BK126" i="67" s="1"/>
  <c r="BJ125" i="67"/>
  <c r="BI125" i="67"/>
  <c r="BH125" i="67"/>
  <c r="BH126" i="67" s="1"/>
  <c r="BG125" i="67"/>
  <c r="BG126" i="67" s="1"/>
  <c r="BF125" i="67"/>
  <c r="BF126" i="67" s="1"/>
  <c r="BE125" i="67"/>
  <c r="BD125" i="67"/>
  <c r="BC125" i="67"/>
  <c r="BB125" i="67"/>
  <c r="BB126" i="67" s="1"/>
  <c r="BA125" i="67"/>
  <c r="AZ125" i="67"/>
  <c r="AZ126" i="67" s="1"/>
  <c r="AY125" i="67"/>
  <c r="AX125" i="67"/>
  <c r="AX126" i="67" s="1"/>
  <c r="AW125" i="67"/>
  <c r="AW126" i="67" s="1"/>
  <c r="AV125" i="67"/>
  <c r="AU125" i="67"/>
  <c r="AT125" i="67"/>
  <c r="AS125" i="67"/>
  <c r="AS126" i="67" s="1"/>
  <c r="AR125" i="67"/>
  <c r="AR126" i="67" s="1"/>
  <c r="AQ125" i="67"/>
  <c r="AQ126" i="67" s="1"/>
  <c r="AP125" i="67"/>
  <c r="AP126" i="67" s="1"/>
  <c r="AO125" i="67"/>
  <c r="AN125" i="67"/>
  <c r="AM125" i="67"/>
  <c r="AM126" i="67" s="1"/>
  <c r="AL125" i="67"/>
  <c r="AK125" i="67"/>
  <c r="AJ125" i="67"/>
  <c r="AJ126" i="67" s="1"/>
  <c r="AI125" i="67"/>
  <c r="AI126" i="67" s="1"/>
  <c r="AH125" i="67"/>
  <c r="AG125" i="67"/>
  <c r="AF125" i="67"/>
  <c r="AE125" i="67"/>
  <c r="AE126" i="67" s="1"/>
  <c r="AD125" i="67"/>
  <c r="AC125" i="67"/>
  <c r="AB125" i="67"/>
  <c r="AB126" i="67" s="1"/>
  <c r="AA125" i="67"/>
  <c r="AA126" i="67" s="1"/>
  <c r="Z125" i="67"/>
  <c r="Z126" i="67" s="1"/>
  <c r="Y125" i="67"/>
  <c r="X125" i="67"/>
  <c r="W125" i="67"/>
  <c r="V125" i="67"/>
  <c r="U125" i="67"/>
  <c r="T125" i="67"/>
  <c r="T126" i="67" s="1"/>
  <c r="S125" i="67"/>
  <c r="S126" i="67" s="1"/>
  <c r="R125" i="67"/>
  <c r="R126" i="67" s="1"/>
  <c r="BO121" i="67"/>
  <c r="BN121" i="67"/>
  <c r="BJ121" i="67"/>
  <c r="BG121" i="67"/>
  <c r="BF121" i="67"/>
  <c r="BE121" i="67"/>
  <c r="AY121" i="67"/>
  <c r="AX121" i="67"/>
  <c r="AI121" i="67"/>
  <c r="AH121" i="67"/>
  <c r="AD121" i="67"/>
  <c r="AA121" i="67"/>
  <c r="Z121" i="67"/>
  <c r="V121" i="67"/>
  <c r="U121" i="67"/>
  <c r="S121" i="67"/>
  <c r="R121" i="67"/>
  <c r="BQ120" i="67"/>
  <c r="BQ121" i="67" s="1"/>
  <c r="BP120" i="67"/>
  <c r="BP121" i="67" s="1"/>
  <c r="BO120" i="67"/>
  <c r="BN120" i="67"/>
  <c r="BM120" i="67"/>
  <c r="BM121" i="67" s="1"/>
  <c r="BL120" i="67"/>
  <c r="BL121" i="67" s="1"/>
  <c r="BK120" i="67"/>
  <c r="BK121" i="67" s="1"/>
  <c r="BJ120" i="67"/>
  <c r="BI120" i="67"/>
  <c r="BI121" i="67" s="1"/>
  <c r="BH120" i="67"/>
  <c r="BH121" i="67" s="1"/>
  <c r="BG120" i="67"/>
  <c r="BF120" i="67"/>
  <c r="BE120" i="67"/>
  <c r="BD120" i="67"/>
  <c r="BD121" i="67" s="1"/>
  <c r="BC120" i="67"/>
  <c r="BC121" i="67" s="1"/>
  <c r="BB120" i="67"/>
  <c r="BB121" i="67" s="1"/>
  <c r="BA120" i="67"/>
  <c r="BA121" i="67" s="1"/>
  <c r="AZ120" i="67"/>
  <c r="AZ121" i="67" s="1"/>
  <c r="AY120" i="67"/>
  <c r="AX120" i="67"/>
  <c r="AW120" i="67"/>
  <c r="AW121" i="67" s="1"/>
  <c r="AV120" i="67"/>
  <c r="AV121" i="67" s="1"/>
  <c r="AU120" i="67"/>
  <c r="AU121" i="67" s="1"/>
  <c r="AT120" i="67"/>
  <c r="AT121" i="67" s="1"/>
  <c r="AS120" i="67"/>
  <c r="AS121" i="67" s="1"/>
  <c r="AR120" i="67"/>
  <c r="AR121" i="67" s="1"/>
  <c r="AQ120" i="67"/>
  <c r="AQ121" i="67" s="1"/>
  <c r="AP120" i="67"/>
  <c r="AP121" i="67" s="1"/>
  <c r="AO120" i="67"/>
  <c r="AO121" i="67" s="1"/>
  <c r="AN120" i="67"/>
  <c r="AN121" i="67" s="1"/>
  <c r="AM120" i="67"/>
  <c r="AM121" i="67" s="1"/>
  <c r="AL120" i="67"/>
  <c r="AL121" i="67" s="1"/>
  <c r="AK120" i="67"/>
  <c r="AK121" i="67" s="1"/>
  <c r="AJ120" i="67"/>
  <c r="AJ121" i="67" s="1"/>
  <c r="AI120" i="67"/>
  <c r="AH120" i="67"/>
  <c r="AG120" i="67"/>
  <c r="AG121" i="67" s="1"/>
  <c r="AF120" i="67"/>
  <c r="AF121" i="67" s="1"/>
  <c r="AE120" i="67"/>
  <c r="AE121" i="67" s="1"/>
  <c r="AD120" i="67"/>
  <c r="AC120" i="67"/>
  <c r="AC121" i="67" s="1"/>
  <c r="AB120" i="67"/>
  <c r="AB121" i="67" s="1"/>
  <c r="AA120" i="67"/>
  <c r="Z120" i="67"/>
  <c r="Y120" i="67"/>
  <c r="Y121" i="67" s="1"/>
  <c r="X120" i="67"/>
  <c r="X121" i="67" s="1"/>
  <c r="W120" i="67"/>
  <c r="W121" i="67" s="1"/>
  <c r="V120" i="67"/>
  <c r="U120" i="67"/>
  <c r="T120" i="67"/>
  <c r="T121" i="67" s="1"/>
  <c r="S120" i="67"/>
  <c r="R120" i="67"/>
  <c r="BP116" i="67"/>
  <c r="BO116" i="67"/>
  <c r="BN116" i="67"/>
  <c r="BI116" i="67"/>
  <c r="BG116" i="67"/>
  <c r="BF116" i="67"/>
  <c r="AY116" i="67"/>
  <c r="AX116" i="67"/>
  <c r="AW116" i="67"/>
  <c r="AV116" i="67"/>
  <c r="AQ116" i="67"/>
  <c r="AP116" i="67"/>
  <c r="AO116" i="67"/>
  <c r="AJ116" i="67"/>
  <c r="AI116" i="67"/>
  <c r="AH116" i="67"/>
  <c r="AC116" i="67"/>
  <c r="AA116" i="67"/>
  <c r="Z116" i="67"/>
  <c r="S116" i="67"/>
  <c r="R116" i="67"/>
  <c r="BQ115" i="67"/>
  <c r="BQ116" i="67" s="1"/>
  <c r="BP115" i="67"/>
  <c r="BO115" i="67"/>
  <c r="BN115" i="67"/>
  <c r="BM115" i="67"/>
  <c r="BM116" i="67" s="1"/>
  <c r="BL115" i="67"/>
  <c r="BL116" i="67" s="1"/>
  <c r="BK115" i="67"/>
  <c r="BK116" i="67" s="1"/>
  <c r="BJ115" i="67"/>
  <c r="BJ116" i="67" s="1"/>
  <c r="BI115" i="67"/>
  <c r="BH115" i="67"/>
  <c r="BH116" i="67" s="1"/>
  <c r="BG115" i="67"/>
  <c r="BF115" i="67"/>
  <c r="BE115" i="67"/>
  <c r="BE116" i="67" s="1"/>
  <c r="BD115" i="67"/>
  <c r="BD116" i="67" s="1"/>
  <c r="BC115" i="67"/>
  <c r="BC116" i="67" s="1"/>
  <c r="BB115" i="67"/>
  <c r="BB116" i="67" s="1"/>
  <c r="BA115" i="67"/>
  <c r="BA116" i="67" s="1"/>
  <c r="AZ115" i="67"/>
  <c r="AZ116" i="67" s="1"/>
  <c r="AY115" i="67"/>
  <c r="AX115" i="67"/>
  <c r="AW115" i="67"/>
  <c r="AV115" i="67"/>
  <c r="AU115" i="67"/>
  <c r="AU116" i="67" s="1"/>
  <c r="AT115" i="67"/>
  <c r="AT116" i="67" s="1"/>
  <c r="AS115" i="67"/>
  <c r="AS116" i="67" s="1"/>
  <c r="AR115" i="67"/>
  <c r="AR116" i="67" s="1"/>
  <c r="AQ115" i="67"/>
  <c r="AP115" i="67"/>
  <c r="AO115" i="67"/>
  <c r="AN115" i="67"/>
  <c r="AN116" i="67" s="1"/>
  <c r="AM115" i="67"/>
  <c r="AM116" i="67" s="1"/>
  <c r="AL115" i="67"/>
  <c r="AL116" i="67" s="1"/>
  <c r="AK115" i="67"/>
  <c r="AK116" i="67" s="1"/>
  <c r="AJ115" i="67"/>
  <c r="AI115" i="67"/>
  <c r="AH115" i="67"/>
  <c r="AG115" i="67"/>
  <c r="AG116" i="67" s="1"/>
  <c r="AF115" i="67"/>
  <c r="AF116" i="67" s="1"/>
  <c r="AE115" i="67"/>
  <c r="AE116" i="67" s="1"/>
  <c r="AD115" i="67"/>
  <c r="AD116" i="67" s="1"/>
  <c r="AC115" i="67"/>
  <c r="AB115" i="67"/>
  <c r="AB116" i="67" s="1"/>
  <c r="AA115" i="67"/>
  <c r="Z115" i="67"/>
  <c r="Y115" i="67"/>
  <c r="Y116" i="67" s="1"/>
  <c r="X115" i="67"/>
  <c r="X116" i="67" s="1"/>
  <c r="W115" i="67"/>
  <c r="W116" i="67" s="1"/>
  <c r="V115" i="67"/>
  <c r="V116" i="67" s="1"/>
  <c r="U115" i="67"/>
  <c r="U116" i="67" s="1"/>
  <c r="T115" i="67"/>
  <c r="T116" i="67" s="1"/>
  <c r="S115" i="67"/>
  <c r="R115" i="67"/>
  <c r="BO111" i="67"/>
  <c r="BN111" i="67"/>
  <c r="BL111" i="67"/>
  <c r="BG111" i="67"/>
  <c r="BF111" i="67"/>
  <c r="BA111" i="67"/>
  <c r="AZ111" i="67"/>
  <c r="AY111" i="67"/>
  <c r="AX111" i="67"/>
  <c r="AS111" i="67"/>
  <c r="AQ111" i="67"/>
  <c r="AP111" i="67"/>
  <c r="AI111" i="67"/>
  <c r="AH111" i="67"/>
  <c r="AG111" i="67"/>
  <c r="AF111" i="67"/>
  <c r="AA111" i="67"/>
  <c r="Z111" i="67"/>
  <c r="Y111" i="67"/>
  <c r="U111" i="67"/>
  <c r="T111" i="67"/>
  <c r="S111" i="67"/>
  <c r="R111" i="67"/>
  <c r="BQ110" i="67"/>
  <c r="BQ111" i="67" s="1"/>
  <c r="BP110" i="67"/>
  <c r="BP111" i="67" s="1"/>
  <c r="BO110" i="67"/>
  <c r="BN110" i="67"/>
  <c r="BM110" i="67"/>
  <c r="BM111" i="67" s="1"/>
  <c r="BL110" i="67"/>
  <c r="BK110" i="67"/>
  <c r="BK111" i="67" s="1"/>
  <c r="BJ110" i="67"/>
  <c r="BJ111" i="67" s="1"/>
  <c r="BI110" i="67"/>
  <c r="BI111" i="67" s="1"/>
  <c r="BH110" i="67"/>
  <c r="BH111" i="67" s="1"/>
  <c r="BG110" i="67"/>
  <c r="BF110" i="67"/>
  <c r="BE110" i="67"/>
  <c r="BE111" i="67" s="1"/>
  <c r="BD110" i="67"/>
  <c r="BD111" i="67" s="1"/>
  <c r="BC110" i="67"/>
  <c r="BC111" i="67" s="1"/>
  <c r="BB110" i="67"/>
  <c r="BB111" i="67" s="1"/>
  <c r="BA110" i="67"/>
  <c r="AZ110" i="67"/>
  <c r="AY110" i="67"/>
  <c r="AX110" i="67"/>
  <c r="AW110" i="67"/>
  <c r="AW111" i="67" s="1"/>
  <c r="AV110" i="67"/>
  <c r="AV111" i="67" s="1"/>
  <c r="AU110" i="67"/>
  <c r="AU111" i="67" s="1"/>
  <c r="AT110" i="67"/>
  <c r="AT111" i="67" s="1"/>
  <c r="AS110" i="67"/>
  <c r="AR110" i="67"/>
  <c r="AR111" i="67" s="1"/>
  <c r="AQ110" i="67"/>
  <c r="AP110" i="67"/>
  <c r="AO110" i="67"/>
  <c r="AO111" i="67" s="1"/>
  <c r="AN110" i="67"/>
  <c r="AN111" i="67" s="1"/>
  <c r="AM110" i="67"/>
  <c r="AM111" i="67" s="1"/>
  <c r="AL110" i="67"/>
  <c r="AL111" i="67" s="1"/>
  <c r="AK110" i="67"/>
  <c r="AK111" i="67" s="1"/>
  <c r="AJ110" i="67"/>
  <c r="AJ111" i="67" s="1"/>
  <c r="AI110" i="67"/>
  <c r="AH110" i="67"/>
  <c r="AG110" i="67"/>
  <c r="AF110" i="67"/>
  <c r="AE110" i="67"/>
  <c r="AE111" i="67" s="1"/>
  <c r="AD110" i="67"/>
  <c r="AD111" i="67" s="1"/>
  <c r="AC110" i="67"/>
  <c r="AC111" i="67" s="1"/>
  <c r="AB110" i="67"/>
  <c r="AB111" i="67" s="1"/>
  <c r="AA110" i="67"/>
  <c r="Z110" i="67"/>
  <c r="Y110" i="67"/>
  <c r="X110" i="67"/>
  <c r="X111" i="67" s="1"/>
  <c r="W110" i="67"/>
  <c r="W111" i="67" s="1"/>
  <c r="V110" i="67"/>
  <c r="V111" i="67" s="1"/>
  <c r="U110" i="67"/>
  <c r="T110" i="67"/>
  <c r="S110" i="67"/>
  <c r="R110" i="67"/>
  <c r="BO106" i="67"/>
  <c r="BN106" i="67"/>
  <c r="BG106" i="67"/>
  <c r="BF106" i="67"/>
  <c r="AY106" i="67"/>
  <c r="AX106" i="67"/>
  <c r="AW106" i="67"/>
  <c r="AV106" i="67"/>
  <c r="AQ106" i="67"/>
  <c r="AP106" i="67"/>
  <c r="AO106" i="67"/>
  <c r="AJ106" i="67"/>
  <c r="AI106" i="67"/>
  <c r="AH106" i="67"/>
  <c r="AA106" i="67"/>
  <c r="Z106" i="67"/>
  <c r="S106" i="67"/>
  <c r="R106" i="67"/>
  <c r="BQ105" i="67"/>
  <c r="BQ106" i="67" s="1"/>
  <c r="BP105" i="67"/>
  <c r="BP106" i="67" s="1"/>
  <c r="BO105" i="67"/>
  <c r="BN105" i="67"/>
  <c r="BM105" i="67"/>
  <c r="BM106" i="67" s="1"/>
  <c r="BL105" i="67"/>
  <c r="BL106" i="67" s="1"/>
  <c r="BK105" i="67"/>
  <c r="BK106" i="67" s="1"/>
  <c r="BJ105" i="67"/>
  <c r="BJ106" i="67" s="1"/>
  <c r="BI105" i="67"/>
  <c r="BI106" i="67" s="1"/>
  <c r="BH105" i="67"/>
  <c r="BH106" i="67" s="1"/>
  <c r="BG105" i="67"/>
  <c r="BF105" i="67"/>
  <c r="BE105" i="67"/>
  <c r="BE106" i="67" s="1"/>
  <c r="BD105" i="67"/>
  <c r="BD106" i="67" s="1"/>
  <c r="BC105" i="67"/>
  <c r="BC106" i="67" s="1"/>
  <c r="BB105" i="67"/>
  <c r="BB106" i="67" s="1"/>
  <c r="BA105" i="67"/>
  <c r="BA106" i="67" s="1"/>
  <c r="AZ105" i="67"/>
  <c r="AZ106" i="67" s="1"/>
  <c r="AY105" i="67"/>
  <c r="AX105" i="67"/>
  <c r="AW105" i="67"/>
  <c r="AV105" i="67"/>
  <c r="AU105" i="67"/>
  <c r="AU106" i="67" s="1"/>
  <c r="AT105" i="67"/>
  <c r="AT106" i="67" s="1"/>
  <c r="AS105" i="67"/>
  <c r="AS106" i="67" s="1"/>
  <c r="AR105" i="67"/>
  <c r="AR106" i="67" s="1"/>
  <c r="AQ105" i="67"/>
  <c r="AP105" i="67"/>
  <c r="AO105" i="67"/>
  <c r="AN105" i="67"/>
  <c r="AN106" i="67" s="1"/>
  <c r="AM105" i="67"/>
  <c r="AM106" i="67" s="1"/>
  <c r="AL105" i="67"/>
  <c r="AL106" i="67" s="1"/>
  <c r="AK105" i="67"/>
  <c r="AK106" i="67" s="1"/>
  <c r="AJ105" i="67"/>
  <c r="AI105" i="67"/>
  <c r="AH105" i="67"/>
  <c r="AG105" i="67"/>
  <c r="AG106" i="67" s="1"/>
  <c r="AF105" i="67"/>
  <c r="AF106" i="67" s="1"/>
  <c r="AE105" i="67"/>
  <c r="AE106" i="67" s="1"/>
  <c r="AD105" i="67"/>
  <c r="AD106" i="67" s="1"/>
  <c r="AC105" i="67"/>
  <c r="AC106" i="67" s="1"/>
  <c r="AB105" i="67"/>
  <c r="AB106" i="67" s="1"/>
  <c r="AA105" i="67"/>
  <c r="Z105" i="67"/>
  <c r="Y105" i="67"/>
  <c r="Y106" i="67" s="1"/>
  <c r="X105" i="67"/>
  <c r="X106" i="67" s="1"/>
  <c r="W105" i="67"/>
  <c r="W106" i="67" s="1"/>
  <c r="V105" i="67"/>
  <c r="V106" i="67" s="1"/>
  <c r="U105" i="67"/>
  <c r="U106" i="67" s="1"/>
  <c r="T105" i="67"/>
  <c r="T106" i="67" s="1"/>
  <c r="S105" i="67"/>
  <c r="R105" i="67"/>
  <c r="BO101" i="67"/>
  <c r="BN101" i="67"/>
  <c r="BL101" i="67"/>
  <c r="BG101" i="67"/>
  <c r="BF101" i="67"/>
  <c r="BA101" i="67"/>
  <c r="AZ101" i="67"/>
  <c r="AY101" i="67"/>
  <c r="AX101" i="67"/>
  <c r="AS101" i="67"/>
  <c r="AQ101" i="67"/>
  <c r="AP101" i="67"/>
  <c r="AI101" i="67"/>
  <c r="AH101" i="67"/>
  <c r="AG101" i="67"/>
  <c r="AF101" i="67"/>
  <c r="AA101" i="67"/>
  <c r="Z101" i="67"/>
  <c r="Y101" i="67"/>
  <c r="U101" i="67"/>
  <c r="T101" i="67"/>
  <c r="S101" i="67"/>
  <c r="R101" i="67"/>
  <c r="BQ100" i="67"/>
  <c r="BQ101" i="67" s="1"/>
  <c r="BP100" i="67"/>
  <c r="BP101" i="67" s="1"/>
  <c r="BO100" i="67"/>
  <c r="BN100" i="67"/>
  <c r="BM100" i="67"/>
  <c r="BM101" i="67" s="1"/>
  <c r="BL100" i="67"/>
  <c r="BK100" i="67"/>
  <c r="BK101" i="67" s="1"/>
  <c r="BJ100" i="67"/>
  <c r="BJ101" i="67" s="1"/>
  <c r="BI100" i="67"/>
  <c r="BI101" i="67" s="1"/>
  <c r="BH100" i="67"/>
  <c r="BH101" i="67" s="1"/>
  <c r="BG100" i="67"/>
  <c r="BF100" i="67"/>
  <c r="BE100" i="67"/>
  <c r="BE101" i="67" s="1"/>
  <c r="BD100" i="67"/>
  <c r="BD101" i="67" s="1"/>
  <c r="BC100" i="67"/>
  <c r="BC101" i="67" s="1"/>
  <c r="BB100" i="67"/>
  <c r="BB101" i="67" s="1"/>
  <c r="BA100" i="67"/>
  <c r="AZ100" i="67"/>
  <c r="AY100" i="67"/>
  <c r="AX100" i="67"/>
  <c r="AW100" i="67"/>
  <c r="AW101" i="67" s="1"/>
  <c r="AV100" i="67"/>
  <c r="AV101" i="67" s="1"/>
  <c r="AU100" i="67"/>
  <c r="AU101" i="67" s="1"/>
  <c r="AT100" i="67"/>
  <c r="AT101" i="67" s="1"/>
  <c r="AS100" i="67"/>
  <c r="AR100" i="67"/>
  <c r="AR101" i="67" s="1"/>
  <c r="AQ100" i="67"/>
  <c r="AP100" i="67"/>
  <c r="AO100" i="67"/>
  <c r="AO101" i="67" s="1"/>
  <c r="AN100" i="67"/>
  <c r="AN101" i="67" s="1"/>
  <c r="AM100" i="67"/>
  <c r="AM101" i="67" s="1"/>
  <c r="AL100" i="67"/>
  <c r="AL101" i="67" s="1"/>
  <c r="AK100" i="67"/>
  <c r="AK101" i="67" s="1"/>
  <c r="AJ100" i="67"/>
  <c r="AJ101" i="67" s="1"/>
  <c r="AI100" i="67"/>
  <c r="AH100" i="67"/>
  <c r="AG100" i="67"/>
  <c r="AF100" i="67"/>
  <c r="AE100" i="67"/>
  <c r="AE101" i="67" s="1"/>
  <c r="AD100" i="67"/>
  <c r="AD101" i="67" s="1"/>
  <c r="AC100" i="67"/>
  <c r="AC101" i="67" s="1"/>
  <c r="AB100" i="67"/>
  <c r="AB101" i="67" s="1"/>
  <c r="AA100" i="67"/>
  <c r="Z100" i="67"/>
  <c r="Y100" i="67"/>
  <c r="X100" i="67"/>
  <c r="X101" i="67" s="1"/>
  <c r="W100" i="67"/>
  <c r="W101" i="67" s="1"/>
  <c r="V100" i="67"/>
  <c r="V101" i="67" s="1"/>
  <c r="U100" i="67"/>
  <c r="T100" i="67"/>
  <c r="S100" i="67"/>
  <c r="R100" i="67"/>
  <c r="BQ96" i="67"/>
  <c r="BP96" i="67"/>
  <c r="BO96" i="67"/>
  <c r="BH96" i="67"/>
  <c r="BG96" i="67"/>
  <c r="BE96" i="67"/>
  <c r="AY96" i="67"/>
  <c r="AR96" i="67"/>
  <c r="AQ96" i="67"/>
  <c r="AJ96" i="67"/>
  <c r="AI96" i="67"/>
  <c r="AC96" i="67"/>
  <c r="AA96" i="67"/>
  <c r="U96" i="67"/>
  <c r="S96" i="67"/>
  <c r="BQ95" i="67"/>
  <c r="BP95" i="67"/>
  <c r="BO95" i="67"/>
  <c r="BN95" i="67"/>
  <c r="BN96" i="67" s="1"/>
  <c r="BM95" i="67"/>
  <c r="BM96" i="67" s="1"/>
  <c r="BL95" i="67"/>
  <c r="BL96" i="67" s="1"/>
  <c r="BK95" i="67"/>
  <c r="BK96" i="67" s="1"/>
  <c r="BJ95" i="67"/>
  <c r="BJ96" i="67" s="1"/>
  <c r="BI95" i="67"/>
  <c r="BI96" i="67" s="1"/>
  <c r="BH95" i="67"/>
  <c r="BG95" i="67"/>
  <c r="BF95" i="67"/>
  <c r="BF96" i="67" s="1"/>
  <c r="BE95" i="67"/>
  <c r="BD95" i="67"/>
  <c r="BD96" i="67" s="1"/>
  <c r="BC95" i="67"/>
  <c r="BC96" i="67" s="1"/>
  <c r="BB95" i="67"/>
  <c r="BB96" i="67" s="1"/>
  <c r="BA95" i="67"/>
  <c r="BA96" i="67" s="1"/>
  <c r="AZ95" i="67"/>
  <c r="AZ96" i="67" s="1"/>
  <c r="AY95" i="67"/>
  <c r="AX95" i="67"/>
  <c r="AX96" i="67" s="1"/>
  <c r="AW95" i="67"/>
  <c r="AW96" i="67" s="1"/>
  <c r="AV95" i="67"/>
  <c r="AV96" i="67" s="1"/>
  <c r="AU95" i="67"/>
  <c r="AU96" i="67" s="1"/>
  <c r="AT95" i="67"/>
  <c r="AT96" i="67" s="1"/>
  <c r="AS95" i="67"/>
  <c r="AS96" i="67" s="1"/>
  <c r="AR95" i="67"/>
  <c r="AQ95" i="67"/>
  <c r="AP95" i="67"/>
  <c r="AP96" i="67" s="1"/>
  <c r="AO95" i="67"/>
  <c r="AO96" i="67" s="1"/>
  <c r="AN95" i="67"/>
  <c r="AN96" i="67" s="1"/>
  <c r="AM95" i="67"/>
  <c r="AM96" i="67" s="1"/>
  <c r="AL95" i="67"/>
  <c r="AL96" i="67" s="1"/>
  <c r="AK95" i="67"/>
  <c r="AK96" i="67" s="1"/>
  <c r="AJ95" i="67"/>
  <c r="AI95" i="67"/>
  <c r="AH95" i="67"/>
  <c r="AH96" i="67" s="1"/>
  <c r="AG95" i="67"/>
  <c r="AG96" i="67" s="1"/>
  <c r="AF95" i="67"/>
  <c r="AF96" i="67" s="1"/>
  <c r="AE95" i="67"/>
  <c r="AE96" i="67" s="1"/>
  <c r="AD95" i="67"/>
  <c r="AD96" i="67" s="1"/>
  <c r="AC95" i="67"/>
  <c r="AB95" i="67"/>
  <c r="AB96" i="67" s="1"/>
  <c r="AA95" i="67"/>
  <c r="Z95" i="67"/>
  <c r="Z96" i="67" s="1"/>
  <c r="Y95" i="67"/>
  <c r="Y96" i="67" s="1"/>
  <c r="X95" i="67"/>
  <c r="X96" i="67" s="1"/>
  <c r="W95" i="67"/>
  <c r="W96" i="67" s="1"/>
  <c r="V95" i="67"/>
  <c r="V96" i="67" s="1"/>
  <c r="U95" i="67"/>
  <c r="T95" i="67"/>
  <c r="T96" i="67" s="1"/>
  <c r="S95" i="67"/>
  <c r="R95" i="67"/>
  <c r="R96" i="67" s="1"/>
  <c r="BP91" i="67"/>
  <c r="BO91" i="67"/>
  <c r="BM91" i="67"/>
  <c r="BL91" i="67"/>
  <c r="BG91" i="67"/>
  <c r="BE91" i="67"/>
  <c r="BD91" i="67"/>
  <c r="AZ91" i="67"/>
  <c r="AY91" i="67"/>
  <c r="AR91" i="67"/>
  <c r="AQ91" i="67"/>
  <c r="AN91" i="67"/>
  <c r="AK91" i="67"/>
  <c r="AJ91" i="67"/>
  <c r="AI91" i="67"/>
  <c r="AG91" i="67"/>
  <c r="AF91" i="67"/>
  <c r="AC91" i="67"/>
  <c r="AA91" i="67"/>
  <c r="Y91" i="67"/>
  <c r="X91" i="67"/>
  <c r="T91" i="67"/>
  <c r="S91" i="67"/>
  <c r="BQ90" i="67"/>
  <c r="BQ91" i="67" s="1"/>
  <c r="BP90" i="67"/>
  <c r="BO90" i="67"/>
  <c r="BN90" i="67"/>
  <c r="BN91" i="67" s="1"/>
  <c r="BM90" i="67"/>
  <c r="BL90" i="67"/>
  <c r="BK90" i="67"/>
  <c r="BK91" i="67" s="1"/>
  <c r="BJ90" i="67"/>
  <c r="BJ91" i="67" s="1"/>
  <c r="BI90" i="67"/>
  <c r="BI91" i="67" s="1"/>
  <c r="BH90" i="67"/>
  <c r="BH91" i="67" s="1"/>
  <c r="BG90" i="67"/>
  <c r="BF90" i="67"/>
  <c r="BF91" i="67" s="1"/>
  <c r="BE90" i="67"/>
  <c r="BD90" i="67"/>
  <c r="BC90" i="67"/>
  <c r="BC91" i="67" s="1"/>
  <c r="BB90" i="67"/>
  <c r="BB91" i="67" s="1"/>
  <c r="BA90" i="67"/>
  <c r="BA91" i="67" s="1"/>
  <c r="AZ90" i="67"/>
  <c r="AY90" i="67"/>
  <c r="AX90" i="67"/>
  <c r="AX91" i="67" s="1"/>
  <c r="AW90" i="67"/>
  <c r="AW91" i="67" s="1"/>
  <c r="AV90" i="67"/>
  <c r="AV91" i="67" s="1"/>
  <c r="AU90" i="67"/>
  <c r="AU91" i="67" s="1"/>
  <c r="AT90" i="67"/>
  <c r="AT91" i="67" s="1"/>
  <c r="AS90" i="67"/>
  <c r="AS91" i="67" s="1"/>
  <c r="AR90" i="67"/>
  <c r="AQ90" i="67"/>
  <c r="AP90" i="67"/>
  <c r="AP91" i="67" s="1"/>
  <c r="AO90" i="67"/>
  <c r="AO91" i="67" s="1"/>
  <c r="AN90" i="67"/>
  <c r="AM90" i="67"/>
  <c r="AM91" i="67" s="1"/>
  <c r="AL90" i="67"/>
  <c r="AL91" i="67" s="1"/>
  <c r="AK90" i="67"/>
  <c r="AJ90" i="67"/>
  <c r="AI90" i="67"/>
  <c r="AH90" i="67"/>
  <c r="AH91" i="67" s="1"/>
  <c r="AG90" i="67"/>
  <c r="AF90" i="67"/>
  <c r="AE90" i="67"/>
  <c r="AE91" i="67" s="1"/>
  <c r="AD90" i="67"/>
  <c r="AD91" i="67" s="1"/>
  <c r="AC90" i="67"/>
  <c r="AB90" i="67"/>
  <c r="AB91" i="67" s="1"/>
  <c r="AA90" i="67"/>
  <c r="Z90" i="67"/>
  <c r="Z91" i="67" s="1"/>
  <c r="Y90" i="67"/>
  <c r="X90" i="67"/>
  <c r="W90" i="67"/>
  <c r="W91" i="67" s="1"/>
  <c r="V90" i="67"/>
  <c r="V91" i="67" s="1"/>
  <c r="U90" i="67"/>
  <c r="U91" i="67" s="1"/>
  <c r="T90" i="67"/>
  <c r="S90" i="67"/>
  <c r="R90" i="67"/>
  <c r="R91" i="67" s="1"/>
  <c r="BQ86" i="67"/>
  <c r="BO86" i="67"/>
  <c r="BM86" i="67"/>
  <c r="BL86" i="67"/>
  <c r="BI86" i="67"/>
  <c r="BH86" i="67"/>
  <c r="BG86" i="67"/>
  <c r="BE86" i="67"/>
  <c r="BA86" i="67"/>
  <c r="AZ86" i="67"/>
  <c r="AY86" i="67"/>
  <c r="AV86" i="67"/>
  <c r="AS86" i="67"/>
  <c r="AQ86" i="67"/>
  <c r="AO86" i="67"/>
  <c r="AK86" i="67"/>
  <c r="AI86" i="67"/>
  <c r="AG86" i="67"/>
  <c r="AA86" i="67"/>
  <c r="Y86" i="67"/>
  <c r="U86" i="67"/>
  <c r="T86" i="67"/>
  <c r="S86" i="67"/>
  <c r="BQ85" i="67"/>
  <c r="BP85" i="67"/>
  <c r="BP86" i="67" s="1"/>
  <c r="BO85" i="67"/>
  <c r="BN85" i="67"/>
  <c r="BN86" i="67" s="1"/>
  <c r="BM85" i="67"/>
  <c r="BL85" i="67"/>
  <c r="BK85" i="67"/>
  <c r="BK86" i="67" s="1"/>
  <c r="BJ85" i="67"/>
  <c r="BJ86" i="67" s="1"/>
  <c r="BI85" i="67"/>
  <c r="BH85" i="67"/>
  <c r="BG85" i="67"/>
  <c r="BF85" i="67"/>
  <c r="BF86" i="67" s="1"/>
  <c r="BE85" i="67"/>
  <c r="BD85" i="67"/>
  <c r="BD86" i="67" s="1"/>
  <c r="BC85" i="67"/>
  <c r="BC86" i="67" s="1"/>
  <c r="BB85" i="67"/>
  <c r="BB86" i="67" s="1"/>
  <c r="BA85" i="67"/>
  <c r="AZ85" i="67"/>
  <c r="AY85" i="67"/>
  <c r="AX85" i="67"/>
  <c r="AX86" i="67" s="1"/>
  <c r="AW85" i="67"/>
  <c r="AW86" i="67" s="1"/>
  <c r="AV85" i="67"/>
  <c r="AU85" i="67"/>
  <c r="AU86" i="67" s="1"/>
  <c r="AT85" i="67"/>
  <c r="AT86" i="67" s="1"/>
  <c r="AS85" i="67"/>
  <c r="AR85" i="67"/>
  <c r="AR86" i="67" s="1"/>
  <c r="AQ85" i="67"/>
  <c r="AP85" i="67"/>
  <c r="AP86" i="67" s="1"/>
  <c r="AO85" i="67"/>
  <c r="AN85" i="67"/>
  <c r="AN86" i="67" s="1"/>
  <c r="AM85" i="67"/>
  <c r="AM86" i="67" s="1"/>
  <c r="AL85" i="67"/>
  <c r="AL86" i="67" s="1"/>
  <c r="AK85" i="67"/>
  <c r="AJ85" i="67"/>
  <c r="AJ86" i="67" s="1"/>
  <c r="AI85" i="67"/>
  <c r="AH85" i="67"/>
  <c r="AH86" i="67" s="1"/>
  <c r="AG85" i="67"/>
  <c r="AF85" i="67"/>
  <c r="AF86" i="67" s="1"/>
  <c r="AE85" i="67"/>
  <c r="AE86" i="67" s="1"/>
  <c r="AD85" i="67"/>
  <c r="AD86" i="67" s="1"/>
  <c r="AC85" i="67"/>
  <c r="AC86" i="67" s="1"/>
  <c r="AB85" i="67"/>
  <c r="AB86" i="67" s="1"/>
  <c r="AA85" i="67"/>
  <c r="Z85" i="67"/>
  <c r="Z86" i="67" s="1"/>
  <c r="Y85" i="67"/>
  <c r="X85" i="67"/>
  <c r="X86" i="67" s="1"/>
  <c r="W85" i="67"/>
  <c r="W86" i="67" s="1"/>
  <c r="V85" i="67"/>
  <c r="V86" i="67" s="1"/>
  <c r="U85" i="67"/>
  <c r="T85" i="67"/>
  <c r="S85" i="67"/>
  <c r="R85" i="67"/>
  <c r="R86" i="67" s="1"/>
  <c r="BP81" i="67"/>
  <c r="BO81" i="67"/>
  <c r="BG81" i="67"/>
  <c r="BD81" i="67"/>
  <c r="AY81" i="67"/>
  <c r="AQ81" i="67"/>
  <c r="AO81" i="67"/>
  <c r="AI81" i="67"/>
  <c r="AG81" i="67"/>
  <c r="AC81" i="67"/>
  <c r="AB81" i="67"/>
  <c r="AA81" i="67"/>
  <c r="S81" i="67"/>
  <c r="BQ80" i="67"/>
  <c r="BQ81" i="67" s="1"/>
  <c r="BP80" i="67"/>
  <c r="BO80" i="67"/>
  <c r="BN80" i="67"/>
  <c r="BN81" i="67" s="1"/>
  <c r="BM80" i="67"/>
  <c r="BM81" i="67" s="1"/>
  <c r="BL80" i="67"/>
  <c r="BL81" i="67" s="1"/>
  <c r="BK80" i="67"/>
  <c r="BK81" i="67" s="1"/>
  <c r="BJ80" i="67"/>
  <c r="BJ81" i="67" s="1"/>
  <c r="BI80" i="67"/>
  <c r="BI81" i="67" s="1"/>
  <c r="BH80" i="67"/>
  <c r="BH81" i="67" s="1"/>
  <c r="BG80" i="67"/>
  <c r="BF80" i="67"/>
  <c r="BF81" i="67" s="1"/>
  <c r="BE80" i="67"/>
  <c r="BE81" i="67" s="1"/>
  <c r="BD80" i="67"/>
  <c r="BC80" i="67"/>
  <c r="BC81" i="67" s="1"/>
  <c r="BB80" i="67"/>
  <c r="BB81" i="67" s="1"/>
  <c r="BA80" i="67"/>
  <c r="BA81" i="67" s="1"/>
  <c r="AZ80" i="67"/>
  <c r="AZ81" i="67" s="1"/>
  <c r="AY80" i="67"/>
  <c r="AX80" i="67"/>
  <c r="AX81" i="67" s="1"/>
  <c r="AW80" i="67"/>
  <c r="AW81" i="67" s="1"/>
  <c r="AV80" i="67"/>
  <c r="AV81" i="67" s="1"/>
  <c r="AU80" i="67"/>
  <c r="AU81" i="67" s="1"/>
  <c r="AT80" i="67"/>
  <c r="AT81" i="67" s="1"/>
  <c r="AS80" i="67"/>
  <c r="AS81" i="67" s="1"/>
  <c r="AR80" i="67"/>
  <c r="AR81" i="67" s="1"/>
  <c r="AQ80" i="67"/>
  <c r="AP80" i="67"/>
  <c r="AP81" i="67" s="1"/>
  <c r="AO80" i="67"/>
  <c r="AN80" i="67"/>
  <c r="AN81" i="67" s="1"/>
  <c r="AM80" i="67"/>
  <c r="AM81" i="67" s="1"/>
  <c r="AL80" i="67"/>
  <c r="AL81" i="67" s="1"/>
  <c r="AK80" i="67"/>
  <c r="AK81" i="67" s="1"/>
  <c r="AJ80" i="67"/>
  <c r="AJ81" i="67" s="1"/>
  <c r="AI80" i="67"/>
  <c r="AH80" i="67"/>
  <c r="AH81" i="67" s="1"/>
  <c r="AG80" i="67"/>
  <c r="AF80" i="67"/>
  <c r="AF81" i="67" s="1"/>
  <c r="AE80" i="67"/>
  <c r="AE81" i="67" s="1"/>
  <c r="AD80" i="67"/>
  <c r="AD81" i="67" s="1"/>
  <c r="AC80" i="67"/>
  <c r="AB80" i="67"/>
  <c r="AA80" i="67"/>
  <c r="Z80" i="67"/>
  <c r="Z81" i="67" s="1"/>
  <c r="Y80" i="67"/>
  <c r="Y81" i="67" s="1"/>
  <c r="X80" i="67"/>
  <c r="X81" i="67" s="1"/>
  <c r="W80" i="67"/>
  <c r="W81" i="67" s="1"/>
  <c r="V80" i="67"/>
  <c r="V81" i="67" s="1"/>
  <c r="U80" i="67"/>
  <c r="U81" i="67" s="1"/>
  <c r="T80" i="67"/>
  <c r="T81" i="67" s="1"/>
  <c r="S80" i="67"/>
  <c r="R80" i="67"/>
  <c r="R81" i="67" s="1"/>
  <c r="BO76" i="67"/>
  <c r="BL76" i="67"/>
  <c r="BI76" i="67"/>
  <c r="BG76" i="67"/>
  <c r="BD76" i="67"/>
  <c r="BA76" i="67"/>
  <c r="AY76" i="67"/>
  <c r="AQ76" i="67"/>
  <c r="AK76" i="67"/>
  <c r="AI76" i="67"/>
  <c r="AF76" i="67"/>
  <c r="AA76" i="67"/>
  <c r="X76" i="67"/>
  <c r="S76" i="67"/>
  <c r="BQ75" i="67"/>
  <c r="BQ76" i="67" s="1"/>
  <c r="BP75" i="67"/>
  <c r="BP76" i="67" s="1"/>
  <c r="BO75" i="67"/>
  <c r="BN75" i="67"/>
  <c r="BN76" i="67" s="1"/>
  <c r="BM75" i="67"/>
  <c r="BM76" i="67" s="1"/>
  <c r="BL75" i="67"/>
  <c r="BK75" i="67"/>
  <c r="BK76" i="67" s="1"/>
  <c r="BJ75" i="67"/>
  <c r="BJ76" i="67" s="1"/>
  <c r="BI75" i="67"/>
  <c r="BH75" i="67"/>
  <c r="BH76" i="67" s="1"/>
  <c r="BG75" i="67"/>
  <c r="BF75" i="67"/>
  <c r="BF76" i="67" s="1"/>
  <c r="BE75" i="67"/>
  <c r="BE76" i="67" s="1"/>
  <c r="BD75" i="67"/>
  <c r="BC75" i="67"/>
  <c r="BC76" i="67" s="1"/>
  <c r="BB75" i="67"/>
  <c r="BB76" i="67" s="1"/>
  <c r="BA75" i="67"/>
  <c r="AZ75" i="67"/>
  <c r="AZ76" i="67" s="1"/>
  <c r="AY75" i="67"/>
  <c r="AX75" i="67"/>
  <c r="AX76" i="67" s="1"/>
  <c r="AW75" i="67"/>
  <c r="AW76" i="67" s="1"/>
  <c r="AV75" i="67"/>
  <c r="AV76" i="67" s="1"/>
  <c r="AU75" i="67"/>
  <c r="AU76" i="67" s="1"/>
  <c r="AT75" i="67"/>
  <c r="AT76" i="67" s="1"/>
  <c r="AS75" i="67"/>
  <c r="AS76" i="67" s="1"/>
  <c r="AR75" i="67"/>
  <c r="AR76" i="67" s="1"/>
  <c r="AQ75" i="67"/>
  <c r="AP75" i="67"/>
  <c r="AP76" i="67" s="1"/>
  <c r="AO75" i="67"/>
  <c r="AO76" i="67" s="1"/>
  <c r="AN75" i="67"/>
  <c r="AN76" i="67" s="1"/>
  <c r="AM75" i="67"/>
  <c r="AM76" i="67" s="1"/>
  <c r="AL75" i="67"/>
  <c r="AL76" i="67" s="1"/>
  <c r="AK75" i="67"/>
  <c r="AJ75" i="67"/>
  <c r="AJ76" i="67" s="1"/>
  <c r="AI75" i="67"/>
  <c r="AH75" i="67"/>
  <c r="AH76" i="67" s="1"/>
  <c r="AG75" i="67"/>
  <c r="AG76" i="67" s="1"/>
  <c r="AF75" i="67"/>
  <c r="AE75" i="67"/>
  <c r="AE76" i="67" s="1"/>
  <c r="AD75" i="67"/>
  <c r="AD76" i="67" s="1"/>
  <c r="AC75" i="67"/>
  <c r="AC76" i="67" s="1"/>
  <c r="AB75" i="67"/>
  <c r="AB76" i="67" s="1"/>
  <c r="AA75" i="67"/>
  <c r="Z75" i="67"/>
  <c r="Z76" i="67" s="1"/>
  <c r="Y75" i="67"/>
  <c r="Y76" i="67" s="1"/>
  <c r="X75" i="67"/>
  <c r="W75" i="67"/>
  <c r="W76" i="67" s="1"/>
  <c r="V75" i="67"/>
  <c r="V76" i="67" s="1"/>
  <c r="U75" i="67"/>
  <c r="U76" i="67" s="1"/>
  <c r="T75" i="67"/>
  <c r="T76" i="67" s="1"/>
  <c r="S75" i="67"/>
  <c r="R75" i="67"/>
  <c r="R76" i="67" s="1"/>
  <c r="BQ71" i="67"/>
  <c r="BP71" i="67"/>
  <c r="BO71" i="67"/>
  <c r="BL71" i="67"/>
  <c r="BI71" i="67"/>
  <c r="BH71" i="67"/>
  <c r="BG71" i="67"/>
  <c r="BD71" i="67"/>
  <c r="AZ71" i="67"/>
  <c r="AY71" i="67"/>
  <c r="AS71" i="67"/>
  <c r="AR71" i="67"/>
  <c r="AQ71" i="67"/>
  <c r="AN71" i="67"/>
  <c r="AK71" i="67"/>
  <c r="AJ71" i="67"/>
  <c r="AI71" i="67"/>
  <c r="AF71" i="67"/>
  <c r="AA71" i="67"/>
  <c r="X71" i="67"/>
  <c r="T71" i="67"/>
  <c r="S71" i="67"/>
  <c r="BQ70" i="67"/>
  <c r="BP70" i="67"/>
  <c r="BO70" i="67"/>
  <c r="BN70" i="67"/>
  <c r="BN71" i="67" s="1"/>
  <c r="BM70" i="67"/>
  <c r="BM71" i="67" s="1"/>
  <c r="BL70" i="67"/>
  <c r="BK70" i="67"/>
  <c r="BK71" i="67" s="1"/>
  <c r="BJ70" i="67"/>
  <c r="BJ71" i="67" s="1"/>
  <c r="BI70" i="67"/>
  <c r="BH70" i="67"/>
  <c r="BG70" i="67"/>
  <c r="BF70" i="67"/>
  <c r="BF71" i="67" s="1"/>
  <c r="BE70" i="67"/>
  <c r="BE71" i="67" s="1"/>
  <c r="BD70" i="67"/>
  <c r="BC70" i="67"/>
  <c r="BC71" i="67" s="1"/>
  <c r="BB70" i="67"/>
  <c r="BB71" i="67" s="1"/>
  <c r="BA70" i="67"/>
  <c r="BA71" i="67" s="1"/>
  <c r="AZ70" i="67"/>
  <c r="AY70" i="67"/>
  <c r="AX70" i="67"/>
  <c r="AX71" i="67" s="1"/>
  <c r="AW70" i="67"/>
  <c r="AW71" i="67" s="1"/>
  <c r="AV70" i="67"/>
  <c r="AV71" i="67" s="1"/>
  <c r="AU70" i="67"/>
  <c r="AU71" i="67" s="1"/>
  <c r="AT70" i="67"/>
  <c r="AT71" i="67" s="1"/>
  <c r="AS70" i="67"/>
  <c r="AR70" i="67"/>
  <c r="AQ70" i="67"/>
  <c r="AP70" i="67"/>
  <c r="AP71" i="67" s="1"/>
  <c r="AO70" i="67"/>
  <c r="AO71" i="67" s="1"/>
  <c r="AN70" i="67"/>
  <c r="AM70" i="67"/>
  <c r="AM71" i="67" s="1"/>
  <c r="AL70" i="67"/>
  <c r="AL71" i="67" s="1"/>
  <c r="AK70" i="67"/>
  <c r="AJ70" i="67"/>
  <c r="AI70" i="67"/>
  <c r="AH70" i="67"/>
  <c r="AH71" i="67" s="1"/>
  <c r="AG70" i="67"/>
  <c r="AG71" i="67" s="1"/>
  <c r="AF70" i="67"/>
  <c r="AE70" i="67"/>
  <c r="AE71" i="67" s="1"/>
  <c r="AD70" i="67"/>
  <c r="AD71" i="67" s="1"/>
  <c r="AC70" i="67"/>
  <c r="AC71" i="67" s="1"/>
  <c r="AB70" i="67"/>
  <c r="AB71" i="67" s="1"/>
  <c r="AA70" i="67"/>
  <c r="Z70" i="67"/>
  <c r="Z71" i="67" s="1"/>
  <c r="Y70" i="67"/>
  <c r="Y71" i="67" s="1"/>
  <c r="X70" i="67"/>
  <c r="W70" i="67"/>
  <c r="W71" i="67" s="1"/>
  <c r="V70" i="67"/>
  <c r="V71" i="67" s="1"/>
  <c r="U70" i="67"/>
  <c r="U71" i="67" s="1"/>
  <c r="T70" i="67"/>
  <c r="S70" i="67"/>
  <c r="R70" i="67"/>
  <c r="R71" i="67" s="1"/>
  <c r="BQ66" i="67"/>
  <c r="BO66" i="67"/>
  <c r="BM66" i="67"/>
  <c r="BG66" i="67"/>
  <c r="BE66" i="67"/>
  <c r="BA66" i="67"/>
  <c r="AY66" i="67"/>
  <c r="AS66" i="67"/>
  <c r="AQ66" i="67"/>
  <c r="AO66" i="67"/>
  <c r="AN66" i="67"/>
  <c r="AK66" i="67"/>
  <c r="AI66" i="67"/>
  <c r="AG66" i="67"/>
  <c r="AF66" i="67"/>
  <c r="AA66" i="67"/>
  <c r="Y66" i="67"/>
  <c r="U66" i="67"/>
  <c r="S66" i="67"/>
  <c r="BQ65" i="67"/>
  <c r="BP65" i="67"/>
  <c r="BP66" i="67" s="1"/>
  <c r="BO65" i="67"/>
  <c r="BN65" i="67"/>
  <c r="BN66" i="67" s="1"/>
  <c r="BM65" i="67"/>
  <c r="BL65" i="67"/>
  <c r="BL66" i="67" s="1"/>
  <c r="BK65" i="67"/>
  <c r="BK66" i="67" s="1"/>
  <c r="BJ65" i="67"/>
  <c r="BJ66" i="67" s="1"/>
  <c r="BI65" i="67"/>
  <c r="BI66" i="67" s="1"/>
  <c r="BH65" i="67"/>
  <c r="BH66" i="67" s="1"/>
  <c r="BG65" i="67"/>
  <c r="BF65" i="67"/>
  <c r="BF66" i="67" s="1"/>
  <c r="BE65" i="67"/>
  <c r="BD65" i="67"/>
  <c r="BD66" i="67" s="1"/>
  <c r="BC65" i="67"/>
  <c r="BC66" i="67" s="1"/>
  <c r="BB65" i="67"/>
  <c r="BB66" i="67" s="1"/>
  <c r="BA65" i="67"/>
  <c r="AZ65" i="67"/>
  <c r="AZ66" i="67" s="1"/>
  <c r="AY65" i="67"/>
  <c r="AX65" i="67"/>
  <c r="AX66" i="67" s="1"/>
  <c r="AW65" i="67"/>
  <c r="AW66" i="67" s="1"/>
  <c r="AV65" i="67"/>
  <c r="AV66" i="67" s="1"/>
  <c r="AU65" i="67"/>
  <c r="AU66" i="67" s="1"/>
  <c r="AT65" i="67"/>
  <c r="AT66" i="67" s="1"/>
  <c r="AS65" i="67"/>
  <c r="AR65" i="67"/>
  <c r="AR66" i="67" s="1"/>
  <c r="AQ65" i="67"/>
  <c r="AP65" i="67"/>
  <c r="AP66" i="67" s="1"/>
  <c r="AO65" i="67"/>
  <c r="AN65" i="67"/>
  <c r="AM65" i="67"/>
  <c r="AM66" i="67" s="1"/>
  <c r="AL65" i="67"/>
  <c r="AL66" i="67" s="1"/>
  <c r="AK65" i="67"/>
  <c r="AJ65" i="67"/>
  <c r="AJ66" i="67" s="1"/>
  <c r="AI65" i="67"/>
  <c r="AH65" i="67"/>
  <c r="AH66" i="67" s="1"/>
  <c r="AG65" i="67"/>
  <c r="AF65" i="67"/>
  <c r="AE65" i="67"/>
  <c r="AE66" i="67" s="1"/>
  <c r="AD65" i="67"/>
  <c r="AD66" i="67" s="1"/>
  <c r="AC65" i="67"/>
  <c r="AC66" i="67" s="1"/>
  <c r="AB65" i="67"/>
  <c r="AB66" i="67" s="1"/>
  <c r="AA65" i="67"/>
  <c r="Z65" i="67"/>
  <c r="Z66" i="67" s="1"/>
  <c r="Y65" i="67"/>
  <c r="X65" i="67"/>
  <c r="X66" i="67" s="1"/>
  <c r="W65" i="67"/>
  <c r="W66" i="67" s="1"/>
  <c r="V65" i="67"/>
  <c r="V66" i="67" s="1"/>
  <c r="U65" i="67"/>
  <c r="T65" i="67"/>
  <c r="T66" i="67" s="1"/>
  <c r="S65" i="67"/>
  <c r="R65" i="67"/>
  <c r="R66" i="67" s="1"/>
  <c r="BO61" i="67"/>
  <c r="BM61" i="67"/>
  <c r="BI61" i="67"/>
  <c r="BH61" i="67"/>
  <c r="BG61" i="67"/>
  <c r="BA61" i="67"/>
  <c r="AZ61" i="67"/>
  <c r="AY61" i="67"/>
  <c r="AV61" i="67"/>
  <c r="AQ61" i="67"/>
  <c r="AJ61" i="67"/>
  <c r="AI61" i="67"/>
  <c r="AA61" i="67"/>
  <c r="U61" i="67"/>
  <c r="S61" i="67"/>
  <c r="BQ60" i="67"/>
  <c r="BQ61" i="67" s="1"/>
  <c r="BP60" i="67"/>
  <c r="BP61" i="67" s="1"/>
  <c r="BO60" i="67"/>
  <c r="BN60" i="67"/>
  <c r="BN61" i="67" s="1"/>
  <c r="BM60" i="67"/>
  <c r="BL60" i="67"/>
  <c r="BL61" i="67" s="1"/>
  <c r="BK60" i="67"/>
  <c r="BK61" i="67" s="1"/>
  <c r="BJ60" i="67"/>
  <c r="BJ61" i="67" s="1"/>
  <c r="BI60" i="67"/>
  <c r="BH60" i="67"/>
  <c r="BG60" i="67"/>
  <c r="BF60" i="67"/>
  <c r="BF61" i="67" s="1"/>
  <c r="BE60" i="67"/>
  <c r="BE61" i="67" s="1"/>
  <c r="BD60" i="67"/>
  <c r="BD61" i="67" s="1"/>
  <c r="BC60" i="67"/>
  <c r="BC61" i="67" s="1"/>
  <c r="BB60" i="67"/>
  <c r="BB61" i="67" s="1"/>
  <c r="BA60" i="67"/>
  <c r="AZ60" i="67"/>
  <c r="AY60" i="67"/>
  <c r="AX60" i="67"/>
  <c r="AX61" i="67" s="1"/>
  <c r="AW60" i="67"/>
  <c r="AW61" i="67" s="1"/>
  <c r="AV60" i="67"/>
  <c r="AU60" i="67"/>
  <c r="AU61" i="67" s="1"/>
  <c r="AT60" i="67"/>
  <c r="AT61" i="67" s="1"/>
  <c r="AS60" i="67"/>
  <c r="AS61" i="67" s="1"/>
  <c r="AR60" i="67"/>
  <c r="AR61" i="67" s="1"/>
  <c r="AQ60" i="67"/>
  <c r="AP60" i="67"/>
  <c r="AP61" i="67" s="1"/>
  <c r="AO60" i="67"/>
  <c r="AO61" i="67" s="1"/>
  <c r="AN60" i="67"/>
  <c r="AN61" i="67" s="1"/>
  <c r="AM60" i="67"/>
  <c r="AM61" i="67" s="1"/>
  <c r="AL60" i="67"/>
  <c r="AL61" i="67" s="1"/>
  <c r="AK60" i="67"/>
  <c r="AK61" i="67" s="1"/>
  <c r="AJ60" i="67"/>
  <c r="AI60" i="67"/>
  <c r="AH60" i="67"/>
  <c r="AH61" i="67" s="1"/>
  <c r="AG60" i="67"/>
  <c r="AG61" i="67" s="1"/>
  <c r="AF60" i="67"/>
  <c r="AF61" i="67" s="1"/>
  <c r="AE60" i="67"/>
  <c r="AE61" i="67" s="1"/>
  <c r="AD60" i="67"/>
  <c r="AD61" i="67" s="1"/>
  <c r="AC60" i="67"/>
  <c r="AC61" i="67" s="1"/>
  <c r="AB60" i="67"/>
  <c r="AB61" i="67" s="1"/>
  <c r="AA60" i="67"/>
  <c r="Z60" i="67"/>
  <c r="Z61" i="67" s="1"/>
  <c r="Y60" i="67"/>
  <c r="Y61" i="67" s="1"/>
  <c r="X60" i="67"/>
  <c r="X61" i="67" s="1"/>
  <c r="W60" i="67"/>
  <c r="W61" i="67" s="1"/>
  <c r="V60" i="67"/>
  <c r="V61" i="67" s="1"/>
  <c r="U60" i="67"/>
  <c r="T60" i="67"/>
  <c r="T61" i="67" s="1"/>
  <c r="S60" i="67"/>
  <c r="R60" i="67"/>
  <c r="R61" i="67" s="1"/>
  <c r="BQ56" i="67"/>
  <c r="BP56" i="67"/>
  <c r="BO56" i="67"/>
  <c r="BH56" i="67"/>
  <c r="BG56" i="67"/>
  <c r="BE56" i="67"/>
  <c r="AY56" i="67"/>
  <c r="AV56" i="67"/>
  <c r="AR56" i="67"/>
  <c r="AQ56" i="67"/>
  <c r="AJ56" i="67"/>
  <c r="AI56" i="67"/>
  <c r="AA56" i="67"/>
  <c r="U56" i="67"/>
  <c r="S56" i="67"/>
  <c r="BQ55" i="67"/>
  <c r="BP55" i="67"/>
  <c r="BO55" i="67"/>
  <c r="BN55" i="67"/>
  <c r="BN56" i="67" s="1"/>
  <c r="BM55" i="67"/>
  <c r="BM56" i="67" s="1"/>
  <c r="BL55" i="67"/>
  <c r="BL56" i="67" s="1"/>
  <c r="BK55" i="67"/>
  <c r="BK56" i="67" s="1"/>
  <c r="BJ55" i="67"/>
  <c r="BJ56" i="67" s="1"/>
  <c r="BI55" i="67"/>
  <c r="BI56" i="67" s="1"/>
  <c r="BH55" i="67"/>
  <c r="BG55" i="67"/>
  <c r="BF55" i="67"/>
  <c r="BF56" i="67" s="1"/>
  <c r="BE55" i="67"/>
  <c r="BD55" i="67"/>
  <c r="BD56" i="67" s="1"/>
  <c r="BC55" i="67"/>
  <c r="BC56" i="67" s="1"/>
  <c r="BB55" i="67"/>
  <c r="BB56" i="67" s="1"/>
  <c r="BA55" i="67"/>
  <c r="BA56" i="67" s="1"/>
  <c r="AZ55" i="67"/>
  <c r="AZ56" i="67" s="1"/>
  <c r="AY55" i="67"/>
  <c r="AX55" i="67"/>
  <c r="AX56" i="67" s="1"/>
  <c r="AW55" i="67"/>
  <c r="AW56" i="67" s="1"/>
  <c r="AV55" i="67"/>
  <c r="AU55" i="67"/>
  <c r="AU56" i="67" s="1"/>
  <c r="AT55" i="67"/>
  <c r="AT56" i="67" s="1"/>
  <c r="AS55" i="67"/>
  <c r="AS56" i="67" s="1"/>
  <c r="AR55" i="67"/>
  <c r="AQ55" i="67"/>
  <c r="AP55" i="67"/>
  <c r="AP56" i="67" s="1"/>
  <c r="AO55" i="67"/>
  <c r="AO56" i="67" s="1"/>
  <c r="AN55" i="67"/>
  <c r="AN56" i="67" s="1"/>
  <c r="AM55" i="67"/>
  <c r="AM56" i="67" s="1"/>
  <c r="AL55" i="67"/>
  <c r="AL56" i="67" s="1"/>
  <c r="AK55" i="67"/>
  <c r="AK56" i="67" s="1"/>
  <c r="AJ55" i="67"/>
  <c r="AI55" i="67"/>
  <c r="AH55" i="67"/>
  <c r="AH56" i="67" s="1"/>
  <c r="AG55" i="67"/>
  <c r="AG56" i="67" s="1"/>
  <c r="AF55" i="67"/>
  <c r="AF56" i="67" s="1"/>
  <c r="AE55" i="67"/>
  <c r="AE56" i="67" s="1"/>
  <c r="AD55" i="67"/>
  <c r="AD56" i="67" s="1"/>
  <c r="AC55" i="67"/>
  <c r="AC56" i="67" s="1"/>
  <c r="AB55" i="67"/>
  <c r="AB56" i="67" s="1"/>
  <c r="AA55" i="67"/>
  <c r="Z55" i="67"/>
  <c r="Z56" i="67" s="1"/>
  <c r="Y55" i="67"/>
  <c r="Y56" i="67" s="1"/>
  <c r="X55" i="67"/>
  <c r="X56" i="67" s="1"/>
  <c r="W55" i="67"/>
  <c r="W56" i="67" s="1"/>
  <c r="V55" i="67"/>
  <c r="V56" i="67" s="1"/>
  <c r="U55" i="67"/>
  <c r="T55" i="67"/>
  <c r="T56" i="67" s="1"/>
  <c r="S55" i="67"/>
  <c r="R55" i="67"/>
  <c r="R56" i="67" s="1"/>
  <c r="BP51" i="67"/>
  <c r="BO51" i="67"/>
  <c r="BM51" i="67"/>
  <c r="BL51" i="67"/>
  <c r="BG51" i="67"/>
  <c r="BE51" i="67"/>
  <c r="BD51" i="67"/>
  <c r="AZ51" i="67"/>
  <c r="AY51" i="67"/>
  <c r="AR51" i="67"/>
  <c r="AQ51" i="67"/>
  <c r="AN51" i="67"/>
  <c r="AK51" i="67"/>
  <c r="AJ51" i="67"/>
  <c r="AI51" i="67"/>
  <c r="AG51" i="67"/>
  <c r="AF51" i="67"/>
  <c r="AC51" i="67"/>
  <c r="AA51" i="67"/>
  <c r="Y51" i="67"/>
  <c r="X51" i="67"/>
  <c r="T51" i="67"/>
  <c r="S51" i="67"/>
  <c r="BQ50" i="67"/>
  <c r="BQ51" i="67" s="1"/>
  <c r="BP50" i="67"/>
  <c r="BO50" i="67"/>
  <c r="BN50" i="67"/>
  <c r="BN51" i="67" s="1"/>
  <c r="BM50" i="67"/>
  <c r="BL50" i="67"/>
  <c r="BK50" i="67"/>
  <c r="BK51" i="67" s="1"/>
  <c r="BJ50" i="67"/>
  <c r="BJ51" i="67" s="1"/>
  <c r="BI50" i="67"/>
  <c r="BI51" i="67" s="1"/>
  <c r="BH50" i="67"/>
  <c r="BH51" i="67" s="1"/>
  <c r="BG50" i="67"/>
  <c r="BF50" i="67"/>
  <c r="BF51" i="67" s="1"/>
  <c r="BE50" i="67"/>
  <c r="BD50" i="67"/>
  <c r="BC50" i="67"/>
  <c r="BC51" i="67" s="1"/>
  <c r="BB50" i="67"/>
  <c r="BB51" i="67" s="1"/>
  <c r="BA50" i="67"/>
  <c r="BA51" i="67" s="1"/>
  <c r="AZ50" i="67"/>
  <c r="AY50" i="67"/>
  <c r="AX50" i="67"/>
  <c r="AX51" i="67" s="1"/>
  <c r="AW50" i="67"/>
  <c r="AW51" i="67" s="1"/>
  <c r="AV50" i="67"/>
  <c r="AV51" i="67" s="1"/>
  <c r="AU50" i="67"/>
  <c r="AU51" i="67" s="1"/>
  <c r="AT50" i="67"/>
  <c r="AT51" i="67" s="1"/>
  <c r="AS50" i="67"/>
  <c r="AS51" i="67" s="1"/>
  <c r="AR50" i="67"/>
  <c r="AQ50" i="67"/>
  <c r="AP50" i="67"/>
  <c r="AP51" i="67" s="1"/>
  <c r="AO50" i="67"/>
  <c r="AO51" i="67" s="1"/>
  <c r="AN50" i="67"/>
  <c r="AM50" i="67"/>
  <c r="AM51" i="67" s="1"/>
  <c r="AL50" i="67"/>
  <c r="AL51" i="67" s="1"/>
  <c r="AK50" i="67"/>
  <c r="AJ50" i="67"/>
  <c r="AI50" i="67"/>
  <c r="AH50" i="67"/>
  <c r="AH51" i="67" s="1"/>
  <c r="AG50" i="67"/>
  <c r="AF50" i="67"/>
  <c r="AE50" i="67"/>
  <c r="AE51" i="67" s="1"/>
  <c r="AD50" i="67"/>
  <c r="AD51" i="67" s="1"/>
  <c r="AC50" i="67"/>
  <c r="AB50" i="67"/>
  <c r="AB51" i="67" s="1"/>
  <c r="AA50" i="67"/>
  <c r="Z50" i="67"/>
  <c r="Z51" i="67" s="1"/>
  <c r="Y50" i="67"/>
  <c r="X50" i="67"/>
  <c r="W50" i="67"/>
  <c r="W51" i="67" s="1"/>
  <c r="V50" i="67"/>
  <c r="V51" i="67" s="1"/>
  <c r="U50" i="67"/>
  <c r="U51" i="67" s="1"/>
  <c r="T50" i="67"/>
  <c r="S50" i="67"/>
  <c r="R50" i="67"/>
  <c r="R51" i="67" s="1"/>
  <c r="BQ46" i="67"/>
  <c r="BO46" i="67"/>
  <c r="BM46" i="67"/>
  <c r="BL46" i="67"/>
  <c r="BI46" i="67"/>
  <c r="BH46" i="67"/>
  <c r="BG46" i="67"/>
  <c r="BE46" i="67"/>
  <c r="BA46" i="67"/>
  <c r="AZ46" i="67"/>
  <c r="AY46" i="67"/>
  <c r="AV46" i="67"/>
  <c r="AS46" i="67"/>
  <c r="AQ46" i="67"/>
  <c r="AO46" i="67"/>
  <c r="AK46" i="67"/>
  <c r="AI46" i="67"/>
  <c r="AG46" i="67"/>
  <c r="AA46" i="67"/>
  <c r="Y46" i="67"/>
  <c r="U46" i="67"/>
  <c r="T46" i="67"/>
  <c r="S46" i="67"/>
  <c r="BQ45" i="67"/>
  <c r="BP45" i="67"/>
  <c r="BP46" i="67" s="1"/>
  <c r="BO45" i="67"/>
  <c r="BN45" i="67"/>
  <c r="BN46" i="67" s="1"/>
  <c r="BM45" i="67"/>
  <c r="BL45" i="67"/>
  <c r="BK45" i="67"/>
  <c r="BK46" i="67" s="1"/>
  <c r="BJ45" i="67"/>
  <c r="BJ46" i="67" s="1"/>
  <c r="BI45" i="67"/>
  <c r="BH45" i="67"/>
  <c r="BG45" i="67"/>
  <c r="BF45" i="67"/>
  <c r="BF46" i="67" s="1"/>
  <c r="BE45" i="67"/>
  <c r="BD45" i="67"/>
  <c r="BD46" i="67" s="1"/>
  <c r="BC45" i="67"/>
  <c r="BC46" i="67" s="1"/>
  <c r="BB45" i="67"/>
  <c r="BB46" i="67" s="1"/>
  <c r="BA45" i="67"/>
  <c r="AZ45" i="67"/>
  <c r="AY45" i="67"/>
  <c r="AX45" i="67"/>
  <c r="AX46" i="67" s="1"/>
  <c r="AW45" i="67"/>
  <c r="AW46" i="67" s="1"/>
  <c r="AV45" i="67"/>
  <c r="AU45" i="67"/>
  <c r="AU46" i="67" s="1"/>
  <c r="AT45" i="67"/>
  <c r="AT46" i="67" s="1"/>
  <c r="AS45" i="67"/>
  <c r="AR45" i="67"/>
  <c r="AR46" i="67" s="1"/>
  <c r="AQ45" i="67"/>
  <c r="AP45" i="67"/>
  <c r="AP46" i="67" s="1"/>
  <c r="AO45" i="67"/>
  <c r="AN45" i="67"/>
  <c r="AN46" i="67" s="1"/>
  <c r="AM45" i="67"/>
  <c r="AM46" i="67" s="1"/>
  <c r="AL45" i="67"/>
  <c r="AL46" i="67" s="1"/>
  <c r="AK45" i="67"/>
  <c r="AJ45" i="67"/>
  <c r="AJ46" i="67" s="1"/>
  <c r="AI45" i="67"/>
  <c r="AH45" i="67"/>
  <c r="AH46" i="67" s="1"/>
  <c r="AG45" i="67"/>
  <c r="AF45" i="67"/>
  <c r="AF46" i="67" s="1"/>
  <c r="AE45" i="67"/>
  <c r="AE46" i="67" s="1"/>
  <c r="AD45" i="67"/>
  <c r="AD46" i="67" s="1"/>
  <c r="AC45" i="67"/>
  <c r="AC46" i="67" s="1"/>
  <c r="AB45" i="67"/>
  <c r="AB46" i="67" s="1"/>
  <c r="AA45" i="67"/>
  <c r="Z45" i="67"/>
  <c r="Z46" i="67" s="1"/>
  <c r="Y45" i="67"/>
  <c r="X45" i="67"/>
  <c r="X46" i="67" s="1"/>
  <c r="W45" i="67"/>
  <c r="W46" i="67" s="1"/>
  <c r="V45" i="67"/>
  <c r="V46" i="67" s="1"/>
  <c r="U45" i="67"/>
  <c r="T45" i="67"/>
  <c r="S45" i="67"/>
  <c r="R45" i="67"/>
  <c r="R46" i="67" s="1"/>
  <c r="BP41" i="67"/>
  <c r="BO41" i="67"/>
  <c r="BG41" i="67"/>
  <c r="BD41" i="67"/>
  <c r="BA41" i="67"/>
  <c r="AY41" i="67"/>
  <c r="AS41" i="67"/>
  <c r="AQ41" i="67"/>
  <c r="AO41" i="67"/>
  <c r="AI41" i="67"/>
  <c r="AG41" i="67"/>
  <c r="AC41" i="67"/>
  <c r="AB41" i="67"/>
  <c r="AA41" i="67"/>
  <c r="T41" i="67"/>
  <c r="S41" i="67"/>
  <c r="BQ40" i="67"/>
  <c r="BQ41" i="67" s="1"/>
  <c r="BP40" i="67"/>
  <c r="BO40" i="67"/>
  <c r="BN40" i="67"/>
  <c r="BN41" i="67" s="1"/>
  <c r="BM40" i="67"/>
  <c r="BM41" i="67" s="1"/>
  <c r="BL40" i="67"/>
  <c r="BL41" i="67" s="1"/>
  <c r="BK40" i="67"/>
  <c r="BK41" i="67" s="1"/>
  <c r="BJ40" i="67"/>
  <c r="BJ41" i="67" s="1"/>
  <c r="BI40" i="67"/>
  <c r="BI41" i="67" s="1"/>
  <c r="BH40" i="67"/>
  <c r="BH41" i="67" s="1"/>
  <c r="BG40" i="67"/>
  <c r="BF40" i="67"/>
  <c r="BF41" i="67" s="1"/>
  <c r="BE40" i="67"/>
  <c r="BE41" i="67" s="1"/>
  <c r="BD40" i="67"/>
  <c r="BC40" i="67"/>
  <c r="BC41" i="67" s="1"/>
  <c r="BB40" i="67"/>
  <c r="BB41" i="67" s="1"/>
  <c r="BA40" i="67"/>
  <c r="AZ40" i="67"/>
  <c r="AZ41" i="67" s="1"/>
  <c r="AY40" i="67"/>
  <c r="AX40" i="67"/>
  <c r="AX41" i="67" s="1"/>
  <c r="AW40" i="67"/>
  <c r="AW41" i="67" s="1"/>
  <c r="AV40" i="67"/>
  <c r="AV41" i="67" s="1"/>
  <c r="AU40" i="67"/>
  <c r="AU41" i="67" s="1"/>
  <c r="AT40" i="67"/>
  <c r="AT41" i="67" s="1"/>
  <c r="AS40" i="67"/>
  <c r="AR40" i="67"/>
  <c r="AR41" i="67" s="1"/>
  <c r="AQ40" i="67"/>
  <c r="AP40" i="67"/>
  <c r="AP41" i="67" s="1"/>
  <c r="AO40" i="67"/>
  <c r="AN40" i="67"/>
  <c r="AN41" i="67" s="1"/>
  <c r="AM40" i="67"/>
  <c r="AM41" i="67" s="1"/>
  <c r="AL40" i="67"/>
  <c r="AL41" i="67" s="1"/>
  <c r="AK40" i="67"/>
  <c r="AK41" i="67" s="1"/>
  <c r="AJ40" i="67"/>
  <c r="AJ41" i="67" s="1"/>
  <c r="AI40" i="67"/>
  <c r="AH40" i="67"/>
  <c r="AH41" i="67" s="1"/>
  <c r="AG40" i="67"/>
  <c r="AF40" i="67"/>
  <c r="AF41" i="67" s="1"/>
  <c r="AE40" i="67"/>
  <c r="AE41" i="67" s="1"/>
  <c r="AD40" i="67"/>
  <c r="AD41" i="67" s="1"/>
  <c r="AC40" i="67"/>
  <c r="AB40" i="67"/>
  <c r="AA40" i="67"/>
  <c r="Z40" i="67"/>
  <c r="Z41" i="67" s="1"/>
  <c r="Y40" i="67"/>
  <c r="Y41" i="67" s="1"/>
  <c r="X40" i="67"/>
  <c r="X41" i="67" s="1"/>
  <c r="W40" i="67"/>
  <c r="W41" i="67" s="1"/>
  <c r="V40" i="67"/>
  <c r="V41" i="67" s="1"/>
  <c r="U40" i="67"/>
  <c r="U41" i="67" s="1"/>
  <c r="T40" i="67"/>
  <c r="S40" i="67"/>
  <c r="R40" i="67"/>
  <c r="R41" i="67" s="1"/>
  <c r="BO36" i="67"/>
  <c r="BL36" i="67"/>
  <c r="BI36" i="67"/>
  <c r="BG36" i="67"/>
  <c r="BD36" i="67"/>
  <c r="BA36" i="67"/>
  <c r="AY36" i="67"/>
  <c r="AQ36" i="67"/>
  <c r="AK36" i="67"/>
  <c r="AJ36" i="67"/>
  <c r="AI36" i="67"/>
  <c r="AF36" i="67"/>
  <c r="AA36" i="67"/>
  <c r="Y36" i="67"/>
  <c r="X36" i="67"/>
  <c r="S36" i="67"/>
  <c r="BQ35" i="67"/>
  <c r="BQ36" i="67" s="1"/>
  <c r="BP35" i="67"/>
  <c r="BP36" i="67" s="1"/>
  <c r="BO35" i="67"/>
  <c r="BN35" i="67"/>
  <c r="BN36" i="67" s="1"/>
  <c r="BM35" i="67"/>
  <c r="BM36" i="67" s="1"/>
  <c r="BL35" i="67"/>
  <c r="BK35" i="67"/>
  <c r="BK36" i="67" s="1"/>
  <c r="BJ35" i="67"/>
  <c r="BJ36" i="67" s="1"/>
  <c r="BI35" i="67"/>
  <c r="BH35" i="67"/>
  <c r="BH36" i="67" s="1"/>
  <c r="BG35" i="67"/>
  <c r="BF35" i="67"/>
  <c r="BF36" i="67" s="1"/>
  <c r="BE35" i="67"/>
  <c r="BE36" i="67" s="1"/>
  <c r="BD35" i="67"/>
  <c r="BC35" i="67"/>
  <c r="BC36" i="67" s="1"/>
  <c r="BB35" i="67"/>
  <c r="BB36" i="67" s="1"/>
  <c r="BA35" i="67"/>
  <c r="AZ35" i="67"/>
  <c r="AZ36" i="67" s="1"/>
  <c r="AY35" i="67"/>
  <c r="AX35" i="67"/>
  <c r="AX36" i="67" s="1"/>
  <c r="AW35" i="67"/>
  <c r="AW36" i="67" s="1"/>
  <c r="AV35" i="67"/>
  <c r="AV36" i="67" s="1"/>
  <c r="AU35" i="67"/>
  <c r="AU36" i="67" s="1"/>
  <c r="AT35" i="67"/>
  <c r="AT36" i="67" s="1"/>
  <c r="AS35" i="67"/>
  <c r="AS36" i="67" s="1"/>
  <c r="AR35" i="67"/>
  <c r="AR36" i="67" s="1"/>
  <c r="AQ35" i="67"/>
  <c r="AP35" i="67"/>
  <c r="AP36" i="67" s="1"/>
  <c r="AO35" i="67"/>
  <c r="AO36" i="67" s="1"/>
  <c r="AN35" i="67"/>
  <c r="AN36" i="67" s="1"/>
  <c r="AM35" i="67"/>
  <c r="AM36" i="67" s="1"/>
  <c r="AL35" i="67"/>
  <c r="AL36" i="67" s="1"/>
  <c r="AK35" i="67"/>
  <c r="AJ35" i="67"/>
  <c r="AI35" i="67"/>
  <c r="AH35" i="67"/>
  <c r="AH36" i="67" s="1"/>
  <c r="AG35" i="67"/>
  <c r="AG36" i="67" s="1"/>
  <c r="AF35" i="67"/>
  <c r="AE35" i="67"/>
  <c r="AE36" i="67" s="1"/>
  <c r="AD35" i="67"/>
  <c r="AD36" i="67" s="1"/>
  <c r="AC35" i="67"/>
  <c r="AC36" i="67" s="1"/>
  <c r="AB35" i="67"/>
  <c r="AB36" i="67" s="1"/>
  <c r="AA35" i="67"/>
  <c r="Z35" i="67"/>
  <c r="Z36" i="67" s="1"/>
  <c r="Y35" i="67"/>
  <c r="X35" i="67"/>
  <c r="W35" i="67"/>
  <c r="W36" i="67" s="1"/>
  <c r="V35" i="67"/>
  <c r="V36" i="67" s="1"/>
  <c r="U35" i="67"/>
  <c r="U36" i="67" s="1"/>
  <c r="T35" i="67"/>
  <c r="T36" i="67" s="1"/>
  <c r="S35" i="67"/>
  <c r="R35" i="67"/>
  <c r="R36" i="67" s="1"/>
  <c r="BQ31" i="67"/>
  <c r="BP31" i="67"/>
  <c r="BO31" i="67"/>
  <c r="BL31" i="67"/>
  <c r="BI31" i="67"/>
  <c r="BH31" i="67"/>
  <c r="BG31" i="67"/>
  <c r="BD31" i="67"/>
  <c r="AZ31" i="67"/>
  <c r="AY31" i="67"/>
  <c r="AW31" i="67"/>
  <c r="AS31" i="67"/>
  <c r="AR31" i="67"/>
  <c r="AQ31" i="67"/>
  <c r="AN31" i="67"/>
  <c r="AK31" i="67"/>
  <c r="AJ31" i="67"/>
  <c r="AI31" i="67"/>
  <c r="AG31" i="67"/>
  <c r="AF31" i="67"/>
  <c r="AA31" i="67"/>
  <c r="X31" i="67"/>
  <c r="T31" i="67"/>
  <c r="S31" i="67"/>
  <c r="BQ30" i="67"/>
  <c r="BP30" i="67"/>
  <c r="BO30" i="67"/>
  <c r="BN30" i="67"/>
  <c r="BN31" i="67" s="1"/>
  <c r="BM30" i="67"/>
  <c r="BM31" i="67" s="1"/>
  <c r="BL30" i="67"/>
  <c r="BK30" i="67"/>
  <c r="BK31" i="67" s="1"/>
  <c r="BJ30" i="67"/>
  <c r="BJ31" i="67" s="1"/>
  <c r="BI30" i="67"/>
  <c r="BH30" i="67"/>
  <c r="BG30" i="67"/>
  <c r="BF30" i="67"/>
  <c r="BF31" i="67" s="1"/>
  <c r="BE30" i="67"/>
  <c r="BE31" i="67" s="1"/>
  <c r="BD30" i="67"/>
  <c r="BC30" i="67"/>
  <c r="BC31" i="67" s="1"/>
  <c r="BB30" i="67"/>
  <c r="BB31" i="67" s="1"/>
  <c r="BA30" i="67"/>
  <c r="BA31" i="67" s="1"/>
  <c r="AZ30" i="67"/>
  <c r="AY30" i="67"/>
  <c r="AX30" i="67"/>
  <c r="AX31" i="67" s="1"/>
  <c r="AW30" i="67"/>
  <c r="AV30" i="67"/>
  <c r="AV31" i="67" s="1"/>
  <c r="AU30" i="67"/>
  <c r="AU31" i="67" s="1"/>
  <c r="AT30" i="67"/>
  <c r="AT31" i="67" s="1"/>
  <c r="AS30" i="67"/>
  <c r="AR30" i="67"/>
  <c r="AQ30" i="67"/>
  <c r="AP30" i="67"/>
  <c r="AP31" i="67" s="1"/>
  <c r="AO30" i="67"/>
  <c r="AO31" i="67" s="1"/>
  <c r="AN30" i="67"/>
  <c r="AM30" i="67"/>
  <c r="AM31" i="67" s="1"/>
  <c r="AL30" i="67"/>
  <c r="AL31" i="67" s="1"/>
  <c r="AK30" i="67"/>
  <c r="AJ30" i="67"/>
  <c r="AI30" i="67"/>
  <c r="AH30" i="67"/>
  <c r="AH31" i="67" s="1"/>
  <c r="AG30" i="67"/>
  <c r="AF30" i="67"/>
  <c r="AE30" i="67"/>
  <c r="AE31" i="67" s="1"/>
  <c r="AD30" i="67"/>
  <c r="AD31" i="67" s="1"/>
  <c r="AC30" i="67"/>
  <c r="AC31" i="67" s="1"/>
  <c r="AB30" i="67"/>
  <c r="AB31" i="67" s="1"/>
  <c r="AA30" i="67"/>
  <c r="Z30" i="67"/>
  <c r="Z31" i="67" s="1"/>
  <c r="Y30" i="67"/>
  <c r="Y31" i="67" s="1"/>
  <c r="X30" i="67"/>
  <c r="W30" i="67"/>
  <c r="W31" i="67" s="1"/>
  <c r="V30" i="67"/>
  <c r="V31" i="67" s="1"/>
  <c r="U30" i="67"/>
  <c r="U31" i="67" s="1"/>
  <c r="T30" i="67"/>
  <c r="S30" i="67"/>
  <c r="R30" i="67"/>
  <c r="R31" i="67" s="1"/>
  <c r="BQ26" i="67"/>
  <c r="BO26" i="67"/>
  <c r="BM26" i="67"/>
  <c r="BG26" i="67"/>
  <c r="BE26" i="67"/>
  <c r="BA26" i="67"/>
  <c r="AY26" i="67"/>
  <c r="AS26" i="67"/>
  <c r="AQ26" i="67"/>
  <c r="AO26" i="67"/>
  <c r="AN26" i="67"/>
  <c r="AK26" i="67"/>
  <c r="AI26" i="67"/>
  <c r="AG26" i="67"/>
  <c r="AF26" i="67"/>
  <c r="AA26" i="67"/>
  <c r="Y26" i="67"/>
  <c r="U26" i="67"/>
  <c r="S26" i="67"/>
  <c r="BQ25" i="67"/>
  <c r="BP25" i="67"/>
  <c r="BP26" i="67" s="1"/>
  <c r="BO25" i="67"/>
  <c r="BN25" i="67"/>
  <c r="BN26" i="67" s="1"/>
  <c r="BM25" i="67"/>
  <c r="BL25" i="67"/>
  <c r="BL26" i="67" s="1"/>
  <c r="BK25" i="67"/>
  <c r="BK26" i="67" s="1"/>
  <c r="BJ25" i="67"/>
  <c r="BJ26" i="67" s="1"/>
  <c r="BI25" i="67"/>
  <c r="BI26" i="67" s="1"/>
  <c r="BH25" i="67"/>
  <c r="BH26" i="67" s="1"/>
  <c r="BG25" i="67"/>
  <c r="BF25" i="67"/>
  <c r="BF26" i="67" s="1"/>
  <c r="BE25" i="67"/>
  <c r="BD25" i="67"/>
  <c r="BD26" i="67" s="1"/>
  <c r="BC25" i="67"/>
  <c r="BC26" i="67" s="1"/>
  <c r="BB25" i="67"/>
  <c r="BB26" i="67" s="1"/>
  <c r="BA25" i="67"/>
  <c r="AZ25" i="67"/>
  <c r="AZ26" i="67" s="1"/>
  <c r="AY25" i="67"/>
  <c r="AX25" i="67"/>
  <c r="AX26" i="67" s="1"/>
  <c r="AW25" i="67"/>
  <c r="AW26" i="67" s="1"/>
  <c r="AV25" i="67"/>
  <c r="AV26" i="67" s="1"/>
  <c r="AU25" i="67"/>
  <c r="AU26" i="67" s="1"/>
  <c r="AT25" i="67"/>
  <c r="AT26" i="67" s="1"/>
  <c r="AS25" i="67"/>
  <c r="AR25" i="67"/>
  <c r="AR26" i="67" s="1"/>
  <c r="AQ25" i="67"/>
  <c r="AP25" i="67"/>
  <c r="AP26" i="67" s="1"/>
  <c r="AO25" i="67"/>
  <c r="AN25" i="67"/>
  <c r="AM25" i="67"/>
  <c r="AM26" i="67" s="1"/>
  <c r="AL25" i="67"/>
  <c r="AL26" i="67" s="1"/>
  <c r="AK25" i="67"/>
  <c r="AJ25" i="67"/>
  <c r="AJ26" i="67" s="1"/>
  <c r="AI25" i="67"/>
  <c r="AH25" i="67"/>
  <c r="AH26" i="67" s="1"/>
  <c r="AG25" i="67"/>
  <c r="AF25" i="67"/>
  <c r="AE25" i="67"/>
  <c r="AE26" i="67" s="1"/>
  <c r="AD25" i="67"/>
  <c r="AD26" i="67" s="1"/>
  <c r="AC25" i="67"/>
  <c r="AC26" i="67" s="1"/>
  <c r="AB25" i="67"/>
  <c r="AB26" i="67" s="1"/>
  <c r="AA25" i="67"/>
  <c r="Z25" i="67"/>
  <c r="Z26" i="67" s="1"/>
  <c r="Y25" i="67"/>
  <c r="X25" i="67"/>
  <c r="X26" i="67" s="1"/>
  <c r="W25" i="67"/>
  <c r="W26" i="67" s="1"/>
  <c r="V25" i="67"/>
  <c r="V26" i="67" s="1"/>
  <c r="U25" i="67"/>
  <c r="T25" i="67"/>
  <c r="T26" i="67" s="1"/>
  <c r="S25" i="67"/>
  <c r="R25" i="67"/>
  <c r="R26" i="67" s="1"/>
  <c r="BO21" i="67"/>
  <c r="BM21" i="67"/>
  <c r="BI21" i="67"/>
  <c r="BH21" i="67"/>
  <c r="BG21" i="67"/>
  <c r="BA21" i="67"/>
  <c r="AZ21" i="67"/>
  <c r="AY21" i="67"/>
  <c r="AV21" i="67"/>
  <c r="AQ21" i="67"/>
  <c r="AN21" i="67"/>
  <c r="AJ21" i="67"/>
  <c r="AI21" i="67"/>
  <c r="AA21" i="67"/>
  <c r="U21" i="67"/>
  <c r="S21" i="67"/>
  <c r="BQ20" i="67"/>
  <c r="BQ21" i="67" s="1"/>
  <c r="BP20" i="67"/>
  <c r="BP21" i="67" s="1"/>
  <c r="BO20" i="67"/>
  <c r="BN20" i="67"/>
  <c r="BN21" i="67" s="1"/>
  <c r="BM20" i="67"/>
  <c r="BL20" i="67"/>
  <c r="BL21" i="67" s="1"/>
  <c r="BK20" i="67"/>
  <c r="BK21" i="67" s="1"/>
  <c r="BJ20" i="67"/>
  <c r="BJ21" i="67" s="1"/>
  <c r="BI20" i="67"/>
  <c r="BH20" i="67"/>
  <c r="BG20" i="67"/>
  <c r="BF20" i="67"/>
  <c r="BF21" i="67" s="1"/>
  <c r="BE20" i="67"/>
  <c r="BE21" i="67" s="1"/>
  <c r="BD20" i="67"/>
  <c r="BD21" i="67" s="1"/>
  <c r="BC20" i="67"/>
  <c r="BC21" i="67" s="1"/>
  <c r="BB20" i="67"/>
  <c r="BB21" i="67" s="1"/>
  <c r="BA20" i="67"/>
  <c r="AZ20" i="67"/>
  <c r="AY20" i="67"/>
  <c r="AX20" i="67"/>
  <c r="AX21" i="67" s="1"/>
  <c r="AW20" i="67"/>
  <c r="AW21" i="67" s="1"/>
  <c r="AV20" i="67"/>
  <c r="AU20" i="67"/>
  <c r="AU21" i="67" s="1"/>
  <c r="AT20" i="67"/>
  <c r="AT21" i="67" s="1"/>
  <c r="AS20" i="67"/>
  <c r="AS21" i="67" s="1"/>
  <c r="AR20" i="67"/>
  <c r="AR21" i="67" s="1"/>
  <c r="AQ20" i="67"/>
  <c r="AP20" i="67"/>
  <c r="AP21" i="67" s="1"/>
  <c r="AO20" i="67"/>
  <c r="AO21" i="67" s="1"/>
  <c r="AN20" i="67"/>
  <c r="AM20" i="67"/>
  <c r="AM21" i="67" s="1"/>
  <c r="AL20" i="67"/>
  <c r="AL21" i="67" s="1"/>
  <c r="AK20" i="67"/>
  <c r="AK21" i="67" s="1"/>
  <c r="AJ20" i="67"/>
  <c r="AI20" i="67"/>
  <c r="AH20" i="67"/>
  <c r="AH21" i="67" s="1"/>
  <c r="AG20" i="67"/>
  <c r="AG21" i="67" s="1"/>
  <c r="AF20" i="67"/>
  <c r="AF21" i="67" s="1"/>
  <c r="AE20" i="67"/>
  <c r="AE21" i="67" s="1"/>
  <c r="AD20" i="67"/>
  <c r="AD21" i="67" s="1"/>
  <c r="AC20" i="67"/>
  <c r="AC21" i="67" s="1"/>
  <c r="AB20" i="67"/>
  <c r="AB21" i="67" s="1"/>
  <c r="AA20" i="67"/>
  <c r="Z20" i="67"/>
  <c r="Z21" i="67" s="1"/>
  <c r="Y20" i="67"/>
  <c r="Y21" i="67" s="1"/>
  <c r="X20" i="67"/>
  <c r="X21" i="67" s="1"/>
  <c r="W20" i="67"/>
  <c r="W21" i="67" s="1"/>
  <c r="V20" i="67"/>
  <c r="V21" i="67" s="1"/>
  <c r="U20" i="67"/>
  <c r="T20" i="67"/>
  <c r="T21" i="67" s="1"/>
  <c r="S20" i="67"/>
  <c r="R20" i="67"/>
  <c r="R21" i="67" s="1"/>
  <c r="BQ16" i="67"/>
  <c r="BP16" i="67"/>
  <c r="BO16" i="67"/>
  <c r="BH16" i="67"/>
  <c r="BG16" i="67"/>
  <c r="BE16" i="67"/>
  <c r="AY16" i="67"/>
  <c r="AR16" i="67"/>
  <c r="AQ16" i="67"/>
  <c r="AJ16" i="67"/>
  <c r="AI16" i="67"/>
  <c r="AC16" i="67"/>
  <c r="AA16" i="67"/>
  <c r="S16" i="67"/>
  <c r="BQ15" i="67"/>
  <c r="BP15" i="67"/>
  <c r="BO15" i="67"/>
  <c r="BN15" i="67"/>
  <c r="BN16" i="67" s="1"/>
  <c r="BM15" i="67"/>
  <c r="BM16" i="67" s="1"/>
  <c r="BL15" i="67"/>
  <c r="BL16" i="67" s="1"/>
  <c r="BK15" i="67"/>
  <c r="BK16" i="67" s="1"/>
  <c r="BJ15" i="67"/>
  <c r="BJ16" i="67" s="1"/>
  <c r="BI15" i="67"/>
  <c r="BI16" i="67" s="1"/>
  <c r="BH15" i="67"/>
  <c r="BG15" i="67"/>
  <c r="BF15" i="67"/>
  <c r="BF16" i="67" s="1"/>
  <c r="BE15" i="67"/>
  <c r="BD15" i="67"/>
  <c r="BD16" i="67" s="1"/>
  <c r="BC15" i="67"/>
  <c r="BC16" i="67" s="1"/>
  <c r="BB15" i="67"/>
  <c r="BB16" i="67" s="1"/>
  <c r="BA15" i="67"/>
  <c r="BA16" i="67" s="1"/>
  <c r="AZ15" i="67"/>
  <c r="AZ16" i="67" s="1"/>
  <c r="AY15" i="67"/>
  <c r="AX15" i="67"/>
  <c r="AX16" i="67" s="1"/>
  <c r="AW15" i="67"/>
  <c r="AW16" i="67" s="1"/>
  <c r="AV15" i="67"/>
  <c r="AV16" i="67" s="1"/>
  <c r="AU15" i="67"/>
  <c r="AU16" i="67" s="1"/>
  <c r="AT15" i="67"/>
  <c r="AT16" i="67" s="1"/>
  <c r="AS15" i="67"/>
  <c r="AS16" i="67" s="1"/>
  <c r="AR15" i="67"/>
  <c r="AQ15" i="67"/>
  <c r="AP15" i="67"/>
  <c r="AP16" i="67" s="1"/>
  <c r="AO15" i="67"/>
  <c r="AO16" i="67" s="1"/>
  <c r="AN15" i="67"/>
  <c r="AN16" i="67" s="1"/>
  <c r="AM15" i="67"/>
  <c r="AM16" i="67" s="1"/>
  <c r="AL15" i="67"/>
  <c r="AL16" i="67" s="1"/>
  <c r="AK15" i="67"/>
  <c r="AK16" i="67" s="1"/>
  <c r="AJ15" i="67"/>
  <c r="AI15" i="67"/>
  <c r="AH15" i="67"/>
  <c r="AH16" i="67" s="1"/>
  <c r="AG15" i="67"/>
  <c r="AG16" i="67" s="1"/>
  <c r="AF15" i="67"/>
  <c r="AF16" i="67" s="1"/>
  <c r="AE15" i="67"/>
  <c r="AE16" i="67" s="1"/>
  <c r="AD15" i="67"/>
  <c r="AD16" i="67" s="1"/>
  <c r="AC15" i="67"/>
  <c r="AB15" i="67"/>
  <c r="AB16" i="67" s="1"/>
  <c r="AA15" i="67"/>
  <c r="Z15" i="67"/>
  <c r="Z16" i="67" s="1"/>
  <c r="Y15" i="67"/>
  <c r="Y16" i="67" s="1"/>
  <c r="X15" i="67"/>
  <c r="X16" i="67" s="1"/>
  <c r="W15" i="67"/>
  <c r="W16" i="67" s="1"/>
  <c r="V15" i="67"/>
  <c r="V16" i="67" s="1"/>
  <c r="U15" i="67"/>
  <c r="U16" i="67" s="1"/>
  <c r="T15" i="67"/>
  <c r="T16" i="67" s="1"/>
  <c r="S15" i="67"/>
  <c r="R15" i="67"/>
  <c r="R16" i="67" s="1"/>
  <c r="BQ11" i="67"/>
  <c r="BP11" i="67"/>
  <c r="BM11" i="67"/>
  <c r="BI11" i="67"/>
  <c r="BE11" i="67"/>
  <c r="BD11" i="67"/>
  <c r="BA11" i="67"/>
  <c r="AZ11" i="67"/>
  <c r="AY11" i="67"/>
  <c r="AW11" i="67"/>
  <c r="AS11" i="67"/>
  <c r="AR11" i="67"/>
  <c r="AN11" i="67"/>
  <c r="AK11" i="67"/>
  <c r="AG11" i="67"/>
  <c r="AF11" i="67"/>
  <c r="AC11" i="67"/>
  <c r="AB11" i="67"/>
  <c r="V11" i="67"/>
  <c r="U11" i="67"/>
  <c r="T11" i="67"/>
  <c r="BQ10" i="67"/>
  <c r="BP10" i="67"/>
  <c r="BO10" i="67"/>
  <c r="BO11" i="67" s="1"/>
  <c r="BN10" i="67"/>
  <c r="BN11" i="67" s="1"/>
  <c r="BM10" i="67"/>
  <c r="BL10" i="67"/>
  <c r="BL11" i="67" s="1"/>
  <c r="BK10" i="67"/>
  <c r="BK11" i="67" s="1"/>
  <c r="BJ10" i="67"/>
  <c r="BJ11" i="67" s="1"/>
  <c r="BI10" i="67"/>
  <c r="BH10" i="67"/>
  <c r="BH11" i="67" s="1"/>
  <c r="BG10" i="67"/>
  <c r="BG11" i="67" s="1"/>
  <c r="BF10" i="67"/>
  <c r="BF11" i="67" s="1"/>
  <c r="BE10" i="67"/>
  <c r="BD10" i="67"/>
  <c r="BC10" i="67"/>
  <c r="BC11" i="67" s="1"/>
  <c r="BB10" i="67"/>
  <c r="BB11" i="67" s="1"/>
  <c r="BA10" i="67"/>
  <c r="AZ10" i="67"/>
  <c r="AY10" i="67"/>
  <c r="AX10" i="67"/>
  <c r="AX11" i="67" s="1"/>
  <c r="AW10" i="67"/>
  <c r="AV10" i="67"/>
  <c r="AV11" i="67" s="1"/>
  <c r="AU10" i="67"/>
  <c r="AU11" i="67" s="1"/>
  <c r="AT10" i="67"/>
  <c r="AT11" i="67" s="1"/>
  <c r="AS10" i="67"/>
  <c r="AR10" i="67"/>
  <c r="AQ10" i="67"/>
  <c r="AQ11" i="67" s="1"/>
  <c r="AP10" i="67"/>
  <c r="AP11" i="67" s="1"/>
  <c r="AO10" i="67"/>
  <c r="AO11" i="67" s="1"/>
  <c r="AN10" i="67"/>
  <c r="AM10" i="67"/>
  <c r="AM11" i="67" s="1"/>
  <c r="AL10" i="67"/>
  <c r="AL11" i="67" s="1"/>
  <c r="AK10" i="67"/>
  <c r="AJ10" i="67"/>
  <c r="AJ11" i="67" s="1"/>
  <c r="AI10" i="67"/>
  <c r="AI11" i="67" s="1"/>
  <c r="AH10" i="67"/>
  <c r="AH11" i="67" s="1"/>
  <c r="AG10" i="67"/>
  <c r="AF10" i="67"/>
  <c r="AE10" i="67"/>
  <c r="AE11" i="67" s="1"/>
  <c r="AD10" i="67"/>
  <c r="AD11" i="67" s="1"/>
  <c r="AC10" i="67"/>
  <c r="AB10" i="67"/>
  <c r="AA10" i="67"/>
  <c r="AA11" i="67" s="1"/>
  <c r="Z10" i="67"/>
  <c r="Z11" i="67" s="1"/>
  <c r="Y10" i="67"/>
  <c r="Y11" i="67" s="1"/>
  <c r="X10" i="67"/>
  <c r="X11" i="67" s="1"/>
  <c r="W10" i="67"/>
  <c r="W11" i="67" s="1"/>
  <c r="V10" i="67"/>
  <c r="U10" i="67"/>
  <c r="T10" i="67"/>
  <c r="S10" i="67"/>
  <c r="S11" i="67" s="1"/>
  <c r="R10" i="67"/>
  <c r="R11" i="67" s="1"/>
  <c r="BQ6" i="67"/>
  <c r="BP6" i="67"/>
  <c r="BO6" i="67"/>
  <c r="BJ6" i="67"/>
  <c r="BI6" i="67"/>
  <c r="BH6" i="67"/>
  <c r="BG6" i="67"/>
  <c r="BB6" i="67"/>
  <c r="BA6" i="67"/>
  <c r="AZ6" i="67"/>
  <c r="AT6" i="67"/>
  <c r="AS6" i="67"/>
  <c r="AR6" i="67"/>
  <c r="AQ6" i="67"/>
  <c r="AM6" i="67"/>
  <c r="AL6" i="67"/>
  <c r="AK6" i="67"/>
  <c r="AJ6" i="67"/>
  <c r="AI6" i="67"/>
  <c r="AD6" i="67"/>
  <c r="AC6" i="67"/>
  <c r="AB6" i="67"/>
  <c r="V6" i="67"/>
  <c r="U6" i="67"/>
  <c r="T6" i="67"/>
  <c r="BQ5" i="67"/>
  <c r="BP5" i="67"/>
  <c r="BO5" i="67"/>
  <c r="BN5" i="67"/>
  <c r="BN6" i="67" s="1"/>
  <c r="BM5" i="67"/>
  <c r="BM6" i="67" s="1"/>
  <c r="BL5" i="67"/>
  <c r="BL6" i="67" s="1"/>
  <c r="BK5" i="67"/>
  <c r="BK6" i="67" s="1"/>
  <c r="BJ5" i="67"/>
  <c r="BI5" i="67"/>
  <c r="BH5" i="67"/>
  <c r="BG5" i="67"/>
  <c r="BF5" i="67"/>
  <c r="BF6" i="67" s="1"/>
  <c r="BE5" i="67"/>
  <c r="BE6" i="67" s="1"/>
  <c r="BD5" i="67"/>
  <c r="BD6" i="67" s="1"/>
  <c r="BC5" i="67"/>
  <c r="BC6" i="67" s="1"/>
  <c r="BB5" i="67"/>
  <c r="BA5" i="67"/>
  <c r="AZ5" i="67"/>
  <c r="AY5" i="67"/>
  <c r="AY6" i="67" s="1"/>
  <c r="AX5" i="67"/>
  <c r="AX6" i="67" s="1"/>
  <c r="AW5" i="67"/>
  <c r="AW6" i="67" s="1"/>
  <c r="AV5" i="67"/>
  <c r="AV6" i="67" s="1"/>
  <c r="AU5" i="67"/>
  <c r="AU6" i="67" s="1"/>
  <c r="AT5" i="67"/>
  <c r="AS5" i="67"/>
  <c r="AR5" i="67"/>
  <c r="AQ5" i="67"/>
  <c r="AP5" i="67"/>
  <c r="AP6" i="67" s="1"/>
  <c r="AO5" i="67"/>
  <c r="AO6" i="67" s="1"/>
  <c r="AN5" i="67"/>
  <c r="AN6" i="67" s="1"/>
  <c r="AM5" i="67"/>
  <c r="AL5" i="67"/>
  <c r="AK5" i="67"/>
  <c r="AJ5" i="67"/>
  <c r="AI5" i="67"/>
  <c r="AH5" i="67"/>
  <c r="AH6" i="67" s="1"/>
  <c r="AG5" i="67"/>
  <c r="AG6" i="67" s="1"/>
  <c r="AF5" i="67"/>
  <c r="AF6" i="67" s="1"/>
  <c r="AE5" i="67"/>
  <c r="AE6" i="67" s="1"/>
  <c r="AD5" i="67"/>
  <c r="AC5" i="67"/>
  <c r="AB5" i="67"/>
  <c r="AA5" i="67"/>
  <c r="AA6" i="67" s="1"/>
  <c r="Z5" i="67"/>
  <c r="Z6" i="67" s="1"/>
  <c r="Y5" i="67"/>
  <c r="Y6" i="67" s="1"/>
  <c r="X5" i="67"/>
  <c r="X6" i="67" s="1"/>
  <c r="W5" i="67"/>
  <c r="W6" i="67" s="1"/>
  <c r="V5" i="67"/>
  <c r="U5" i="67"/>
  <c r="T5" i="67"/>
  <c r="S5" i="67"/>
  <c r="S6" i="67" s="1"/>
  <c r="R5" i="67"/>
  <c r="R6" i="67" s="1"/>
  <c r="BQ51" i="52"/>
  <c r="BL51" i="52"/>
  <c r="BK51" i="52"/>
  <c r="BJ51" i="52"/>
  <c r="BI51" i="52"/>
  <c r="BD51" i="52"/>
  <c r="BC51" i="52"/>
  <c r="BB51" i="52"/>
  <c r="BA51" i="52"/>
  <c r="AV51" i="52"/>
  <c r="AU51" i="52"/>
  <c r="AT51" i="52"/>
  <c r="AS51" i="52"/>
  <c r="AN51" i="52"/>
  <c r="AM51" i="52"/>
  <c r="AL51" i="52"/>
  <c r="AK51" i="52"/>
  <c r="AF51" i="52"/>
  <c r="AE51" i="52"/>
  <c r="AD51" i="52"/>
  <c r="AC51" i="52"/>
  <c r="X51" i="52"/>
  <c r="W51" i="52"/>
  <c r="V51" i="52"/>
  <c r="U51" i="52"/>
  <c r="S51" i="52"/>
  <c r="BQ50" i="52"/>
  <c r="BP50" i="52"/>
  <c r="BP51" i="52" s="1"/>
  <c r="BO50" i="52"/>
  <c r="BO51" i="52" s="1"/>
  <c r="BN50" i="52"/>
  <c r="BN51" i="52" s="1"/>
  <c r="BM50" i="52"/>
  <c r="BM51" i="52" s="1"/>
  <c r="BL50" i="52"/>
  <c r="BK50" i="52"/>
  <c r="BJ50" i="52"/>
  <c r="BI50" i="52"/>
  <c r="BH50" i="52"/>
  <c r="BH51" i="52" s="1"/>
  <c r="BG50" i="52"/>
  <c r="BG51" i="52" s="1"/>
  <c r="BF50" i="52"/>
  <c r="BF51" i="52" s="1"/>
  <c r="BE50" i="52"/>
  <c r="BE51" i="52" s="1"/>
  <c r="BD50" i="52"/>
  <c r="BC50" i="52"/>
  <c r="BB50" i="52"/>
  <c r="BA50" i="52"/>
  <c r="AZ50" i="52"/>
  <c r="AZ51" i="52" s="1"/>
  <c r="AY50" i="52"/>
  <c r="AY51" i="52" s="1"/>
  <c r="AX50" i="52"/>
  <c r="AX51" i="52" s="1"/>
  <c r="AW50" i="52"/>
  <c r="AW51" i="52" s="1"/>
  <c r="AV50" i="52"/>
  <c r="AU50" i="52"/>
  <c r="AT50" i="52"/>
  <c r="AS50" i="52"/>
  <c r="AR50" i="52"/>
  <c r="AR51" i="52" s="1"/>
  <c r="AQ50" i="52"/>
  <c r="AQ51" i="52" s="1"/>
  <c r="AP50" i="52"/>
  <c r="AP51" i="52" s="1"/>
  <c r="AO50" i="52"/>
  <c r="AO51" i="52" s="1"/>
  <c r="AN50" i="52"/>
  <c r="AM50" i="52"/>
  <c r="AL50" i="52"/>
  <c r="AK50" i="52"/>
  <c r="AJ50" i="52"/>
  <c r="AJ51" i="52" s="1"/>
  <c r="AI50" i="52"/>
  <c r="AI51" i="52" s="1"/>
  <c r="AH50" i="52"/>
  <c r="AH51" i="52" s="1"/>
  <c r="AG50" i="52"/>
  <c r="AG51" i="52" s="1"/>
  <c r="AF50" i="52"/>
  <c r="AE50" i="52"/>
  <c r="AD50" i="52"/>
  <c r="AC50" i="52"/>
  <c r="AB50" i="52"/>
  <c r="AB51" i="52" s="1"/>
  <c r="AA50" i="52"/>
  <c r="AA51" i="52" s="1"/>
  <c r="Z50" i="52"/>
  <c r="Z51" i="52" s="1"/>
  <c r="Y50" i="52"/>
  <c r="Y51" i="52" s="1"/>
  <c r="X50" i="52"/>
  <c r="W50" i="52"/>
  <c r="V50" i="52"/>
  <c r="U50" i="52"/>
  <c r="T50" i="52"/>
  <c r="T51" i="52" s="1"/>
  <c r="R50" i="52"/>
  <c r="R51" i="52" s="1"/>
  <c r="BQ46" i="52"/>
  <c r="BP46" i="52"/>
  <c r="BK46" i="52"/>
  <c r="BJ46" i="52"/>
  <c r="BI46" i="52"/>
  <c r="BH46" i="52"/>
  <c r="BC46" i="52"/>
  <c r="BB46" i="52"/>
  <c r="BA46" i="52"/>
  <c r="AZ46" i="52"/>
  <c r="AU46" i="52"/>
  <c r="AT46" i="52"/>
  <c r="AS46" i="52"/>
  <c r="AR46" i="52"/>
  <c r="AM46" i="52"/>
  <c r="AL46" i="52"/>
  <c r="AK46" i="52"/>
  <c r="AJ46" i="52"/>
  <c r="AE46" i="52"/>
  <c r="AD46" i="52"/>
  <c r="AC46" i="52"/>
  <c r="AB46" i="52"/>
  <c r="W46" i="52"/>
  <c r="V46" i="52"/>
  <c r="U46" i="52"/>
  <c r="T46" i="52"/>
  <c r="BQ45" i="52"/>
  <c r="BP45" i="52"/>
  <c r="BO45" i="52"/>
  <c r="BO46" i="52" s="1"/>
  <c r="BN45" i="52"/>
  <c r="BN46" i="52" s="1"/>
  <c r="BM45" i="52"/>
  <c r="BM46" i="52" s="1"/>
  <c r="BL45" i="52"/>
  <c r="BL46" i="52" s="1"/>
  <c r="BK45" i="52"/>
  <c r="BJ45" i="52"/>
  <c r="BI45" i="52"/>
  <c r="BH45" i="52"/>
  <c r="BG45" i="52"/>
  <c r="BG46" i="52" s="1"/>
  <c r="BF45" i="52"/>
  <c r="BF46" i="52" s="1"/>
  <c r="BE45" i="52"/>
  <c r="BE46" i="52" s="1"/>
  <c r="BD45" i="52"/>
  <c r="BD46" i="52" s="1"/>
  <c r="BC45" i="52"/>
  <c r="BB45" i="52"/>
  <c r="BA45" i="52"/>
  <c r="AZ45" i="52"/>
  <c r="AY45" i="52"/>
  <c r="AY46" i="52" s="1"/>
  <c r="AX45" i="52"/>
  <c r="AX46" i="52" s="1"/>
  <c r="AW45" i="52"/>
  <c r="AW46" i="52" s="1"/>
  <c r="AV45" i="52"/>
  <c r="AV46" i="52" s="1"/>
  <c r="AU45" i="52"/>
  <c r="AT45" i="52"/>
  <c r="AS45" i="52"/>
  <c r="AR45" i="52"/>
  <c r="AQ45" i="52"/>
  <c r="AQ46" i="52" s="1"/>
  <c r="AP45" i="52"/>
  <c r="AP46" i="52" s="1"/>
  <c r="AO45" i="52"/>
  <c r="AO46" i="52" s="1"/>
  <c r="AN45" i="52"/>
  <c r="AN46" i="52" s="1"/>
  <c r="AM45" i="52"/>
  <c r="AL45" i="52"/>
  <c r="AK45" i="52"/>
  <c r="AJ45" i="52"/>
  <c r="AI45" i="52"/>
  <c r="AI46" i="52" s="1"/>
  <c r="AH45" i="52"/>
  <c r="AH46" i="52" s="1"/>
  <c r="AG45" i="52"/>
  <c r="AG46" i="52" s="1"/>
  <c r="AF45" i="52"/>
  <c r="AF46" i="52" s="1"/>
  <c r="AE45" i="52"/>
  <c r="AD45" i="52"/>
  <c r="AC45" i="52"/>
  <c r="AB45" i="52"/>
  <c r="AA45" i="52"/>
  <c r="AA46" i="52" s="1"/>
  <c r="Z45" i="52"/>
  <c r="Z46" i="52" s="1"/>
  <c r="Y45" i="52"/>
  <c r="Y46" i="52" s="1"/>
  <c r="X45" i="52"/>
  <c r="X46" i="52" s="1"/>
  <c r="W45" i="52"/>
  <c r="V45" i="52"/>
  <c r="U45" i="52"/>
  <c r="T45" i="52"/>
  <c r="S45" i="52"/>
  <c r="S46" i="52" s="1"/>
  <c r="R45" i="52"/>
  <c r="R46" i="52" s="1"/>
  <c r="BQ41" i="52"/>
  <c r="BP41" i="52"/>
  <c r="BK41" i="52"/>
  <c r="BJ41" i="52"/>
  <c r="BI41" i="52"/>
  <c r="BH41" i="52"/>
  <c r="BC41" i="52"/>
  <c r="BB41" i="52"/>
  <c r="BA41" i="52"/>
  <c r="AZ41" i="52"/>
  <c r="AU41" i="52"/>
  <c r="AT41" i="52"/>
  <c r="AS41" i="52"/>
  <c r="AR41" i="52"/>
  <c r="AM41" i="52"/>
  <c r="AL41" i="52"/>
  <c r="AK41" i="52"/>
  <c r="AJ41" i="52"/>
  <c r="AE41" i="52"/>
  <c r="AD41" i="52"/>
  <c r="AC41" i="52"/>
  <c r="AB41" i="52"/>
  <c r="W41" i="52"/>
  <c r="V41" i="52"/>
  <c r="U41" i="52"/>
  <c r="T41" i="52"/>
  <c r="BQ40" i="52"/>
  <c r="BP40" i="52"/>
  <c r="BO40" i="52"/>
  <c r="BO41" i="52" s="1"/>
  <c r="BN40" i="52"/>
  <c r="BN41" i="52" s="1"/>
  <c r="BM40" i="52"/>
  <c r="BM41" i="52" s="1"/>
  <c r="BL40" i="52"/>
  <c r="BL41" i="52" s="1"/>
  <c r="BK40" i="52"/>
  <c r="BJ40" i="52"/>
  <c r="BI40" i="52"/>
  <c r="BH40" i="52"/>
  <c r="BG40" i="52"/>
  <c r="BG41" i="52" s="1"/>
  <c r="BF40" i="52"/>
  <c r="BF41" i="52" s="1"/>
  <c r="BE40" i="52"/>
  <c r="BE41" i="52" s="1"/>
  <c r="BD40" i="52"/>
  <c r="BD41" i="52" s="1"/>
  <c r="BC40" i="52"/>
  <c r="BB40" i="52"/>
  <c r="BA40" i="52"/>
  <c r="AZ40" i="52"/>
  <c r="AY40" i="52"/>
  <c r="AY41" i="52" s="1"/>
  <c r="AX40" i="52"/>
  <c r="AX41" i="52" s="1"/>
  <c r="AW40" i="52"/>
  <c r="AW41" i="52" s="1"/>
  <c r="AV40" i="52"/>
  <c r="AV41" i="52" s="1"/>
  <c r="AU40" i="52"/>
  <c r="AT40" i="52"/>
  <c r="AS40" i="52"/>
  <c r="AR40" i="52"/>
  <c r="AQ40" i="52"/>
  <c r="AQ41" i="52" s="1"/>
  <c r="AP40" i="52"/>
  <c r="AP41" i="52" s="1"/>
  <c r="AO40" i="52"/>
  <c r="AO41" i="52" s="1"/>
  <c r="AN40" i="52"/>
  <c r="AN41" i="52" s="1"/>
  <c r="AM40" i="52"/>
  <c r="AL40" i="52"/>
  <c r="AK40" i="52"/>
  <c r="AJ40" i="52"/>
  <c r="AI40" i="52"/>
  <c r="AI41" i="52" s="1"/>
  <c r="AH40" i="52"/>
  <c r="AH41" i="52" s="1"/>
  <c r="AG40" i="52"/>
  <c r="AG41" i="52" s="1"/>
  <c r="AF40" i="52"/>
  <c r="AF41" i="52" s="1"/>
  <c r="AE40" i="52"/>
  <c r="AD40" i="52"/>
  <c r="AC40" i="52"/>
  <c r="AB40" i="52"/>
  <c r="AA40" i="52"/>
  <c r="AA41" i="52" s="1"/>
  <c r="Z40" i="52"/>
  <c r="Z41" i="52" s="1"/>
  <c r="Y40" i="52"/>
  <c r="Y41" i="52" s="1"/>
  <c r="X40" i="52"/>
  <c r="X41" i="52" s="1"/>
  <c r="W40" i="52"/>
  <c r="V40" i="52"/>
  <c r="U40" i="52"/>
  <c r="T40" i="52"/>
  <c r="S40" i="52"/>
  <c r="S41" i="52" s="1"/>
  <c r="R40" i="52"/>
  <c r="R41" i="52" s="1"/>
  <c r="BQ36" i="52"/>
  <c r="BP36" i="52"/>
  <c r="BK36" i="52"/>
  <c r="BJ36" i="52"/>
  <c r="BI36" i="52"/>
  <c r="BH36" i="52"/>
  <c r="BC36" i="52"/>
  <c r="BB36" i="52"/>
  <c r="BA36" i="52"/>
  <c r="AZ36" i="52"/>
  <c r="AU36" i="52"/>
  <c r="AT36" i="52"/>
  <c r="AS36" i="52"/>
  <c r="AR36" i="52"/>
  <c r="AM36" i="52"/>
  <c r="AL36" i="52"/>
  <c r="AK36" i="52"/>
  <c r="AJ36" i="52"/>
  <c r="AE36" i="52"/>
  <c r="AD36" i="52"/>
  <c r="AC36" i="52"/>
  <c r="AB36" i="52"/>
  <c r="W36" i="52"/>
  <c r="V36" i="52"/>
  <c r="U36" i="52"/>
  <c r="T36" i="52"/>
  <c r="BQ35" i="52"/>
  <c r="BP35" i="52"/>
  <c r="BO35" i="52"/>
  <c r="BO36" i="52" s="1"/>
  <c r="BN35" i="52"/>
  <c r="BN36" i="52" s="1"/>
  <c r="BM35" i="52"/>
  <c r="BM36" i="52" s="1"/>
  <c r="BL35" i="52"/>
  <c r="BL36" i="52" s="1"/>
  <c r="BK35" i="52"/>
  <c r="BJ35" i="52"/>
  <c r="BI35" i="52"/>
  <c r="BH35" i="52"/>
  <c r="BG35" i="52"/>
  <c r="BG36" i="52" s="1"/>
  <c r="BF35" i="52"/>
  <c r="BF36" i="52" s="1"/>
  <c r="BE35" i="52"/>
  <c r="BE36" i="52" s="1"/>
  <c r="BD35" i="52"/>
  <c r="BD36" i="52" s="1"/>
  <c r="BC35" i="52"/>
  <c r="BB35" i="52"/>
  <c r="BA35" i="52"/>
  <c r="AZ35" i="52"/>
  <c r="AY35" i="52"/>
  <c r="AY36" i="52" s="1"/>
  <c r="AX35" i="52"/>
  <c r="AX36" i="52" s="1"/>
  <c r="AW35" i="52"/>
  <c r="AW36" i="52" s="1"/>
  <c r="AV35" i="52"/>
  <c r="AV36" i="52" s="1"/>
  <c r="AU35" i="52"/>
  <c r="AT35" i="52"/>
  <c r="AS35" i="52"/>
  <c r="AR35" i="52"/>
  <c r="AQ35" i="52"/>
  <c r="AQ36" i="52" s="1"/>
  <c r="AP35" i="52"/>
  <c r="AP36" i="52" s="1"/>
  <c r="AO35" i="52"/>
  <c r="AO36" i="52" s="1"/>
  <c r="AN35" i="52"/>
  <c r="AN36" i="52" s="1"/>
  <c r="AM35" i="52"/>
  <c r="AL35" i="52"/>
  <c r="AK35" i="52"/>
  <c r="AJ35" i="52"/>
  <c r="AI35" i="52"/>
  <c r="AI36" i="52" s="1"/>
  <c r="AH35" i="52"/>
  <c r="AH36" i="52" s="1"/>
  <c r="AG35" i="52"/>
  <c r="AG36" i="52" s="1"/>
  <c r="AF35" i="52"/>
  <c r="AF36" i="52" s="1"/>
  <c r="AE35" i="52"/>
  <c r="AD35" i="52"/>
  <c r="AC35" i="52"/>
  <c r="AB35" i="52"/>
  <c r="AA35" i="52"/>
  <c r="AA36" i="52" s="1"/>
  <c r="Z35" i="52"/>
  <c r="Z36" i="52" s="1"/>
  <c r="Y35" i="52"/>
  <c r="Y36" i="52" s="1"/>
  <c r="X35" i="52"/>
  <c r="X36" i="52" s="1"/>
  <c r="W35" i="52"/>
  <c r="V35" i="52"/>
  <c r="U35" i="52"/>
  <c r="T35" i="52"/>
  <c r="S35" i="52"/>
  <c r="S36" i="52" s="1"/>
  <c r="R35" i="52"/>
  <c r="R36" i="52" s="1"/>
  <c r="BQ31" i="52"/>
  <c r="BP31" i="52"/>
  <c r="BK31" i="52"/>
  <c r="BJ31" i="52"/>
  <c r="BI31" i="52"/>
  <c r="BH31" i="52"/>
  <c r="BC31" i="52"/>
  <c r="BB31" i="52"/>
  <c r="BA31" i="52"/>
  <c r="AZ31" i="52"/>
  <c r="AU31" i="52"/>
  <c r="AT31" i="52"/>
  <c r="AS31" i="52"/>
  <c r="AR31" i="52"/>
  <c r="AO31" i="52"/>
  <c r="AM31" i="52"/>
  <c r="AL31" i="52"/>
  <c r="AK31" i="52"/>
  <c r="AJ31" i="52"/>
  <c r="AG31" i="52"/>
  <c r="AE31" i="52"/>
  <c r="AD31" i="52"/>
  <c r="AC31" i="52"/>
  <c r="AB31" i="52"/>
  <c r="Y31" i="52"/>
  <c r="W31" i="52"/>
  <c r="V31" i="52"/>
  <c r="U31" i="52"/>
  <c r="T31" i="52"/>
  <c r="BQ30" i="52"/>
  <c r="BP30" i="52"/>
  <c r="BO30" i="52"/>
  <c r="BO31" i="52" s="1"/>
  <c r="BN30" i="52"/>
  <c r="BN31" i="52" s="1"/>
  <c r="BM30" i="52"/>
  <c r="BM31" i="52" s="1"/>
  <c r="BL30" i="52"/>
  <c r="BL31" i="52" s="1"/>
  <c r="BK30" i="52"/>
  <c r="BJ30" i="52"/>
  <c r="BI30" i="52"/>
  <c r="BH30" i="52"/>
  <c r="BG30" i="52"/>
  <c r="BG31" i="52" s="1"/>
  <c r="BF30" i="52"/>
  <c r="BF31" i="52" s="1"/>
  <c r="BE30" i="52"/>
  <c r="BE31" i="52" s="1"/>
  <c r="BD30" i="52"/>
  <c r="BD31" i="52" s="1"/>
  <c r="BC30" i="52"/>
  <c r="BB30" i="52"/>
  <c r="BA30" i="52"/>
  <c r="AZ30" i="52"/>
  <c r="AY30" i="52"/>
  <c r="AY31" i="52" s="1"/>
  <c r="AX30" i="52"/>
  <c r="AX31" i="52" s="1"/>
  <c r="AW30" i="52"/>
  <c r="AW31" i="52" s="1"/>
  <c r="AV30" i="52"/>
  <c r="AV31" i="52" s="1"/>
  <c r="AU30" i="52"/>
  <c r="AT30" i="52"/>
  <c r="AS30" i="52"/>
  <c r="AR30" i="52"/>
  <c r="AQ30" i="52"/>
  <c r="AQ31" i="52" s="1"/>
  <c r="AP30" i="52"/>
  <c r="AP31" i="52" s="1"/>
  <c r="AO30" i="52"/>
  <c r="AN30" i="52"/>
  <c r="AN31" i="52" s="1"/>
  <c r="AM30" i="52"/>
  <c r="AL30" i="52"/>
  <c r="AK30" i="52"/>
  <c r="AJ30" i="52"/>
  <c r="AI30" i="52"/>
  <c r="AI31" i="52" s="1"/>
  <c r="AH30" i="52"/>
  <c r="AH31" i="52" s="1"/>
  <c r="AG30" i="52"/>
  <c r="AF30" i="52"/>
  <c r="AF31" i="52" s="1"/>
  <c r="AE30" i="52"/>
  <c r="AD30" i="52"/>
  <c r="AC30" i="52"/>
  <c r="AB30" i="52"/>
  <c r="AA30" i="52"/>
  <c r="AA31" i="52" s="1"/>
  <c r="Z30" i="52"/>
  <c r="Z31" i="52" s="1"/>
  <c r="Y30" i="52"/>
  <c r="X30" i="52"/>
  <c r="X31" i="52" s="1"/>
  <c r="W30" i="52"/>
  <c r="V30" i="52"/>
  <c r="U30" i="52"/>
  <c r="T30" i="52"/>
  <c r="S30" i="52"/>
  <c r="S31" i="52" s="1"/>
  <c r="R30" i="52"/>
  <c r="R31" i="52" s="1"/>
  <c r="BP26" i="52"/>
  <c r="BM26" i="52"/>
  <c r="BK26" i="52"/>
  <c r="BJ26" i="52"/>
  <c r="BI26" i="52"/>
  <c r="BH26" i="52"/>
  <c r="BE26" i="52"/>
  <c r="BC26" i="52"/>
  <c r="BB26" i="52"/>
  <c r="BA26" i="52"/>
  <c r="AZ26" i="52"/>
  <c r="AU26" i="52"/>
  <c r="AT26" i="52"/>
  <c r="AS26" i="52"/>
  <c r="AR26" i="52"/>
  <c r="AO26" i="52"/>
  <c r="AM26" i="52"/>
  <c r="AL26" i="52"/>
  <c r="AJ26" i="52"/>
  <c r="AG26" i="52"/>
  <c r="AE26" i="52"/>
  <c r="AD26" i="52"/>
  <c r="AC26" i="52"/>
  <c r="AB26" i="52"/>
  <c r="Y26" i="52"/>
  <c r="W26" i="52"/>
  <c r="V26" i="52"/>
  <c r="U26" i="52"/>
  <c r="T26" i="52"/>
  <c r="BQ25" i="52"/>
  <c r="BQ26" i="52" s="1"/>
  <c r="BP25" i="52"/>
  <c r="BO25" i="52"/>
  <c r="BO26" i="52" s="1"/>
  <c r="BN25" i="52"/>
  <c r="BN26" i="52" s="1"/>
  <c r="BM25" i="52"/>
  <c r="BL25" i="52"/>
  <c r="BL26" i="52" s="1"/>
  <c r="BK25" i="52"/>
  <c r="BJ25" i="52"/>
  <c r="BI25" i="52"/>
  <c r="BH25" i="52"/>
  <c r="BG25" i="52"/>
  <c r="BG26" i="52" s="1"/>
  <c r="BF25" i="52"/>
  <c r="BF26" i="52" s="1"/>
  <c r="BE25" i="52"/>
  <c r="BD25" i="52"/>
  <c r="BD26" i="52" s="1"/>
  <c r="BC25" i="52"/>
  <c r="BB25" i="52"/>
  <c r="BA25" i="52"/>
  <c r="AZ25" i="52"/>
  <c r="AY25" i="52"/>
  <c r="AY26" i="52" s="1"/>
  <c r="AX25" i="52"/>
  <c r="AX26" i="52" s="1"/>
  <c r="AW25" i="52"/>
  <c r="AW26" i="52" s="1"/>
  <c r="AV25" i="52"/>
  <c r="AV26" i="52" s="1"/>
  <c r="AU25" i="52"/>
  <c r="AT25" i="52"/>
  <c r="AS25" i="52"/>
  <c r="AR25" i="52"/>
  <c r="AQ25" i="52"/>
  <c r="AQ26" i="52" s="1"/>
  <c r="AP25" i="52"/>
  <c r="AP26" i="52" s="1"/>
  <c r="AO25" i="52"/>
  <c r="AN25" i="52"/>
  <c r="AN26" i="52" s="1"/>
  <c r="AM25" i="52"/>
  <c r="AL25" i="52"/>
  <c r="AK25" i="52"/>
  <c r="AK26" i="52" s="1"/>
  <c r="AJ25" i="52"/>
  <c r="AI25" i="52"/>
  <c r="AI26" i="52" s="1"/>
  <c r="AH25" i="52"/>
  <c r="AH26" i="52" s="1"/>
  <c r="AG25" i="52"/>
  <c r="AF25" i="52"/>
  <c r="AF26" i="52" s="1"/>
  <c r="AE25" i="52"/>
  <c r="AD25" i="52"/>
  <c r="AC25" i="52"/>
  <c r="AB25" i="52"/>
  <c r="AA25" i="52"/>
  <c r="AA26" i="52" s="1"/>
  <c r="Z25" i="52"/>
  <c r="Z26" i="52" s="1"/>
  <c r="Y25" i="52"/>
  <c r="X25" i="52"/>
  <c r="X26" i="52" s="1"/>
  <c r="W25" i="52"/>
  <c r="V25" i="52"/>
  <c r="U25" i="52"/>
  <c r="T25" i="52"/>
  <c r="S25" i="52"/>
  <c r="S26" i="52" s="1"/>
  <c r="R25" i="52"/>
  <c r="R26" i="52" s="1"/>
  <c r="BP21" i="52"/>
  <c r="BM21" i="52"/>
  <c r="BK21" i="52"/>
  <c r="BJ21" i="52"/>
  <c r="BI21" i="52"/>
  <c r="BH21" i="52"/>
  <c r="BE21" i="52"/>
  <c r="BC21" i="52"/>
  <c r="BB21" i="52"/>
  <c r="BA21" i="52"/>
  <c r="AZ21" i="52"/>
  <c r="AU21" i="52"/>
  <c r="AT21" i="52"/>
  <c r="AS21" i="52"/>
  <c r="AR21" i="52"/>
  <c r="AO21" i="52"/>
  <c r="AM21" i="52"/>
  <c r="AL21" i="52"/>
  <c r="AK21" i="52"/>
  <c r="AJ21" i="52"/>
  <c r="AG21" i="52"/>
  <c r="AE21" i="52"/>
  <c r="AD21" i="52"/>
  <c r="AC21" i="52"/>
  <c r="AB21" i="52"/>
  <c r="Y21" i="52"/>
  <c r="W21" i="52"/>
  <c r="V21" i="52"/>
  <c r="U21" i="52"/>
  <c r="T21" i="52"/>
  <c r="BQ20" i="52"/>
  <c r="BQ21" i="52" s="1"/>
  <c r="BP20" i="52"/>
  <c r="BO20" i="52"/>
  <c r="BO21" i="52" s="1"/>
  <c r="BN20" i="52"/>
  <c r="BN21" i="52" s="1"/>
  <c r="BM20" i="52"/>
  <c r="BL20" i="52"/>
  <c r="BL21" i="52" s="1"/>
  <c r="BK20" i="52"/>
  <c r="BJ20" i="52"/>
  <c r="BI20" i="52"/>
  <c r="BH20" i="52"/>
  <c r="BG20" i="52"/>
  <c r="BG21" i="52" s="1"/>
  <c r="BF20" i="52"/>
  <c r="BF21" i="52" s="1"/>
  <c r="BE20" i="52"/>
  <c r="BD20" i="52"/>
  <c r="BD21" i="52" s="1"/>
  <c r="BC20" i="52"/>
  <c r="BB20" i="52"/>
  <c r="BA20" i="52"/>
  <c r="AZ20" i="52"/>
  <c r="AY20" i="52"/>
  <c r="AY21" i="52" s="1"/>
  <c r="AX20" i="52"/>
  <c r="AX21" i="52" s="1"/>
  <c r="AW20" i="52"/>
  <c r="AW21" i="52" s="1"/>
  <c r="AV20" i="52"/>
  <c r="AV21" i="52" s="1"/>
  <c r="AU20" i="52"/>
  <c r="AT20" i="52"/>
  <c r="AS20" i="52"/>
  <c r="AR20" i="52"/>
  <c r="AQ20" i="52"/>
  <c r="AQ21" i="52" s="1"/>
  <c r="AP20" i="52"/>
  <c r="AP21" i="52" s="1"/>
  <c r="AO20" i="52"/>
  <c r="AN20" i="52"/>
  <c r="AN21" i="52" s="1"/>
  <c r="AM20" i="52"/>
  <c r="AL20" i="52"/>
  <c r="AK20" i="52"/>
  <c r="AJ20" i="52"/>
  <c r="AI20" i="52"/>
  <c r="AI21" i="52" s="1"/>
  <c r="AH20" i="52"/>
  <c r="AH21" i="52" s="1"/>
  <c r="AG20" i="52"/>
  <c r="AF20" i="52"/>
  <c r="AF21" i="52" s="1"/>
  <c r="AE20" i="52"/>
  <c r="AD20" i="52"/>
  <c r="AC20" i="52"/>
  <c r="AB20" i="52"/>
  <c r="AA20" i="52"/>
  <c r="AA21" i="52" s="1"/>
  <c r="Z20" i="52"/>
  <c r="Z21" i="52" s="1"/>
  <c r="Y20" i="52"/>
  <c r="X20" i="52"/>
  <c r="X21" i="52" s="1"/>
  <c r="W20" i="52"/>
  <c r="V20" i="52"/>
  <c r="U20" i="52"/>
  <c r="T20" i="52"/>
  <c r="S20" i="52"/>
  <c r="S21" i="52" s="1"/>
  <c r="R20" i="52"/>
  <c r="R21" i="52" s="1"/>
  <c r="BP16" i="52"/>
  <c r="BM16" i="52"/>
  <c r="BK16" i="52"/>
  <c r="BJ16" i="52"/>
  <c r="BI16" i="52"/>
  <c r="BH16" i="52"/>
  <c r="BE16" i="52"/>
  <c r="BC16" i="52"/>
  <c r="BB16" i="52"/>
  <c r="BA16" i="52"/>
  <c r="AZ16" i="52"/>
  <c r="AU16" i="52"/>
  <c r="AT16" i="52"/>
  <c r="AS16" i="52"/>
  <c r="AR16" i="52"/>
  <c r="AO16" i="52"/>
  <c r="AM16" i="52"/>
  <c r="AL16" i="52"/>
  <c r="AJ16" i="52"/>
  <c r="AG16" i="52"/>
  <c r="AE16" i="52"/>
  <c r="AD16" i="52"/>
  <c r="AC16" i="52"/>
  <c r="AB16" i="52"/>
  <c r="Y16" i="52"/>
  <c r="W16" i="52"/>
  <c r="V16" i="52"/>
  <c r="U16" i="52"/>
  <c r="T16" i="52"/>
  <c r="BQ15" i="52"/>
  <c r="BQ16" i="52" s="1"/>
  <c r="BP15" i="52"/>
  <c r="BO15" i="52"/>
  <c r="BO16" i="52" s="1"/>
  <c r="BN15" i="52"/>
  <c r="BN16" i="52" s="1"/>
  <c r="BM15" i="52"/>
  <c r="BL15" i="52"/>
  <c r="BL16" i="52" s="1"/>
  <c r="BK15" i="52"/>
  <c r="BJ15" i="52"/>
  <c r="BI15" i="52"/>
  <c r="BH15" i="52"/>
  <c r="BG15" i="52"/>
  <c r="BG16" i="52" s="1"/>
  <c r="BF15" i="52"/>
  <c r="BF16" i="52" s="1"/>
  <c r="BE15" i="52"/>
  <c r="BD15" i="52"/>
  <c r="BD16" i="52" s="1"/>
  <c r="BC15" i="52"/>
  <c r="BB15" i="52"/>
  <c r="BA15" i="52"/>
  <c r="AZ15" i="52"/>
  <c r="AY15" i="52"/>
  <c r="AY16" i="52" s="1"/>
  <c r="AX15" i="52"/>
  <c r="AX16" i="52" s="1"/>
  <c r="AW15" i="52"/>
  <c r="AW16" i="52" s="1"/>
  <c r="AV15" i="52"/>
  <c r="AV16" i="52" s="1"/>
  <c r="AU15" i="52"/>
  <c r="AT15" i="52"/>
  <c r="AS15" i="52"/>
  <c r="AR15" i="52"/>
  <c r="AQ15" i="52"/>
  <c r="AQ16" i="52" s="1"/>
  <c r="AP15" i="52"/>
  <c r="AP16" i="52" s="1"/>
  <c r="AO15" i="52"/>
  <c r="AN15" i="52"/>
  <c r="AN16" i="52" s="1"/>
  <c r="AM15" i="52"/>
  <c r="AL15" i="52"/>
  <c r="AK15" i="52"/>
  <c r="AK16" i="52" s="1"/>
  <c r="AJ15" i="52"/>
  <c r="AI15" i="52"/>
  <c r="AI16" i="52" s="1"/>
  <c r="AH15" i="52"/>
  <c r="AH16" i="52" s="1"/>
  <c r="AG15" i="52"/>
  <c r="AF15" i="52"/>
  <c r="AF16" i="52" s="1"/>
  <c r="AE15" i="52"/>
  <c r="AD15" i="52"/>
  <c r="AC15" i="52"/>
  <c r="AB15" i="52"/>
  <c r="AA15" i="52"/>
  <c r="AA16" i="52" s="1"/>
  <c r="Z15" i="52"/>
  <c r="Z16" i="52" s="1"/>
  <c r="Y15" i="52"/>
  <c r="X15" i="52"/>
  <c r="X16" i="52" s="1"/>
  <c r="W15" i="52"/>
  <c r="V15" i="52"/>
  <c r="U15" i="52"/>
  <c r="T15" i="52"/>
  <c r="S15" i="52"/>
  <c r="S16" i="52" s="1"/>
  <c r="R15" i="52"/>
  <c r="R16" i="52" s="1"/>
  <c r="BP11" i="52"/>
  <c r="BM11" i="52"/>
  <c r="BK11" i="52"/>
  <c r="BJ11" i="52"/>
  <c r="BI11" i="52"/>
  <c r="BH11" i="52"/>
  <c r="BE11" i="52"/>
  <c r="BC11" i="52"/>
  <c r="BB11" i="52"/>
  <c r="BA11" i="52"/>
  <c r="AZ11" i="52"/>
  <c r="AU11" i="52"/>
  <c r="AT11" i="52"/>
  <c r="AS11" i="52"/>
  <c r="AR11" i="52"/>
  <c r="AO11" i="52"/>
  <c r="AM11" i="52"/>
  <c r="AL11" i="52"/>
  <c r="AK11" i="52"/>
  <c r="AJ11" i="52"/>
  <c r="AG11" i="52"/>
  <c r="AE11" i="52"/>
  <c r="AD11" i="52"/>
  <c r="AC11" i="52"/>
  <c r="AB11" i="52"/>
  <c r="Y11" i="52"/>
  <c r="W11" i="52"/>
  <c r="V11" i="52"/>
  <c r="U11" i="52"/>
  <c r="T11" i="52"/>
  <c r="BQ10" i="52"/>
  <c r="BQ11" i="52" s="1"/>
  <c r="BP10" i="52"/>
  <c r="BO10" i="52"/>
  <c r="BO11" i="52" s="1"/>
  <c r="BN10" i="52"/>
  <c r="BN11" i="52" s="1"/>
  <c r="BM10" i="52"/>
  <c r="BL10" i="52"/>
  <c r="BL11" i="52" s="1"/>
  <c r="BK10" i="52"/>
  <c r="BJ10" i="52"/>
  <c r="BI10" i="52"/>
  <c r="BH10" i="52"/>
  <c r="BG10" i="52"/>
  <c r="BG11" i="52" s="1"/>
  <c r="BF10" i="52"/>
  <c r="BF11" i="52" s="1"/>
  <c r="BE10" i="52"/>
  <c r="BD10" i="52"/>
  <c r="BD11" i="52" s="1"/>
  <c r="BC10" i="52"/>
  <c r="BB10" i="52"/>
  <c r="BA10" i="52"/>
  <c r="AZ10" i="52"/>
  <c r="AY10" i="52"/>
  <c r="AY11" i="52" s="1"/>
  <c r="AX10" i="52"/>
  <c r="AX11" i="52" s="1"/>
  <c r="AW10" i="52"/>
  <c r="AW11" i="52" s="1"/>
  <c r="AV10" i="52"/>
  <c r="AV11" i="52" s="1"/>
  <c r="AU10" i="52"/>
  <c r="AT10" i="52"/>
  <c r="AS10" i="52"/>
  <c r="AR10" i="52"/>
  <c r="AQ10" i="52"/>
  <c r="AQ11" i="52" s="1"/>
  <c r="AP10" i="52"/>
  <c r="AP11" i="52" s="1"/>
  <c r="AO10" i="52"/>
  <c r="AN10" i="52"/>
  <c r="AN11" i="52" s="1"/>
  <c r="AM10" i="52"/>
  <c r="AL10" i="52"/>
  <c r="AK10" i="52"/>
  <c r="AJ10" i="52"/>
  <c r="AI10" i="52"/>
  <c r="AI11" i="52" s="1"/>
  <c r="AH10" i="52"/>
  <c r="AH11" i="52" s="1"/>
  <c r="AG10" i="52"/>
  <c r="AF10" i="52"/>
  <c r="AF11" i="52" s="1"/>
  <c r="AE10" i="52"/>
  <c r="AD10" i="52"/>
  <c r="AC10" i="52"/>
  <c r="AB10" i="52"/>
  <c r="AA10" i="52"/>
  <c r="AA11" i="52" s="1"/>
  <c r="Z10" i="52"/>
  <c r="Z11" i="52" s="1"/>
  <c r="Y10" i="52"/>
  <c r="X10" i="52"/>
  <c r="X11" i="52" s="1"/>
  <c r="W10" i="52"/>
  <c r="V10" i="52"/>
  <c r="U10" i="52"/>
  <c r="T10" i="52"/>
  <c r="S10" i="52"/>
  <c r="S11" i="52" s="1"/>
  <c r="R10" i="52"/>
  <c r="R11" i="52" s="1"/>
  <c r="BP6" i="52"/>
  <c r="BM6" i="52"/>
  <c r="BK6" i="52"/>
  <c r="BJ6" i="52"/>
  <c r="BI6" i="52"/>
  <c r="BH6" i="52"/>
  <c r="BE6" i="52"/>
  <c r="BC6" i="52"/>
  <c r="BB6" i="52"/>
  <c r="BA6" i="52"/>
  <c r="AZ6" i="52"/>
  <c r="AU6" i="52"/>
  <c r="AT6" i="52"/>
  <c r="AS6" i="52"/>
  <c r="AR6" i="52"/>
  <c r="AO6" i="52"/>
  <c r="AM6" i="52"/>
  <c r="AL6" i="52"/>
  <c r="AJ6" i="52"/>
  <c r="AG6" i="52"/>
  <c r="AE6" i="52"/>
  <c r="AD6" i="52"/>
  <c r="AC6" i="52"/>
  <c r="AB6" i="52"/>
  <c r="Y6" i="52"/>
  <c r="W6" i="52"/>
  <c r="V6" i="52"/>
  <c r="U6" i="52"/>
  <c r="T6" i="52"/>
  <c r="BQ5" i="52"/>
  <c r="BQ6" i="52" s="1"/>
  <c r="BP5" i="52"/>
  <c r="BO5" i="52"/>
  <c r="BO6" i="52" s="1"/>
  <c r="BN5" i="52"/>
  <c r="BN6" i="52" s="1"/>
  <c r="BM5" i="52"/>
  <c r="BL5" i="52"/>
  <c r="BL6" i="52" s="1"/>
  <c r="BK5" i="52"/>
  <c r="BJ5" i="52"/>
  <c r="BI5" i="52"/>
  <c r="BH5" i="52"/>
  <c r="BG5" i="52"/>
  <c r="BG6" i="52" s="1"/>
  <c r="BF5" i="52"/>
  <c r="BF6" i="52" s="1"/>
  <c r="BE5" i="52"/>
  <c r="BD5" i="52"/>
  <c r="BD6" i="52" s="1"/>
  <c r="BC5" i="52"/>
  <c r="BB5" i="52"/>
  <c r="BA5" i="52"/>
  <c r="AZ5" i="52"/>
  <c r="AY5" i="52"/>
  <c r="AY6" i="52" s="1"/>
  <c r="AX5" i="52"/>
  <c r="AX6" i="52" s="1"/>
  <c r="AW5" i="52"/>
  <c r="AW6" i="52" s="1"/>
  <c r="AV5" i="52"/>
  <c r="AV6" i="52" s="1"/>
  <c r="AU5" i="52"/>
  <c r="AT5" i="52"/>
  <c r="AS5" i="52"/>
  <c r="AR5" i="52"/>
  <c r="AQ5" i="52"/>
  <c r="AQ6" i="52" s="1"/>
  <c r="AP5" i="52"/>
  <c r="AP6" i="52" s="1"/>
  <c r="AO5" i="52"/>
  <c r="AN5" i="52"/>
  <c r="AN6" i="52" s="1"/>
  <c r="AM5" i="52"/>
  <c r="AL5" i="52"/>
  <c r="AK5" i="52"/>
  <c r="AK6" i="52" s="1"/>
  <c r="AJ5" i="52"/>
  <c r="AI5" i="52"/>
  <c r="AI6" i="52" s="1"/>
  <c r="AH5" i="52"/>
  <c r="AH6" i="52" s="1"/>
  <c r="AG5" i="52"/>
  <c r="AF5" i="52"/>
  <c r="AF6" i="52" s="1"/>
  <c r="AE5" i="52"/>
  <c r="AD5" i="52"/>
  <c r="AC5" i="52"/>
  <c r="AB5" i="52"/>
  <c r="AA5" i="52"/>
  <c r="AA6" i="52" s="1"/>
  <c r="Z5" i="52"/>
  <c r="Z6" i="52" s="1"/>
  <c r="Y5" i="52"/>
  <c r="X5" i="52"/>
  <c r="X6" i="52" s="1"/>
  <c r="W5" i="52"/>
  <c r="V5" i="52"/>
  <c r="U5" i="52"/>
  <c r="T5" i="52"/>
  <c r="S5" i="52"/>
  <c r="S6" i="52" s="1"/>
  <c r="R5" i="52"/>
  <c r="R6" i="52" s="1"/>
  <c r="BP76" i="62"/>
  <c r="BO76" i="62"/>
  <c r="BN76" i="62"/>
  <c r="BM76" i="62"/>
  <c r="BI76" i="62"/>
  <c r="BH76" i="62"/>
  <c r="BF76" i="62"/>
  <c r="BE76" i="62"/>
  <c r="AZ76" i="62"/>
  <c r="AT76" i="62"/>
  <c r="AR76" i="62"/>
  <c r="AQ76" i="62"/>
  <c r="AL76" i="62"/>
  <c r="AK76" i="62"/>
  <c r="AJ76" i="62"/>
  <c r="AI76" i="62"/>
  <c r="AH76" i="62"/>
  <c r="AD76" i="62"/>
  <c r="AC76" i="62"/>
  <c r="AB76" i="62"/>
  <c r="AA76" i="62"/>
  <c r="Z76" i="62"/>
  <c r="U76" i="62"/>
  <c r="T76" i="62"/>
  <c r="S76" i="62"/>
  <c r="R76" i="62"/>
  <c r="BQ75" i="62"/>
  <c r="BQ76" i="62" s="1"/>
  <c r="BP75" i="62"/>
  <c r="BO75" i="62"/>
  <c r="BN75" i="62"/>
  <c r="BM75" i="62"/>
  <c r="BL75" i="62"/>
  <c r="BL76" i="62" s="1"/>
  <c r="BK75" i="62"/>
  <c r="BK76" i="62" s="1"/>
  <c r="BJ75" i="62"/>
  <c r="BJ76" i="62" s="1"/>
  <c r="BI75" i="62"/>
  <c r="BH75" i="62"/>
  <c r="BG75" i="62"/>
  <c r="BG76" i="62" s="1"/>
  <c r="BF75" i="62"/>
  <c r="BE75" i="62"/>
  <c r="BD75" i="62"/>
  <c r="BD76" i="62" s="1"/>
  <c r="BC75" i="62"/>
  <c r="BC76" i="62" s="1"/>
  <c r="BB75" i="62"/>
  <c r="BB76" i="62" s="1"/>
  <c r="BA75" i="62"/>
  <c r="BA76" i="62" s="1"/>
  <c r="AZ75" i="62"/>
  <c r="AY75" i="62"/>
  <c r="AY76" i="62" s="1"/>
  <c r="AX75" i="62"/>
  <c r="AX76" i="62" s="1"/>
  <c r="AW75" i="62"/>
  <c r="AW76" i="62" s="1"/>
  <c r="AV75" i="62"/>
  <c r="AV76" i="62" s="1"/>
  <c r="AU75" i="62"/>
  <c r="AU76" i="62" s="1"/>
  <c r="AT75" i="62"/>
  <c r="AS75" i="62"/>
  <c r="AS76" i="62" s="1"/>
  <c r="AR75" i="62"/>
  <c r="AQ75" i="62"/>
  <c r="AP75" i="62"/>
  <c r="AP76" i="62" s="1"/>
  <c r="AO75" i="62"/>
  <c r="AO76" i="62" s="1"/>
  <c r="AN75" i="62"/>
  <c r="AN76" i="62" s="1"/>
  <c r="AM75" i="62"/>
  <c r="AM76" i="62" s="1"/>
  <c r="AL75" i="62"/>
  <c r="AK75" i="62"/>
  <c r="AJ75" i="62"/>
  <c r="AI75" i="62"/>
  <c r="AH75" i="62"/>
  <c r="AG75" i="62"/>
  <c r="AG76" i="62" s="1"/>
  <c r="AF75" i="62"/>
  <c r="AF76" i="62" s="1"/>
  <c r="AE75" i="62"/>
  <c r="AE76" i="62" s="1"/>
  <c r="AD75" i="62"/>
  <c r="AC75" i="62"/>
  <c r="AB75" i="62"/>
  <c r="AA75" i="62"/>
  <c r="Z75" i="62"/>
  <c r="Y75" i="62"/>
  <c r="Y76" i="62" s="1"/>
  <c r="X75" i="62"/>
  <c r="X76" i="62" s="1"/>
  <c r="W75" i="62"/>
  <c r="W76" i="62" s="1"/>
  <c r="V75" i="62"/>
  <c r="V76" i="62" s="1"/>
  <c r="U75" i="62"/>
  <c r="T75" i="62"/>
  <c r="S75" i="62"/>
  <c r="R75" i="62"/>
  <c r="BQ71" i="62"/>
  <c r="BP71" i="62"/>
  <c r="BO71" i="62"/>
  <c r="BK71" i="62"/>
  <c r="BH71" i="62"/>
  <c r="BG71" i="62"/>
  <c r="AZ71" i="62"/>
  <c r="AS71" i="62"/>
  <c r="AR71" i="62"/>
  <c r="AM71" i="62"/>
  <c r="AK71" i="62"/>
  <c r="AJ71" i="62"/>
  <c r="AE71" i="62"/>
  <c r="AD71" i="62"/>
  <c r="AC71" i="62"/>
  <c r="AB71" i="62"/>
  <c r="W71" i="62"/>
  <c r="V71" i="62"/>
  <c r="U71" i="62"/>
  <c r="T71" i="62"/>
  <c r="BQ70" i="62"/>
  <c r="BP70" i="62"/>
  <c r="BO70" i="62"/>
  <c r="BN70" i="62"/>
  <c r="BN71" i="62" s="1"/>
  <c r="BM70" i="62"/>
  <c r="BM71" i="62" s="1"/>
  <c r="BL70" i="62"/>
  <c r="BL71" i="62" s="1"/>
  <c r="BK70" i="62"/>
  <c r="BJ70" i="62"/>
  <c r="BJ71" i="62" s="1"/>
  <c r="BI70" i="62"/>
  <c r="BI71" i="62" s="1"/>
  <c r="BH70" i="62"/>
  <c r="BG70" i="62"/>
  <c r="BF70" i="62"/>
  <c r="BF71" i="62" s="1"/>
  <c r="BE70" i="62"/>
  <c r="BE71" i="62" s="1"/>
  <c r="BD70" i="62"/>
  <c r="BD71" i="62" s="1"/>
  <c r="BC70" i="62"/>
  <c r="BC71" i="62" s="1"/>
  <c r="BB70" i="62"/>
  <c r="BB71" i="62" s="1"/>
  <c r="BA70" i="62"/>
  <c r="BA71" i="62" s="1"/>
  <c r="AZ70" i="62"/>
  <c r="AY70" i="62"/>
  <c r="AY71" i="62" s="1"/>
  <c r="AX70" i="62"/>
  <c r="AX71" i="62" s="1"/>
  <c r="AW70" i="62"/>
  <c r="AW71" i="62" s="1"/>
  <c r="AV70" i="62"/>
  <c r="AV71" i="62" s="1"/>
  <c r="AU70" i="62"/>
  <c r="AU71" i="62" s="1"/>
  <c r="AT70" i="62"/>
  <c r="AT71" i="62" s="1"/>
  <c r="AS70" i="62"/>
  <c r="AR70" i="62"/>
  <c r="AQ70" i="62"/>
  <c r="AQ71" i="62" s="1"/>
  <c r="AP70" i="62"/>
  <c r="AP71" i="62" s="1"/>
  <c r="AO70" i="62"/>
  <c r="AO71" i="62" s="1"/>
  <c r="AN70" i="62"/>
  <c r="AN71" i="62" s="1"/>
  <c r="AM70" i="62"/>
  <c r="AL70" i="62"/>
  <c r="AL71" i="62" s="1"/>
  <c r="AK70" i="62"/>
  <c r="AJ70" i="62"/>
  <c r="AI70" i="62"/>
  <c r="AI71" i="62" s="1"/>
  <c r="AH70" i="62"/>
  <c r="AH71" i="62" s="1"/>
  <c r="AG70" i="62"/>
  <c r="AG71" i="62" s="1"/>
  <c r="AF70" i="62"/>
  <c r="AF71" i="62" s="1"/>
  <c r="AE70" i="62"/>
  <c r="AD70" i="62"/>
  <c r="AC70" i="62"/>
  <c r="AB70" i="62"/>
  <c r="AA70" i="62"/>
  <c r="AA71" i="62" s="1"/>
  <c r="Z70" i="62"/>
  <c r="Z71" i="62" s="1"/>
  <c r="Y70" i="62"/>
  <c r="Y71" i="62" s="1"/>
  <c r="X70" i="62"/>
  <c r="X71" i="62" s="1"/>
  <c r="W70" i="62"/>
  <c r="V70" i="62"/>
  <c r="U70" i="62"/>
  <c r="T70" i="62"/>
  <c r="S70" i="62"/>
  <c r="S71" i="62" s="1"/>
  <c r="R70" i="62"/>
  <c r="R71" i="62" s="1"/>
  <c r="BQ66" i="62"/>
  <c r="BP66" i="62"/>
  <c r="BN66" i="62"/>
  <c r="BJ66" i="62"/>
  <c r="BI66" i="62"/>
  <c r="BH66" i="62"/>
  <c r="BE66" i="62"/>
  <c r="AZ66" i="62"/>
  <c r="AY66" i="62"/>
  <c r="AU66" i="62"/>
  <c r="AR66" i="62"/>
  <c r="AQ66" i="62"/>
  <c r="AP66" i="62"/>
  <c r="AO66" i="62"/>
  <c r="AM66" i="62"/>
  <c r="AL66" i="62"/>
  <c r="AJ66" i="62"/>
  <c r="AH66" i="62"/>
  <c r="AG66" i="62"/>
  <c r="AE66" i="62"/>
  <c r="AD66" i="62"/>
  <c r="AB66" i="62"/>
  <c r="Z66" i="62"/>
  <c r="Y66" i="62"/>
  <c r="W66" i="62"/>
  <c r="V66" i="62"/>
  <c r="T66" i="62"/>
  <c r="BQ65" i="62"/>
  <c r="BP65" i="62"/>
  <c r="BO65" i="62"/>
  <c r="BO66" i="62" s="1"/>
  <c r="BN65" i="62"/>
  <c r="BM65" i="62"/>
  <c r="BM66" i="62" s="1"/>
  <c r="BL65" i="62"/>
  <c r="BL66" i="62" s="1"/>
  <c r="BK65" i="62"/>
  <c r="BK66" i="62" s="1"/>
  <c r="BJ65" i="62"/>
  <c r="BI65" i="62"/>
  <c r="BH65" i="62"/>
  <c r="BG65" i="62"/>
  <c r="BG66" i="62" s="1"/>
  <c r="BF65" i="62"/>
  <c r="BF66" i="62" s="1"/>
  <c r="BE65" i="62"/>
  <c r="BD65" i="62"/>
  <c r="BD66" i="62" s="1"/>
  <c r="BC65" i="62"/>
  <c r="BC66" i="62" s="1"/>
  <c r="BB65" i="62"/>
  <c r="BB66" i="62" s="1"/>
  <c r="BA65" i="62"/>
  <c r="BA66" i="62" s="1"/>
  <c r="AZ65" i="62"/>
  <c r="AY65" i="62"/>
  <c r="AX65" i="62"/>
  <c r="AX66" i="62" s="1"/>
  <c r="AW65" i="62"/>
  <c r="AW66" i="62" s="1"/>
  <c r="AV65" i="62"/>
  <c r="AV66" i="62" s="1"/>
  <c r="AU65" i="62"/>
  <c r="AT65" i="62"/>
  <c r="AT66" i="62" s="1"/>
  <c r="AS65" i="62"/>
  <c r="AS66" i="62" s="1"/>
  <c r="AR65" i="62"/>
  <c r="AQ65" i="62"/>
  <c r="AP65" i="62"/>
  <c r="AO65" i="62"/>
  <c r="AN65" i="62"/>
  <c r="AN66" i="62" s="1"/>
  <c r="AM65" i="62"/>
  <c r="AL65" i="62"/>
  <c r="AK65" i="62"/>
  <c r="AK66" i="62" s="1"/>
  <c r="AJ65" i="62"/>
  <c r="AI65" i="62"/>
  <c r="AI66" i="62" s="1"/>
  <c r="AH65" i="62"/>
  <c r="AG65" i="62"/>
  <c r="AF65" i="62"/>
  <c r="AF66" i="62" s="1"/>
  <c r="AE65" i="62"/>
  <c r="AD65" i="62"/>
  <c r="AC65" i="62"/>
  <c r="AC66" i="62" s="1"/>
  <c r="AB65" i="62"/>
  <c r="AA65" i="62"/>
  <c r="AA66" i="62" s="1"/>
  <c r="Z65" i="62"/>
  <c r="Y65" i="62"/>
  <c r="X65" i="62"/>
  <c r="X66" i="62" s="1"/>
  <c r="W65" i="62"/>
  <c r="V65" i="62"/>
  <c r="U65" i="62"/>
  <c r="U66" i="62" s="1"/>
  <c r="T65" i="62"/>
  <c r="S65" i="62"/>
  <c r="S66" i="62" s="1"/>
  <c r="R65" i="62"/>
  <c r="R66" i="62" s="1"/>
  <c r="BP61" i="62"/>
  <c r="BM61" i="62"/>
  <c r="BK61" i="62"/>
  <c r="BJ61" i="62"/>
  <c r="BH61" i="62"/>
  <c r="BG61" i="62"/>
  <c r="AZ61" i="62"/>
  <c r="AS61" i="62"/>
  <c r="AR61" i="62"/>
  <c r="AQ61" i="62"/>
  <c r="AO61" i="62"/>
  <c r="AJ61" i="62"/>
  <c r="AI61" i="62"/>
  <c r="AG61" i="62"/>
  <c r="AB61" i="62"/>
  <c r="AA61" i="62"/>
  <c r="Z61" i="62"/>
  <c r="Y61" i="62"/>
  <c r="T61" i="62"/>
  <c r="S61" i="62"/>
  <c r="R61" i="62"/>
  <c r="BQ60" i="62"/>
  <c r="BQ61" i="62" s="1"/>
  <c r="BP60" i="62"/>
  <c r="BO60" i="62"/>
  <c r="BO61" i="62" s="1"/>
  <c r="BN60" i="62"/>
  <c r="BN61" i="62" s="1"/>
  <c r="BM60" i="62"/>
  <c r="BL60" i="62"/>
  <c r="BL61" i="62" s="1"/>
  <c r="BK60" i="62"/>
  <c r="BJ60" i="62"/>
  <c r="BI60" i="62"/>
  <c r="BI61" i="62" s="1"/>
  <c r="BH60" i="62"/>
  <c r="BG60" i="62"/>
  <c r="BF60" i="62"/>
  <c r="BF61" i="62" s="1"/>
  <c r="BE60" i="62"/>
  <c r="BE61" i="62" s="1"/>
  <c r="BD60" i="62"/>
  <c r="BD61" i="62" s="1"/>
  <c r="BC60" i="62"/>
  <c r="BC61" i="62" s="1"/>
  <c r="BB60" i="62"/>
  <c r="BB61" i="62" s="1"/>
  <c r="BA60" i="62"/>
  <c r="BA61" i="62" s="1"/>
  <c r="AZ60" i="62"/>
  <c r="AY60" i="62"/>
  <c r="AY61" i="62" s="1"/>
  <c r="AX60" i="62"/>
  <c r="AX61" i="62" s="1"/>
  <c r="AW60" i="62"/>
  <c r="AW61" i="62" s="1"/>
  <c r="AV60" i="62"/>
  <c r="AV61" i="62" s="1"/>
  <c r="AU60" i="62"/>
  <c r="AU61" i="62" s="1"/>
  <c r="AT60" i="62"/>
  <c r="AT61" i="62" s="1"/>
  <c r="AS60" i="62"/>
  <c r="AR60" i="62"/>
  <c r="AQ60" i="62"/>
  <c r="AP60" i="62"/>
  <c r="AP61" i="62" s="1"/>
  <c r="AO60" i="62"/>
  <c r="AN60" i="62"/>
  <c r="AN61" i="62" s="1"/>
  <c r="AM60" i="62"/>
  <c r="AM61" i="62" s="1"/>
  <c r="AL60" i="62"/>
  <c r="AL61" i="62" s="1"/>
  <c r="AK60" i="62"/>
  <c r="AK61" i="62" s="1"/>
  <c r="AJ60" i="62"/>
  <c r="AI60" i="62"/>
  <c r="AH60" i="62"/>
  <c r="AH61" i="62" s="1"/>
  <c r="AG60" i="62"/>
  <c r="AF60" i="62"/>
  <c r="AF61" i="62" s="1"/>
  <c r="AE60" i="62"/>
  <c r="AE61" i="62" s="1"/>
  <c r="AD60" i="62"/>
  <c r="AD61" i="62" s="1"/>
  <c r="AC60" i="62"/>
  <c r="AC61" i="62" s="1"/>
  <c r="AB60" i="62"/>
  <c r="AA60" i="62"/>
  <c r="Z60" i="62"/>
  <c r="Y60" i="62"/>
  <c r="X60" i="62"/>
  <c r="X61" i="62" s="1"/>
  <c r="W60" i="62"/>
  <c r="W61" i="62" s="1"/>
  <c r="V60" i="62"/>
  <c r="V61" i="62" s="1"/>
  <c r="U60" i="62"/>
  <c r="U61" i="62" s="1"/>
  <c r="T60" i="62"/>
  <c r="S60" i="62"/>
  <c r="R60" i="62"/>
  <c r="BP56" i="62"/>
  <c r="BO56" i="62"/>
  <c r="BN56" i="62"/>
  <c r="BM56" i="62"/>
  <c r="BI56" i="62"/>
  <c r="BH56" i="62"/>
  <c r="BG56" i="62"/>
  <c r="BF56" i="62"/>
  <c r="BE56" i="62"/>
  <c r="BC56" i="62"/>
  <c r="AZ56" i="62"/>
  <c r="AU56" i="62"/>
  <c r="AT56" i="62"/>
  <c r="AR56" i="62"/>
  <c r="AQ56" i="62"/>
  <c r="AL56" i="62"/>
  <c r="AK56" i="62"/>
  <c r="AJ56" i="62"/>
  <c r="AI56" i="62"/>
  <c r="AH56" i="62"/>
  <c r="AD56" i="62"/>
  <c r="AC56" i="62"/>
  <c r="AB56" i="62"/>
  <c r="AA56" i="62"/>
  <c r="U56" i="62"/>
  <c r="T56" i="62"/>
  <c r="S56" i="62"/>
  <c r="R56" i="62"/>
  <c r="BQ55" i="62"/>
  <c r="BQ56" i="62" s="1"/>
  <c r="BP55" i="62"/>
  <c r="BO55" i="62"/>
  <c r="BN55" i="62"/>
  <c r="BM55" i="62"/>
  <c r="BL55" i="62"/>
  <c r="BL56" i="62" s="1"/>
  <c r="BK55" i="62"/>
  <c r="BK56" i="62" s="1"/>
  <c r="BJ55" i="62"/>
  <c r="BJ56" i="62" s="1"/>
  <c r="BI55" i="62"/>
  <c r="BH55" i="62"/>
  <c r="BG55" i="62"/>
  <c r="BF55" i="62"/>
  <c r="BE55" i="62"/>
  <c r="BD55" i="62"/>
  <c r="BD56" i="62" s="1"/>
  <c r="BC55" i="62"/>
  <c r="BB55" i="62"/>
  <c r="BB56" i="62" s="1"/>
  <c r="BA55" i="62"/>
  <c r="BA56" i="62" s="1"/>
  <c r="AZ55" i="62"/>
  <c r="AY55" i="62"/>
  <c r="AY56" i="62" s="1"/>
  <c r="AX55" i="62"/>
  <c r="AX56" i="62" s="1"/>
  <c r="AW55" i="62"/>
  <c r="AW56" i="62" s="1"/>
  <c r="AV55" i="62"/>
  <c r="AV56" i="62" s="1"/>
  <c r="AU55" i="62"/>
  <c r="AT55" i="62"/>
  <c r="AS55" i="62"/>
  <c r="AS56" i="62" s="1"/>
  <c r="AR55" i="62"/>
  <c r="AQ55" i="62"/>
  <c r="AP55" i="62"/>
  <c r="AP56" i="62" s="1"/>
  <c r="AO55" i="62"/>
  <c r="AO56" i="62" s="1"/>
  <c r="AN55" i="62"/>
  <c r="AN56" i="62" s="1"/>
  <c r="AM55" i="62"/>
  <c r="AM56" i="62" s="1"/>
  <c r="AL55" i="62"/>
  <c r="AK55" i="62"/>
  <c r="AJ55" i="62"/>
  <c r="AI55" i="62"/>
  <c r="AH55" i="62"/>
  <c r="AG55" i="62"/>
  <c r="AG56" i="62" s="1"/>
  <c r="AF55" i="62"/>
  <c r="AF56" i="62" s="1"/>
  <c r="AE55" i="62"/>
  <c r="AE56" i="62" s="1"/>
  <c r="AD55" i="62"/>
  <c r="AC55" i="62"/>
  <c r="AB55" i="62"/>
  <c r="AA55" i="62"/>
  <c r="Z55" i="62"/>
  <c r="Z56" i="62" s="1"/>
  <c r="Y55" i="62"/>
  <c r="Y56" i="62" s="1"/>
  <c r="X55" i="62"/>
  <c r="X56" i="62" s="1"/>
  <c r="W55" i="62"/>
  <c r="W56" i="62" s="1"/>
  <c r="V55" i="62"/>
  <c r="V56" i="62" s="1"/>
  <c r="U55" i="62"/>
  <c r="T55" i="62"/>
  <c r="S55" i="62"/>
  <c r="R55" i="62"/>
  <c r="BQ51" i="62"/>
  <c r="BP51" i="62"/>
  <c r="BO51" i="62"/>
  <c r="BK51" i="62"/>
  <c r="BH51" i="62"/>
  <c r="BG51" i="62"/>
  <c r="BF51" i="62"/>
  <c r="AZ51" i="62"/>
  <c r="AW51" i="62"/>
  <c r="AU51" i="62"/>
  <c r="AS51" i="62"/>
  <c r="AR51" i="62"/>
  <c r="AO51" i="62"/>
  <c r="AM51" i="62"/>
  <c r="AJ51" i="62"/>
  <c r="AE51" i="62"/>
  <c r="AD51" i="62"/>
  <c r="AC51" i="62"/>
  <c r="AB51" i="62"/>
  <c r="W51" i="62"/>
  <c r="V51" i="62"/>
  <c r="U51" i="62"/>
  <c r="T51" i="62"/>
  <c r="BQ50" i="62"/>
  <c r="BP50" i="62"/>
  <c r="BO50" i="62"/>
  <c r="BN50" i="62"/>
  <c r="BN51" i="62" s="1"/>
  <c r="BM50" i="62"/>
  <c r="BM51" i="62" s="1"/>
  <c r="BL50" i="62"/>
  <c r="BL51" i="62" s="1"/>
  <c r="BK50" i="62"/>
  <c r="BJ50" i="62"/>
  <c r="BJ51" i="62" s="1"/>
  <c r="BI50" i="62"/>
  <c r="BI51" i="62" s="1"/>
  <c r="BH50" i="62"/>
  <c r="BG50" i="62"/>
  <c r="BF50" i="62"/>
  <c r="BE50" i="62"/>
  <c r="BE51" i="62" s="1"/>
  <c r="BD50" i="62"/>
  <c r="BD51" i="62" s="1"/>
  <c r="BC50" i="62"/>
  <c r="BC51" i="62" s="1"/>
  <c r="BB50" i="62"/>
  <c r="BB51" i="62" s="1"/>
  <c r="BA50" i="62"/>
  <c r="BA51" i="62" s="1"/>
  <c r="AZ50" i="62"/>
  <c r="AY50" i="62"/>
  <c r="AY51" i="62" s="1"/>
  <c r="AX50" i="62"/>
  <c r="AX51" i="62" s="1"/>
  <c r="AW50" i="62"/>
  <c r="AV50" i="62"/>
  <c r="AV51" i="62" s="1"/>
  <c r="AU50" i="62"/>
  <c r="AT50" i="62"/>
  <c r="AT51" i="62" s="1"/>
  <c r="AS50" i="62"/>
  <c r="AR50" i="62"/>
  <c r="AQ50" i="62"/>
  <c r="AQ51" i="62" s="1"/>
  <c r="AP50" i="62"/>
  <c r="AP51" i="62" s="1"/>
  <c r="AO50" i="62"/>
  <c r="AN50" i="62"/>
  <c r="AN51" i="62" s="1"/>
  <c r="AM50" i="62"/>
  <c r="AL50" i="62"/>
  <c r="AL51" i="62" s="1"/>
  <c r="AK50" i="62"/>
  <c r="AK51" i="62" s="1"/>
  <c r="AJ50" i="62"/>
  <c r="AI50" i="62"/>
  <c r="AI51" i="62" s="1"/>
  <c r="AH50" i="62"/>
  <c r="AH51" i="62" s="1"/>
  <c r="AG50" i="62"/>
  <c r="AG51" i="62" s="1"/>
  <c r="AF50" i="62"/>
  <c r="AF51" i="62" s="1"/>
  <c r="AE50" i="62"/>
  <c r="AD50" i="62"/>
  <c r="AC50" i="62"/>
  <c r="AB50" i="62"/>
  <c r="AA50" i="62"/>
  <c r="AA51" i="62" s="1"/>
  <c r="Z50" i="62"/>
  <c r="Z51" i="62" s="1"/>
  <c r="Y50" i="62"/>
  <c r="Y51" i="62" s="1"/>
  <c r="X50" i="62"/>
  <c r="X51" i="62" s="1"/>
  <c r="W50" i="62"/>
  <c r="V50" i="62"/>
  <c r="U50" i="62"/>
  <c r="T50" i="62"/>
  <c r="S50" i="62"/>
  <c r="S51" i="62" s="1"/>
  <c r="R50" i="62"/>
  <c r="R51" i="62" s="1"/>
  <c r="BQ46" i="62"/>
  <c r="BP46" i="62"/>
  <c r="BN46" i="62"/>
  <c r="BJ46" i="62"/>
  <c r="BI46" i="62"/>
  <c r="BH46" i="62"/>
  <c r="BE46" i="62"/>
  <c r="AZ46" i="62"/>
  <c r="AU46" i="62"/>
  <c r="AR46" i="62"/>
  <c r="AP46" i="62"/>
  <c r="AO46" i="62"/>
  <c r="AL46" i="62"/>
  <c r="AJ46" i="62"/>
  <c r="AH46" i="62"/>
  <c r="AG46" i="62"/>
  <c r="AE46" i="62"/>
  <c r="AB46" i="62"/>
  <c r="Z46" i="62"/>
  <c r="Y46" i="62"/>
  <c r="W46" i="62"/>
  <c r="V46" i="62"/>
  <c r="T46" i="62"/>
  <c r="BQ45" i="62"/>
  <c r="BP45" i="62"/>
  <c r="BO45" i="62"/>
  <c r="BO46" i="62" s="1"/>
  <c r="BN45" i="62"/>
  <c r="BM45" i="62"/>
  <c r="BM46" i="62" s="1"/>
  <c r="BL45" i="62"/>
  <c r="BL46" i="62" s="1"/>
  <c r="BK45" i="62"/>
  <c r="BK46" i="62" s="1"/>
  <c r="BJ45" i="62"/>
  <c r="BI45" i="62"/>
  <c r="BH45" i="62"/>
  <c r="BG45" i="62"/>
  <c r="BG46" i="62" s="1"/>
  <c r="BF45" i="62"/>
  <c r="BF46" i="62" s="1"/>
  <c r="BE45" i="62"/>
  <c r="BD45" i="62"/>
  <c r="BD46" i="62" s="1"/>
  <c r="BC45" i="62"/>
  <c r="BC46" i="62" s="1"/>
  <c r="BB45" i="62"/>
  <c r="BB46" i="62" s="1"/>
  <c r="BA45" i="62"/>
  <c r="BA46" i="62" s="1"/>
  <c r="AZ45" i="62"/>
  <c r="AY45" i="62"/>
  <c r="AY46" i="62" s="1"/>
  <c r="AX45" i="62"/>
  <c r="AX46" i="62" s="1"/>
  <c r="AW45" i="62"/>
  <c r="AW46" i="62" s="1"/>
  <c r="AV45" i="62"/>
  <c r="AV46" i="62" s="1"/>
  <c r="AU45" i="62"/>
  <c r="AT45" i="62"/>
  <c r="AT46" i="62" s="1"/>
  <c r="AS45" i="62"/>
  <c r="AS46" i="62" s="1"/>
  <c r="AR45" i="62"/>
  <c r="AQ45" i="62"/>
  <c r="AQ46" i="62" s="1"/>
  <c r="AP45" i="62"/>
  <c r="AO45" i="62"/>
  <c r="AN45" i="62"/>
  <c r="AN46" i="62" s="1"/>
  <c r="AM45" i="62"/>
  <c r="AM46" i="62" s="1"/>
  <c r="AL45" i="62"/>
  <c r="AK45" i="62"/>
  <c r="AK46" i="62" s="1"/>
  <c r="AJ45" i="62"/>
  <c r="AI45" i="62"/>
  <c r="AI46" i="62" s="1"/>
  <c r="AH45" i="62"/>
  <c r="AG45" i="62"/>
  <c r="AF45" i="62"/>
  <c r="AF46" i="62" s="1"/>
  <c r="AE45" i="62"/>
  <c r="AD45" i="62"/>
  <c r="AD46" i="62" s="1"/>
  <c r="AC45" i="62"/>
  <c r="AC46" i="62" s="1"/>
  <c r="AB45" i="62"/>
  <c r="AA45" i="62"/>
  <c r="AA46" i="62" s="1"/>
  <c r="Z45" i="62"/>
  <c r="Y45" i="62"/>
  <c r="X45" i="62"/>
  <c r="X46" i="62" s="1"/>
  <c r="W45" i="62"/>
  <c r="V45" i="62"/>
  <c r="U45" i="62"/>
  <c r="U46" i="62" s="1"/>
  <c r="T45" i="62"/>
  <c r="S45" i="62"/>
  <c r="S46" i="62" s="1"/>
  <c r="R45" i="62"/>
  <c r="R46" i="62" s="1"/>
  <c r="BP41" i="62"/>
  <c r="BM41" i="62"/>
  <c r="BK41" i="62"/>
  <c r="BH41" i="62"/>
  <c r="BG41" i="62"/>
  <c r="BB41" i="62"/>
  <c r="AZ41" i="62"/>
  <c r="AR41" i="62"/>
  <c r="AQ41" i="62"/>
  <c r="AO41" i="62"/>
  <c r="AJ41" i="62"/>
  <c r="AI41" i="62"/>
  <c r="AB41" i="62"/>
  <c r="AA41" i="62"/>
  <c r="Z41" i="62"/>
  <c r="Y41" i="62"/>
  <c r="T41" i="62"/>
  <c r="S41" i="62"/>
  <c r="R41" i="62"/>
  <c r="BQ40" i="62"/>
  <c r="BQ41" i="62" s="1"/>
  <c r="BP40" i="62"/>
  <c r="BO40" i="62"/>
  <c r="BO41" i="62" s="1"/>
  <c r="BN40" i="62"/>
  <c r="BN41" i="62" s="1"/>
  <c r="BM40" i="62"/>
  <c r="BL40" i="62"/>
  <c r="BL41" i="62" s="1"/>
  <c r="BK40" i="62"/>
  <c r="BJ40" i="62"/>
  <c r="BJ41" i="62" s="1"/>
  <c r="BI40" i="62"/>
  <c r="BI41" i="62" s="1"/>
  <c r="BH40" i="62"/>
  <c r="BG40" i="62"/>
  <c r="BF40" i="62"/>
  <c r="BF41" i="62" s="1"/>
  <c r="BE40" i="62"/>
  <c r="BE41" i="62" s="1"/>
  <c r="BD40" i="62"/>
  <c r="BD41" i="62" s="1"/>
  <c r="BC40" i="62"/>
  <c r="BC41" i="62" s="1"/>
  <c r="BB40" i="62"/>
  <c r="BA40" i="62"/>
  <c r="BA41" i="62" s="1"/>
  <c r="AZ40" i="62"/>
  <c r="AY40" i="62"/>
  <c r="AY41" i="62" s="1"/>
  <c r="AX40" i="62"/>
  <c r="AX41" i="62" s="1"/>
  <c r="AW40" i="62"/>
  <c r="AW41" i="62" s="1"/>
  <c r="AV40" i="62"/>
  <c r="AV41" i="62" s="1"/>
  <c r="AU40" i="62"/>
  <c r="AU41" i="62" s="1"/>
  <c r="AT40" i="62"/>
  <c r="AT41" i="62" s="1"/>
  <c r="AS40" i="62"/>
  <c r="AS41" i="62" s="1"/>
  <c r="AR40" i="62"/>
  <c r="AQ40" i="62"/>
  <c r="AP40" i="62"/>
  <c r="AP41" i="62" s="1"/>
  <c r="AO40" i="62"/>
  <c r="AN40" i="62"/>
  <c r="AN41" i="62" s="1"/>
  <c r="AM40" i="62"/>
  <c r="AM41" i="62" s="1"/>
  <c r="AL40" i="62"/>
  <c r="AL41" i="62" s="1"/>
  <c r="AK40" i="62"/>
  <c r="AK41" i="62" s="1"/>
  <c r="AJ40" i="62"/>
  <c r="AI40" i="62"/>
  <c r="AH40" i="62"/>
  <c r="AH41" i="62" s="1"/>
  <c r="AG40" i="62"/>
  <c r="AG41" i="62" s="1"/>
  <c r="AF40" i="62"/>
  <c r="AF41" i="62" s="1"/>
  <c r="AE40" i="62"/>
  <c r="AE41" i="62" s="1"/>
  <c r="AD40" i="62"/>
  <c r="AD41" i="62" s="1"/>
  <c r="AC40" i="62"/>
  <c r="AC41" i="62" s="1"/>
  <c r="AB40" i="62"/>
  <c r="AA40" i="62"/>
  <c r="Z40" i="62"/>
  <c r="Y40" i="62"/>
  <c r="X40" i="62"/>
  <c r="X41" i="62" s="1"/>
  <c r="W40" i="62"/>
  <c r="W41" i="62" s="1"/>
  <c r="V40" i="62"/>
  <c r="V41" i="62" s="1"/>
  <c r="U40" i="62"/>
  <c r="U41" i="62" s="1"/>
  <c r="T40" i="62"/>
  <c r="S40" i="62"/>
  <c r="R40" i="62"/>
  <c r="BP36" i="62"/>
  <c r="BO36" i="62"/>
  <c r="BN36" i="62"/>
  <c r="BM36" i="62"/>
  <c r="BI36" i="62"/>
  <c r="BH36" i="62"/>
  <c r="BF36" i="62"/>
  <c r="BE36" i="62"/>
  <c r="AZ36" i="62"/>
  <c r="AU36" i="62"/>
  <c r="AT36" i="62"/>
  <c r="AS36" i="62"/>
  <c r="AR36" i="62"/>
  <c r="AQ36" i="62"/>
  <c r="AL36" i="62"/>
  <c r="AK36" i="62"/>
  <c r="AJ36" i="62"/>
  <c r="AH36" i="62"/>
  <c r="AD36" i="62"/>
  <c r="AC36" i="62"/>
  <c r="AB36" i="62"/>
  <c r="AA36" i="62"/>
  <c r="U36" i="62"/>
  <c r="T36" i="62"/>
  <c r="S36" i="62"/>
  <c r="R36" i="62"/>
  <c r="BQ35" i="62"/>
  <c r="BQ36" i="62" s="1"/>
  <c r="BP35" i="62"/>
  <c r="BO35" i="62"/>
  <c r="BN35" i="62"/>
  <c r="BM35" i="62"/>
  <c r="BL35" i="62"/>
  <c r="BL36" i="62" s="1"/>
  <c r="BK35" i="62"/>
  <c r="BK36" i="62" s="1"/>
  <c r="BJ35" i="62"/>
  <c r="BJ36" i="62" s="1"/>
  <c r="BI35" i="62"/>
  <c r="BH35" i="62"/>
  <c r="BG35" i="62"/>
  <c r="BG36" i="62" s="1"/>
  <c r="BF35" i="62"/>
  <c r="BE35" i="62"/>
  <c r="BD35" i="62"/>
  <c r="BD36" i="62" s="1"/>
  <c r="BC35" i="62"/>
  <c r="BC36" i="62" s="1"/>
  <c r="BB35" i="62"/>
  <c r="BB36" i="62" s="1"/>
  <c r="BA35" i="62"/>
  <c r="BA36" i="62" s="1"/>
  <c r="AZ35" i="62"/>
  <c r="AY35" i="62"/>
  <c r="AY36" i="62" s="1"/>
  <c r="AX35" i="62"/>
  <c r="AX36" i="62" s="1"/>
  <c r="AW35" i="62"/>
  <c r="AW36" i="62" s="1"/>
  <c r="AV35" i="62"/>
  <c r="AV36" i="62" s="1"/>
  <c r="AU35" i="62"/>
  <c r="AT35" i="62"/>
  <c r="AS35" i="62"/>
  <c r="AR35" i="62"/>
  <c r="AQ35" i="62"/>
  <c r="AP35" i="62"/>
  <c r="AP36" i="62" s="1"/>
  <c r="AO35" i="62"/>
  <c r="AO36" i="62" s="1"/>
  <c r="AN35" i="62"/>
  <c r="AN36" i="62" s="1"/>
  <c r="AM35" i="62"/>
  <c r="AM36" i="62" s="1"/>
  <c r="AL35" i="62"/>
  <c r="AK35" i="62"/>
  <c r="AJ35" i="62"/>
  <c r="AI35" i="62"/>
  <c r="AI36" i="62" s="1"/>
  <c r="AH35" i="62"/>
  <c r="AG35" i="62"/>
  <c r="AG36" i="62" s="1"/>
  <c r="AF35" i="62"/>
  <c r="AF36" i="62" s="1"/>
  <c r="AE35" i="62"/>
  <c r="AE36" i="62" s="1"/>
  <c r="AD35" i="62"/>
  <c r="AC35" i="62"/>
  <c r="AB35" i="62"/>
  <c r="AA35" i="62"/>
  <c r="Z35" i="62"/>
  <c r="Z36" i="62" s="1"/>
  <c r="Y35" i="62"/>
  <c r="Y36" i="62" s="1"/>
  <c r="X35" i="62"/>
  <c r="X36" i="62" s="1"/>
  <c r="W35" i="62"/>
  <c r="W36" i="62" s="1"/>
  <c r="V35" i="62"/>
  <c r="V36" i="62" s="1"/>
  <c r="U35" i="62"/>
  <c r="T35" i="62"/>
  <c r="S35" i="62"/>
  <c r="R35" i="62"/>
  <c r="BQ31" i="62"/>
  <c r="BP31" i="62"/>
  <c r="BK31" i="62"/>
  <c r="BH31" i="62"/>
  <c r="BG31" i="62"/>
  <c r="AZ31" i="62"/>
  <c r="AU31" i="62"/>
  <c r="AS31" i="62"/>
  <c r="AR31" i="62"/>
  <c r="AO31" i="62"/>
  <c r="AM31" i="62"/>
  <c r="AJ31" i="62"/>
  <c r="AE31" i="62"/>
  <c r="AD31" i="62"/>
  <c r="AB31" i="62"/>
  <c r="W31" i="62"/>
  <c r="V31" i="62"/>
  <c r="U31" i="62"/>
  <c r="T31" i="62"/>
  <c r="BQ30" i="62"/>
  <c r="BP30" i="62"/>
  <c r="BO30" i="62"/>
  <c r="BO31" i="62" s="1"/>
  <c r="BN30" i="62"/>
  <c r="BN31" i="62" s="1"/>
  <c r="BM30" i="62"/>
  <c r="BM31" i="62" s="1"/>
  <c r="BL30" i="62"/>
  <c r="BL31" i="62" s="1"/>
  <c r="BK30" i="62"/>
  <c r="BJ30" i="62"/>
  <c r="BJ31" i="62" s="1"/>
  <c r="BI30" i="62"/>
  <c r="BI31" i="62" s="1"/>
  <c r="BH30" i="62"/>
  <c r="BG30" i="62"/>
  <c r="BF30" i="62"/>
  <c r="BF31" i="62" s="1"/>
  <c r="BE30" i="62"/>
  <c r="BE31" i="62" s="1"/>
  <c r="BD30" i="62"/>
  <c r="BD31" i="62" s="1"/>
  <c r="BC30" i="62"/>
  <c r="BC31" i="62" s="1"/>
  <c r="BB30" i="62"/>
  <c r="BB31" i="62" s="1"/>
  <c r="BA30" i="62"/>
  <c r="BA31" i="62" s="1"/>
  <c r="AZ30" i="62"/>
  <c r="AY30" i="62"/>
  <c r="AY31" i="62" s="1"/>
  <c r="AX30" i="62"/>
  <c r="AX31" i="62" s="1"/>
  <c r="AW30" i="62"/>
  <c r="AW31" i="62" s="1"/>
  <c r="AV30" i="62"/>
  <c r="AV31" i="62" s="1"/>
  <c r="AU30" i="62"/>
  <c r="AT30" i="62"/>
  <c r="AT31" i="62" s="1"/>
  <c r="AS30" i="62"/>
  <c r="AR30" i="62"/>
  <c r="AQ30" i="62"/>
  <c r="AQ31" i="62" s="1"/>
  <c r="AP30" i="62"/>
  <c r="AP31" i="62" s="1"/>
  <c r="AO30" i="62"/>
  <c r="AN30" i="62"/>
  <c r="AN31" i="62" s="1"/>
  <c r="AM30" i="62"/>
  <c r="AL30" i="62"/>
  <c r="AL31" i="62" s="1"/>
  <c r="AK30" i="62"/>
  <c r="AK31" i="62" s="1"/>
  <c r="AJ30" i="62"/>
  <c r="AI30" i="62"/>
  <c r="AI31" i="62" s="1"/>
  <c r="AH30" i="62"/>
  <c r="AH31" i="62" s="1"/>
  <c r="AG30" i="62"/>
  <c r="AG31" i="62" s="1"/>
  <c r="AF30" i="62"/>
  <c r="AF31" i="62" s="1"/>
  <c r="AE30" i="62"/>
  <c r="AD30" i="62"/>
  <c r="AC30" i="62"/>
  <c r="AC31" i="62" s="1"/>
  <c r="AB30" i="62"/>
  <c r="AA30" i="62"/>
  <c r="AA31" i="62" s="1"/>
  <c r="Z30" i="62"/>
  <c r="Z31" i="62" s="1"/>
  <c r="Y30" i="62"/>
  <c r="Y31" i="62" s="1"/>
  <c r="X30" i="62"/>
  <c r="X31" i="62" s="1"/>
  <c r="W30" i="62"/>
  <c r="V30" i="62"/>
  <c r="U30" i="62"/>
  <c r="T30" i="62"/>
  <c r="S30" i="62"/>
  <c r="S31" i="62" s="1"/>
  <c r="R30" i="62"/>
  <c r="R31" i="62" s="1"/>
  <c r="BQ26" i="62"/>
  <c r="BP26" i="62"/>
  <c r="BN26" i="62"/>
  <c r="BM26" i="62"/>
  <c r="BJ26" i="62"/>
  <c r="BH26" i="62"/>
  <c r="BE26" i="62"/>
  <c r="BA26" i="62"/>
  <c r="AZ26" i="62"/>
  <c r="AY26" i="62"/>
  <c r="AU26" i="62"/>
  <c r="AT26" i="62"/>
  <c r="AR26" i="62"/>
  <c r="AP26" i="62"/>
  <c r="AO26" i="62"/>
  <c r="AL26" i="62"/>
  <c r="AJ26" i="62"/>
  <c r="AH26" i="62"/>
  <c r="AG26" i="62"/>
  <c r="AB26" i="62"/>
  <c r="Z26" i="62"/>
  <c r="Y26" i="62"/>
  <c r="W26" i="62"/>
  <c r="V26" i="62"/>
  <c r="T26" i="62"/>
  <c r="BQ25" i="62"/>
  <c r="BP25" i="62"/>
  <c r="BO25" i="62"/>
  <c r="BO26" i="62" s="1"/>
  <c r="BN25" i="62"/>
  <c r="BM25" i="62"/>
  <c r="BL25" i="62"/>
  <c r="BL26" i="62" s="1"/>
  <c r="BK25" i="62"/>
  <c r="BK26" i="62" s="1"/>
  <c r="BJ25" i="62"/>
  <c r="BI25" i="62"/>
  <c r="BI26" i="62" s="1"/>
  <c r="BH25" i="62"/>
  <c r="BG25" i="62"/>
  <c r="BG26" i="62" s="1"/>
  <c r="BF25" i="62"/>
  <c r="BF26" i="62" s="1"/>
  <c r="BE25" i="62"/>
  <c r="BD25" i="62"/>
  <c r="BD26" i="62" s="1"/>
  <c r="BC25" i="62"/>
  <c r="BC26" i="62" s="1"/>
  <c r="BB25" i="62"/>
  <c r="BB26" i="62" s="1"/>
  <c r="BA25" i="62"/>
  <c r="AZ25" i="62"/>
  <c r="AY25" i="62"/>
  <c r="AX25" i="62"/>
  <c r="AX26" i="62" s="1"/>
  <c r="AW25" i="62"/>
  <c r="AW26" i="62" s="1"/>
  <c r="AV25" i="62"/>
  <c r="AV26" i="62" s="1"/>
  <c r="AU25" i="62"/>
  <c r="AT25" i="62"/>
  <c r="AS25" i="62"/>
  <c r="AS26" i="62" s="1"/>
  <c r="AR25" i="62"/>
  <c r="AQ25" i="62"/>
  <c r="AQ26" i="62" s="1"/>
  <c r="AP25" i="62"/>
  <c r="AO25" i="62"/>
  <c r="AN25" i="62"/>
  <c r="AN26" i="62" s="1"/>
  <c r="AM25" i="62"/>
  <c r="AM26" i="62" s="1"/>
  <c r="AL25" i="62"/>
  <c r="AK25" i="62"/>
  <c r="AK26" i="62" s="1"/>
  <c r="AJ25" i="62"/>
  <c r="AI25" i="62"/>
  <c r="AI26" i="62" s="1"/>
  <c r="AH25" i="62"/>
  <c r="AG25" i="62"/>
  <c r="AF25" i="62"/>
  <c r="AF26" i="62" s="1"/>
  <c r="AE25" i="62"/>
  <c r="AE26" i="62" s="1"/>
  <c r="AD25" i="62"/>
  <c r="AD26" i="62" s="1"/>
  <c r="AC25" i="62"/>
  <c r="AC26" i="62" s="1"/>
  <c r="AB25" i="62"/>
  <c r="AA25" i="62"/>
  <c r="AA26" i="62" s="1"/>
  <c r="Z25" i="62"/>
  <c r="Y25" i="62"/>
  <c r="X25" i="62"/>
  <c r="X26" i="62" s="1"/>
  <c r="W25" i="62"/>
  <c r="V25" i="62"/>
  <c r="U25" i="62"/>
  <c r="U26" i="62" s="1"/>
  <c r="T25" i="62"/>
  <c r="S25" i="62"/>
  <c r="S26" i="62" s="1"/>
  <c r="R25" i="62"/>
  <c r="R26" i="62" s="1"/>
  <c r="BP21" i="62"/>
  <c r="BO21" i="62"/>
  <c r="BM21" i="62"/>
  <c r="BJ21" i="62"/>
  <c r="BH21" i="62"/>
  <c r="BG21" i="62"/>
  <c r="BB21" i="62"/>
  <c r="BA21" i="62"/>
  <c r="AZ21" i="62"/>
  <c r="AT21" i="62"/>
  <c r="AR21" i="62"/>
  <c r="AQ21" i="62"/>
  <c r="AO21" i="62"/>
  <c r="AK21" i="62"/>
  <c r="AJ21" i="62"/>
  <c r="AI21" i="62"/>
  <c r="AB21" i="62"/>
  <c r="AA21" i="62"/>
  <c r="V21" i="62"/>
  <c r="T21" i="62"/>
  <c r="S21" i="62"/>
  <c r="BQ20" i="62"/>
  <c r="BQ21" i="62" s="1"/>
  <c r="BP20" i="62"/>
  <c r="BO20" i="62"/>
  <c r="BN20" i="62"/>
  <c r="BN21" i="62" s="1"/>
  <c r="BM20" i="62"/>
  <c r="BL20" i="62"/>
  <c r="BL21" i="62" s="1"/>
  <c r="BK20" i="62"/>
  <c r="BK21" i="62" s="1"/>
  <c r="BJ20" i="62"/>
  <c r="BI20" i="62"/>
  <c r="BI21" i="62" s="1"/>
  <c r="BH20" i="62"/>
  <c r="BG20" i="62"/>
  <c r="BF20" i="62"/>
  <c r="BF21" i="62" s="1"/>
  <c r="BE20" i="62"/>
  <c r="BE21" i="62" s="1"/>
  <c r="BD20" i="62"/>
  <c r="BD21" i="62" s="1"/>
  <c r="BC20" i="62"/>
  <c r="BC21" i="62" s="1"/>
  <c r="BB20" i="62"/>
  <c r="BA20" i="62"/>
  <c r="AZ20" i="62"/>
  <c r="AY20" i="62"/>
  <c r="AY21" i="62" s="1"/>
  <c r="AX20" i="62"/>
  <c r="AX21" i="62" s="1"/>
  <c r="AW20" i="62"/>
  <c r="AW21" i="62" s="1"/>
  <c r="AV20" i="62"/>
  <c r="AV21" i="62" s="1"/>
  <c r="AU20" i="62"/>
  <c r="AU21" i="62" s="1"/>
  <c r="AT20" i="62"/>
  <c r="AS20" i="62"/>
  <c r="AS21" i="62" s="1"/>
  <c r="AR20" i="62"/>
  <c r="AQ20" i="62"/>
  <c r="AP20" i="62"/>
  <c r="AP21" i="62" s="1"/>
  <c r="AO20" i="62"/>
  <c r="AN20" i="62"/>
  <c r="AN21" i="62" s="1"/>
  <c r="AM20" i="62"/>
  <c r="AM21" i="62" s="1"/>
  <c r="AL20" i="62"/>
  <c r="AL21" i="62" s="1"/>
  <c r="AK20" i="62"/>
  <c r="AJ20" i="62"/>
  <c r="AI20" i="62"/>
  <c r="AH20" i="62"/>
  <c r="AH21" i="62" s="1"/>
  <c r="AG20" i="62"/>
  <c r="AG21" i="62" s="1"/>
  <c r="AF20" i="62"/>
  <c r="AF21" i="62" s="1"/>
  <c r="AE20" i="62"/>
  <c r="AE21" i="62" s="1"/>
  <c r="AD20" i="62"/>
  <c r="AD21" i="62" s="1"/>
  <c r="AC20" i="62"/>
  <c r="AC21" i="62" s="1"/>
  <c r="AB20" i="62"/>
  <c r="AA20" i="62"/>
  <c r="Z20" i="62"/>
  <c r="Z21" i="62" s="1"/>
  <c r="Y20" i="62"/>
  <c r="Y21" i="62" s="1"/>
  <c r="X20" i="62"/>
  <c r="X21" i="62" s="1"/>
  <c r="W20" i="62"/>
  <c r="W21" i="62" s="1"/>
  <c r="V20" i="62"/>
  <c r="U20" i="62"/>
  <c r="U21" i="62" s="1"/>
  <c r="T20" i="62"/>
  <c r="S20" i="62"/>
  <c r="R20" i="62"/>
  <c r="R21" i="62" s="1"/>
  <c r="BQ16" i="62"/>
  <c r="BP16" i="62"/>
  <c r="BO16" i="62"/>
  <c r="BN16" i="62"/>
  <c r="BI16" i="62"/>
  <c r="BH16" i="62"/>
  <c r="BF16" i="62"/>
  <c r="AZ16" i="62"/>
  <c r="AT16" i="62"/>
  <c r="AR16" i="62"/>
  <c r="AQ16" i="62"/>
  <c r="AL16" i="62"/>
  <c r="AK16" i="62"/>
  <c r="AJ16" i="62"/>
  <c r="AH16" i="62"/>
  <c r="AD16" i="62"/>
  <c r="AC16" i="62"/>
  <c r="AB16" i="62"/>
  <c r="U16" i="62"/>
  <c r="T16" i="62"/>
  <c r="S16" i="62"/>
  <c r="BQ15" i="62"/>
  <c r="BP15" i="62"/>
  <c r="BO15" i="62"/>
  <c r="BN15" i="62"/>
  <c r="BM15" i="62"/>
  <c r="BM16" i="62" s="1"/>
  <c r="BL15" i="62"/>
  <c r="BL16" i="62" s="1"/>
  <c r="BK15" i="62"/>
  <c r="BK16" i="62" s="1"/>
  <c r="BJ15" i="62"/>
  <c r="BJ16" i="62" s="1"/>
  <c r="BI15" i="62"/>
  <c r="BH15" i="62"/>
  <c r="BG15" i="62"/>
  <c r="BG16" i="62" s="1"/>
  <c r="BF15" i="62"/>
  <c r="BE15" i="62"/>
  <c r="BE16" i="62" s="1"/>
  <c r="BD15" i="62"/>
  <c r="BD16" i="62" s="1"/>
  <c r="BC15" i="62"/>
  <c r="BC16" i="62" s="1"/>
  <c r="BB15" i="62"/>
  <c r="BB16" i="62" s="1"/>
  <c r="BA15" i="62"/>
  <c r="BA16" i="62" s="1"/>
  <c r="AZ15" i="62"/>
  <c r="AY15" i="62"/>
  <c r="AY16" i="62" s="1"/>
  <c r="AX15" i="62"/>
  <c r="AX16" i="62" s="1"/>
  <c r="AW15" i="62"/>
  <c r="AW16" i="62" s="1"/>
  <c r="AV15" i="62"/>
  <c r="AV16" i="62" s="1"/>
  <c r="AU15" i="62"/>
  <c r="AU16" i="62" s="1"/>
  <c r="AT15" i="62"/>
  <c r="AS15" i="62"/>
  <c r="AS16" i="62" s="1"/>
  <c r="AR15" i="62"/>
  <c r="AQ15" i="62"/>
  <c r="AP15" i="62"/>
  <c r="AP16" i="62" s="1"/>
  <c r="AO15" i="62"/>
  <c r="AO16" i="62" s="1"/>
  <c r="AN15" i="62"/>
  <c r="AN16" i="62" s="1"/>
  <c r="AM15" i="62"/>
  <c r="AM16" i="62" s="1"/>
  <c r="AL15" i="62"/>
  <c r="AK15" i="62"/>
  <c r="AJ15" i="62"/>
  <c r="AI15" i="62"/>
  <c r="AI16" i="62" s="1"/>
  <c r="AH15" i="62"/>
  <c r="AG15" i="62"/>
  <c r="AG16" i="62" s="1"/>
  <c r="AF15" i="62"/>
  <c r="AF16" i="62" s="1"/>
  <c r="AE15" i="62"/>
  <c r="AE16" i="62" s="1"/>
  <c r="AD15" i="62"/>
  <c r="AC15" i="62"/>
  <c r="AB15" i="62"/>
  <c r="AA15" i="62"/>
  <c r="AA16" i="62" s="1"/>
  <c r="Z15" i="62"/>
  <c r="Z16" i="62" s="1"/>
  <c r="Y15" i="62"/>
  <c r="Y16" i="62" s="1"/>
  <c r="X15" i="62"/>
  <c r="X16" i="62" s="1"/>
  <c r="W15" i="62"/>
  <c r="W16" i="62" s="1"/>
  <c r="V15" i="62"/>
  <c r="V16" i="62" s="1"/>
  <c r="U15" i="62"/>
  <c r="T15" i="62"/>
  <c r="S15" i="62"/>
  <c r="R15" i="62"/>
  <c r="R16" i="62" s="1"/>
  <c r="BQ11" i="62"/>
  <c r="BP11" i="62"/>
  <c r="BO11" i="62"/>
  <c r="BH11" i="62"/>
  <c r="AZ11" i="62"/>
  <c r="AY11" i="62"/>
  <c r="AX11" i="62"/>
  <c r="AU11" i="62"/>
  <c r="AS11" i="62"/>
  <c r="AR11" i="62"/>
  <c r="AO11" i="62"/>
  <c r="AM11" i="62"/>
  <c r="AJ11" i="62"/>
  <c r="AE11" i="62"/>
  <c r="AC11" i="62"/>
  <c r="AB11" i="62"/>
  <c r="AA11" i="62"/>
  <c r="W11" i="62"/>
  <c r="U11" i="62"/>
  <c r="T11" i="62"/>
  <c r="BQ10" i="62"/>
  <c r="BP10" i="62"/>
  <c r="BO10" i="62"/>
  <c r="BN10" i="62"/>
  <c r="BN11" i="62" s="1"/>
  <c r="BM10" i="62"/>
  <c r="BM11" i="62" s="1"/>
  <c r="BJ10" i="62"/>
  <c r="BJ11" i="62" s="1"/>
  <c r="BH10" i="62"/>
  <c r="BG10" i="62"/>
  <c r="BG11" i="62" s="1"/>
  <c r="BF10" i="62"/>
  <c r="BF11" i="62" s="1"/>
  <c r="BE10" i="62"/>
  <c r="BE11" i="62" s="1"/>
  <c r="BD10" i="62"/>
  <c r="BD11" i="62" s="1"/>
  <c r="BC10" i="62"/>
  <c r="BC11" i="62" s="1"/>
  <c r="BB10" i="62"/>
  <c r="BB11" i="62" s="1"/>
  <c r="BA10" i="62"/>
  <c r="BA11" i="62" s="1"/>
  <c r="AZ10" i="62"/>
  <c r="AY10" i="62"/>
  <c r="AX10" i="62"/>
  <c r="AW10" i="62"/>
  <c r="AW11" i="62" s="1"/>
  <c r="AV10" i="62"/>
  <c r="AV11" i="62" s="1"/>
  <c r="AU10" i="62"/>
  <c r="AT10" i="62"/>
  <c r="AT11" i="62" s="1"/>
  <c r="AS10" i="62"/>
  <c r="AR10" i="62"/>
  <c r="AQ10" i="62"/>
  <c r="AQ11" i="62" s="1"/>
  <c r="AP10" i="62"/>
  <c r="AP11" i="62" s="1"/>
  <c r="AO10" i="62"/>
  <c r="AN10" i="62"/>
  <c r="AN11" i="62" s="1"/>
  <c r="AM10" i="62"/>
  <c r="AL10" i="62"/>
  <c r="AL11" i="62" s="1"/>
  <c r="AK10" i="62"/>
  <c r="AK11" i="62" s="1"/>
  <c r="AJ10" i="62"/>
  <c r="AI10" i="62"/>
  <c r="AI11" i="62" s="1"/>
  <c r="AH10" i="62"/>
  <c r="AH11" i="62" s="1"/>
  <c r="AG10" i="62"/>
  <c r="AG11" i="62" s="1"/>
  <c r="AF10" i="62"/>
  <c r="AF11" i="62" s="1"/>
  <c r="AE10" i="62"/>
  <c r="AD10" i="62"/>
  <c r="AD11" i="62" s="1"/>
  <c r="AC10" i="62"/>
  <c r="AB10" i="62"/>
  <c r="AA10" i="62"/>
  <c r="Z10" i="62"/>
  <c r="Z11" i="62" s="1"/>
  <c r="Y10" i="62"/>
  <c r="Y11" i="62" s="1"/>
  <c r="X10" i="62"/>
  <c r="X11" i="62" s="1"/>
  <c r="W10" i="62"/>
  <c r="V10" i="62"/>
  <c r="V11" i="62" s="1"/>
  <c r="U10" i="62"/>
  <c r="T10" i="62"/>
  <c r="S10" i="62"/>
  <c r="S11" i="62" s="1"/>
  <c r="R10" i="62"/>
  <c r="R11" i="62" s="1"/>
  <c r="BO9" i="62"/>
  <c r="BN9" i="62"/>
  <c r="BM9" i="62"/>
  <c r="BL9" i="62"/>
  <c r="BL10" i="62" s="1"/>
  <c r="BL11" i="62" s="1"/>
  <c r="BK9" i="62"/>
  <c r="BJ9" i="62"/>
  <c r="BI9" i="62"/>
  <c r="BI10" i="62" s="1"/>
  <c r="BI11" i="62" s="1"/>
  <c r="BO8" i="62"/>
  <c r="BN8" i="62"/>
  <c r="BM8" i="62"/>
  <c r="BL8" i="62"/>
  <c r="BK8" i="62"/>
  <c r="BK10" i="62" s="1"/>
  <c r="BK11" i="62" s="1"/>
  <c r="BJ8" i="62"/>
  <c r="BI8" i="62"/>
  <c r="BQ6" i="62"/>
  <c r="BP6" i="62"/>
  <c r="BN6" i="62"/>
  <c r="BL6" i="62"/>
  <c r="BH6" i="62"/>
  <c r="BF6" i="62"/>
  <c r="BE6" i="62"/>
  <c r="BC6" i="62"/>
  <c r="AZ6" i="62"/>
  <c r="AY6" i="62"/>
  <c r="AX6" i="62"/>
  <c r="AW6" i="62"/>
  <c r="AR6" i="62"/>
  <c r="AP6" i="62"/>
  <c r="AO6" i="62"/>
  <c r="AM6" i="62"/>
  <c r="AJ6" i="62"/>
  <c r="AI6" i="62"/>
  <c r="AH6" i="62"/>
  <c r="AG6" i="62"/>
  <c r="AB6" i="62"/>
  <c r="Z6" i="62"/>
  <c r="Y6" i="62"/>
  <c r="W6" i="62"/>
  <c r="T6" i="62"/>
  <c r="S6" i="62"/>
  <c r="R6" i="62"/>
  <c r="BQ5" i="62"/>
  <c r="BP5" i="62"/>
  <c r="BO5" i="62"/>
  <c r="BO6" i="62" s="1"/>
  <c r="BN5" i="62"/>
  <c r="BM5" i="62"/>
  <c r="BM6" i="62" s="1"/>
  <c r="BL5" i="62"/>
  <c r="BH5" i="62"/>
  <c r="BG5" i="62"/>
  <c r="BG6" i="62" s="1"/>
  <c r="BF5" i="62"/>
  <c r="BE5" i="62"/>
  <c r="BD5" i="62"/>
  <c r="BD6" i="62" s="1"/>
  <c r="BC5" i="62"/>
  <c r="BB5" i="62"/>
  <c r="BB6" i="62" s="1"/>
  <c r="BA5" i="62"/>
  <c r="BA6" i="62" s="1"/>
  <c r="AZ5" i="62"/>
  <c r="AY5" i="62"/>
  <c r="AX5" i="62"/>
  <c r="AW5" i="62"/>
  <c r="AV5" i="62"/>
  <c r="AV6" i="62" s="1"/>
  <c r="AU5" i="62"/>
  <c r="AU6" i="62" s="1"/>
  <c r="AT5" i="62"/>
  <c r="AT6" i="62" s="1"/>
  <c r="AS5" i="62"/>
  <c r="AS6" i="62" s="1"/>
  <c r="AR5" i="62"/>
  <c r="AQ5" i="62"/>
  <c r="AQ6" i="62" s="1"/>
  <c r="AP5" i="62"/>
  <c r="AO5" i="62"/>
  <c r="AN5" i="62"/>
  <c r="AN6" i="62" s="1"/>
  <c r="AM5" i="62"/>
  <c r="AL5" i="62"/>
  <c r="AL6" i="62" s="1"/>
  <c r="AK5" i="62"/>
  <c r="AK6" i="62" s="1"/>
  <c r="AJ5" i="62"/>
  <c r="AI5" i="62"/>
  <c r="AH5" i="62"/>
  <c r="AG5" i="62"/>
  <c r="AF5" i="62"/>
  <c r="AF6" i="62" s="1"/>
  <c r="AE5" i="62"/>
  <c r="AE6" i="62" s="1"/>
  <c r="AD5" i="62"/>
  <c r="AD6" i="62" s="1"/>
  <c r="AC5" i="62"/>
  <c r="AC6" i="62" s="1"/>
  <c r="AB5" i="62"/>
  <c r="AA5" i="62"/>
  <c r="AA6" i="62" s="1"/>
  <c r="Z5" i="62"/>
  <c r="Y5" i="62"/>
  <c r="X5" i="62"/>
  <c r="X6" i="62" s="1"/>
  <c r="W5" i="62"/>
  <c r="V5" i="62"/>
  <c r="V6" i="62" s="1"/>
  <c r="U5" i="62"/>
  <c r="U6" i="62" s="1"/>
  <c r="T5" i="62"/>
  <c r="S5" i="62"/>
  <c r="R5" i="62"/>
  <c r="BK4" i="62"/>
  <c r="BJ4" i="62"/>
  <c r="BJ5" i="62" s="1"/>
  <c r="BJ6" i="62" s="1"/>
  <c r="BI4" i="62"/>
  <c r="BI5" i="62" s="1"/>
  <c r="BI6" i="62" s="1"/>
  <c r="BK3" i="62"/>
  <c r="BK5" i="62" s="1"/>
  <c r="BK6" i="62" s="1"/>
  <c r="BJ3" i="62"/>
  <c r="BI3" i="62"/>
  <c r="BO26" i="60"/>
  <c r="BN26" i="60"/>
  <c r="BM26" i="60"/>
  <c r="BL26" i="60"/>
  <c r="BG26" i="60"/>
  <c r="BF26" i="60"/>
  <c r="BE26" i="60"/>
  <c r="BD26" i="60"/>
  <c r="AY26" i="60"/>
  <c r="AX26" i="60"/>
  <c r="AW26" i="60"/>
  <c r="AV26" i="60"/>
  <c r="AQ26" i="60"/>
  <c r="AP26" i="60"/>
  <c r="AO26" i="60"/>
  <c r="AN26" i="60"/>
  <c r="AI26" i="60"/>
  <c r="AH26" i="60"/>
  <c r="AG26" i="60"/>
  <c r="AF26" i="60"/>
  <c r="AA26" i="60"/>
  <c r="Z26" i="60"/>
  <c r="Y26" i="60"/>
  <c r="X26" i="60"/>
  <c r="S26" i="60"/>
  <c r="R26" i="60"/>
  <c r="BQ25" i="60"/>
  <c r="BQ26" i="60" s="1"/>
  <c r="BP25" i="60"/>
  <c r="BP26" i="60" s="1"/>
  <c r="BO25" i="60"/>
  <c r="BN25" i="60"/>
  <c r="BM25" i="60"/>
  <c r="BL25" i="60"/>
  <c r="BK25" i="60"/>
  <c r="BK26" i="60" s="1"/>
  <c r="BJ25" i="60"/>
  <c r="BJ26" i="60" s="1"/>
  <c r="BI25" i="60"/>
  <c r="BI26" i="60" s="1"/>
  <c r="BH25" i="60"/>
  <c r="BH26" i="60" s="1"/>
  <c r="BG25" i="60"/>
  <c r="BF25" i="60"/>
  <c r="BE25" i="60"/>
  <c r="BD25" i="60"/>
  <c r="BC25" i="60"/>
  <c r="BC26" i="60" s="1"/>
  <c r="BB25" i="60"/>
  <c r="BB26" i="60" s="1"/>
  <c r="BA25" i="60"/>
  <c r="BA26" i="60" s="1"/>
  <c r="AZ25" i="60"/>
  <c r="AZ26" i="60" s="1"/>
  <c r="AY25" i="60"/>
  <c r="AX25" i="60"/>
  <c r="AW25" i="60"/>
  <c r="AV25" i="60"/>
  <c r="AU25" i="60"/>
  <c r="AU26" i="60" s="1"/>
  <c r="AT25" i="60"/>
  <c r="AT26" i="60" s="1"/>
  <c r="AS25" i="60"/>
  <c r="AS26" i="60" s="1"/>
  <c r="AR25" i="60"/>
  <c r="AR26" i="60" s="1"/>
  <c r="AQ25" i="60"/>
  <c r="AP25" i="60"/>
  <c r="AO25" i="60"/>
  <c r="AN25" i="60"/>
  <c r="AM25" i="60"/>
  <c r="AM26" i="60" s="1"/>
  <c r="AL25" i="60"/>
  <c r="AL26" i="60" s="1"/>
  <c r="AK25" i="60"/>
  <c r="AK26" i="60" s="1"/>
  <c r="AJ25" i="60"/>
  <c r="AJ26" i="60" s="1"/>
  <c r="AI25" i="60"/>
  <c r="AH25" i="60"/>
  <c r="AG25" i="60"/>
  <c r="AF25" i="60"/>
  <c r="AE25" i="60"/>
  <c r="AE26" i="60" s="1"/>
  <c r="AD25" i="60"/>
  <c r="AD26" i="60" s="1"/>
  <c r="AC25" i="60"/>
  <c r="AC26" i="60" s="1"/>
  <c r="AB25" i="60"/>
  <c r="AB26" i="60" s="1"/>
  <c r="AA25" i="60"/>
  <c r="Z25" i="60"/>
  <c r="Y25" i="60"/>
  <c r="X25" i="60"/>
  <c r="W25" i="60"/>
  <c r="W26" i="60" s="1"/>
  <c r="V25" i="60"/>
  <c r="V26" i="60" s="1"/>
  <c r="U25" i="60"/>
  <c r="U26" i="60" s="1"/>
  <c r="T25" i="60"/>
  <c r="T26" i="60" s="1"/>
  <c r="S25" i="60"/>
  <c r="R25" i="60"/>
  <c r="BO21" i="60"/>
  <c r="BN21" i="60"/>
  <c r="BM21" i="60"/>
  <c r="BL21" i="60"/>
  <c r="BG21" i="60"/>
  <c r="BF21" i="60"/>
  <c r="BE21" i="60"/>
  <c r="BD21" i="60"/>
  <c r="AY21" i="60"/>
  <c r="AX21" i="60"/>
  <c r="AW21" i="60"/>
  <c r="AV21" i="60"/>
  <c r="AQ21" i="60"/>
  <c r="AP21" i="60"/>
  <c r="AO21" i="60"/>
  <c r="AN21" i="60"/>
  <c r="AI21" i="60"/>
  <c r="AH21" i="60"/>
  <c r="AG21" i="60"/>
  <c r="AF21" i="60"/>
  <c r="AA21" i="60"/>
  <c r="Z21" i="60"/>
  <c r="Y21" i="60"/>
  <c r="X21" i="60"/>
  <c r="S21" i="60"/>
  <c r="R21" i="60"/>
  <c r="BQ20" i="60"/>
  <c r="BQ21" i="60" s="1"/>
  <c r="BP20" i="60"/>
  <c r="BP21" i="60" s="1"/>
  <c r="BO20" i="60"/>
  <c r="BN20" i="60"/>
  <c r="BM20" i="60"/>
  <c r="BL20" i="60"/>
  <c r="BK20" i="60"/>
  <c r="BK21" i="60" s="1"/>
  <c r="BJ20" i="60"/>
  <c r="BJ21" i="60" s="1"/>
  <c r="BI20" i="60"/>
  <c r="BI21" i="60" s="1"/>
  <c r="BH20" i="60"/>
  <c r="BH21" i="60" s="1"/>
  <c r="BG20" i="60"/>
  <c r="BF20" i="60"/>
  <c r="BE20" i="60"/>
  <c r="BD20" i="60"/>
  <c r="BC20" i="60"/>
  <c r="BC21" i="60" s="1"/>
  <c r="BB20" i="60"/>
  <c r="BB21" i="60" s="1"/>
  <c r="BA20" i="60"/>
  <c r="BA21" i="60" s="1"/>
  <c r="AZ20" i="60"/>
  <c r="AZ21" i="60" s="1"/>
  <c r="AY20" i="60"/>
  <c r="AX20" i="60"/>
  <c r="AW20" i="60"/>
  <c r="AV20" i="60"/>
  <c r="AU20" i="60"/>
  <c r="AU21" i="60" s="1"/>
  <c r="AT20" i="60"/>
  <c r="AT21" i="60" s="1"/>
  <c r="AS20" i="60"/>
  <c r="AS21" i="60" s="1"/>
  <c r="AR20" i="60"/>
  <c r="AR21" i="60" s="1"/>
  <c r="AQ20" i="60"/>
  <c r="AP20" i="60"/>
  <c r="AO20" i="60"/>
  <c r="AN20" i="60"/>
  <c r="AM20" i="60"/>
  <c r="AM21" i="60" s="1"/>
  <c r="AL20" i="60"/>
  <c r="AL21" i="60" s="1"/>
  <c r="AK20" i="60"/>
  <c r="AK21" i="60" s="1"/>
  <c r="AJ20" i="60"/>
  <c r="AJ21" i="60" s="1"/>
  <c r="AI20" i="60"/>
  <c r="AH20" i="60"/>
  <c r="AG20" i="60"/>
  <c r="AF20" i="60"/>
  <c r="AE20" i="60"/>
  <c r="AE21" i="60" s="1"/>
  <c r="AD20" i="60"/>
  <c r="AD21" i="60" s="1"/>
  <c r="AC20" i="60"/>
  <c r="AC21" i="60" s="1"/>
  <c r="AB20" i="60"/>
  <c r="AB21" i="60" s="1"/>
  <c r="AA20" i="60"/>
  <c r="Z20" i="60"/>
  <c r="Y20" i="60"/>
  <c r="X20" i="60"/>
  <c r="W20" i="60"/>
  <c r="W21" i="60" s="1"/>
  <c r="V20" i="60"/>
  <c r="V21" i="60" s="1"/>
  <c r="U20" i="60"/>
  <c r="U21" i="60" s="1"/>
  <c r="T20" i="60"/>
  <c r="T21" i="60" s="1"/>
  <c r="S20" i="60"/>
  <c r="R20" i="60"/>
  <c r="BO16" i="60"/>
  <c r="BN16" i="60"/>
  <c r="BM16" i="60"/>
  <c r="BL16" i="60"/>
  <c r="BG16" i="60"/>
  <c r="BF16" i="60"/>
  <c r="BE16" i="60"/>
  <c r="BD16" i="60"/>
  <c r="AY16" i="60"/>
  <c r="AX16" i="60"/>
  <c r="AW16" i="60"/>
  <c r="AV16" i="60"/>
  <c r="AQ16" i="60"/>
  <c r="AP16" i="60"/>
  <c r="AN16" i="60"/>
  <c r="AJ16" i="60"/>
  <c r="AI16" i="60"/>
  <c r="AH16" i="60"/>
  <c r="AF16" i="60"/>
  <c r="AB16" i="60"/>
  <c r="AA16" i="60"/>
  <c r="Z16" i="60"/>
  <c r="X16" i="60"/>
  <c r="T16" i="60"/>
  <c r="S16" i="60"/>
  <c r="R16" i="60"/>
  <c r="BQ15" i="60"/>
  <c r="BQ16" i="60" s="1"/>
  <c r="BP15" i="60"/>
  <c r="BP16" i="60" s="1"/>
  <c r="BO15" i="60"/>
  <c r="BN15" i="60"/>
  <c r="BM15" i="60"/>
  <c r="BL15" i="60"/>
  <c r="BK15" i="60"/>
  <c r="BK16" i="60" s="1"/>
  <c r="BJ15" i="60"/>
  <c r="BJ16" i="60" s="1"/>
  <c r="BI15" i="60"/>
  <c r="BI16" i="60" s="1"/>
  <c r="BH15" i="60"/>
  <c r="BH16" i="60" s="1"/>
  <c r="BG15" i="60"/>
  <c r="BF15" i="60"/>
  <c r="BE15" i="60"/>
  <c r="BD15" i="60"/>
  <c r="BC15" i="60"/>
  <c r="BC16" i="60" s="1"/>
  <c r="BB15" i="60"/>
  <c r="BB16" i="60" s="1"/>
  <c r="BA15" i="60"/>
  <c r="BA16" i="60" s="1"/>
  <c r="AZ15" i="60"/>
  <c r="AZ16" i="60" s="1"/>
  <c r="AY15" i="60"/>
  <c r="AX15" i="60"/>
  <c r="AW15" i="60"/>
  <c r="AV15" i="60"/>
  <c r="AU15" i="60"/>
  <c r="AU16" i="60" s="1"/>
  <c r="AT15" i="60"/>
  <c r="AT16" i="60" s="1"/>
  <c r="AS15" i="60"/>
  <c r="AS16" i="60" s="1"/>
  <c r="AR15" i="60"/>
  <c r="AR16" i="60" s="1"/>
  <c r="AQ15" i="60"/>
  <c r="AO15" i="60"/>
  <c r="AO16" i="60" s="1"/>
  <c r="AN15" i="60"/>
  <c r="AM15" i="60"/>
  <c r="AM16" i="60" s="1"/>
  <c r="AL15" i="60"/>
  <c r="AL16" i="60" s="1"/>
  <c r="AK15" i="60"/>
  <c r="AK16" i="60" s="1"/>
  <c r="AJ15" i="60"/>
  <c r="AI15" i="60"/>
  <c r="AH15" i="60"/>
  <c r="AG15" i="60"/>
  <c r="AG16" i="60" s="1"/>
  <c r="AF15" i="60"/>
  <c r="AE15" i="60"/>
  <c r="AE16" i="60" s="1"/>
  <c r="AD15" i="60"/>
  <c r="AD16" i="60" s="1"/>
  <c r="AC15" i="60"/>
  <c r="AC16" i="60" s="1"/>
  <c r="AB15" i="60"/>
  <c r="AA15" i="60"/>
  <c r="Z15" i="60"/>
  <c r="Y15" i="60"/>
  <c r="Y16" i="60" s="1"/>
  <c r="X15" i="60"/>
  <c r="W15" i="60"/>
  <c r="W16" i="60" s="1"/>
  <c r="V15" i="60"/>
  <c r="V16" i="60" s="1"/>
  <c r="U15" i="60"/>
  <c r="U16" i="60" s="1"/>
  <c r="T15" i="60"/>
  <c r="S15" i="60"/>
  <c r="R15" i="60"/>
  <c r="BN11" i="60"/>
  <c r="BM11" i="60"/>
  <c r="BL11" i="60"/>
  <c r="BK11" i="60"/>
  <c r="BF11" i="60"/>
  <c r="BE11" i="60"/>
  <c r="BD11" i="60"/>
  <c r="BC11" i="60"/>
  <c r="AX11" i="60"/>
  <c r="AW11" i="60"/>
  <c r="AV11" i="60"/>
  <c r="AU11" i="60"/>
  <c r="AR11" i="60"/>
  <c r="AQ11" i="60"/>
  <c r="AP11" i="60"/>
  <c r="AO11" i="60"/>
  <c r="AM11" i="60"/>
  <c r="AI11" i="60"/>
  <c r="AH11" i="60"/>
  <c r="AG11" i="60"/>
  <c r="AE11" i="60"/>
  <c r="AA11" i="60"/>
  <c r="Z11" i="60"/>
  <c r="Y11" i="60"/>
  <c r="W11" i="60"/>
  <c r="S11" i="60"/>
  <c r="R11" i="60"/>
  <c r="BQ10" i="60"/>
  <c r="BQ11" i="60" s="1"/>
  <c r="BP10" i="60"/>
  <c r="BP11" i="60" s="1"/>
  <c r="BO10" i="60"/>
  <c r="BO11" i="60" s="1"/>
  <c r="BN10" i="60"/>
  <c r="BM10" i="60"/>
  <c r="BL10" i="60"/>
  <c r="BK10" i="60"/>
  <c r="BJ10" i="60"/>
  <c r="BJ11" i="60" s="1"/>
  <c r="BI10" i="60"/>
  <c r="BI11" i="60" s="1"/>
  <c r="BH10" i="60"/>
  <c r="BH11" i="60" s="1"/>
  <c r="BG10" i="60"/>
  <c r="BG11" i="60" s="1"/>
  <c r="BF10" i="60"/>
  <c r="BE10" i="60"/>
  <c r="BD10" i="60"/>
  <c r="BC10" i="60"/>
  <c r="BB10" i="60"/>
  <c r="BB11" i="60" s="1"/>
  <c r="BA10" i="60"/>
  <c r="BA11" i="60" s="1"/>
  <c r="AZ10" i="60"/>
  <c r="AZ11" i="60" s="1"/>
  <c r="AY10" i="60"/>
  <c r="AY11" i="60" s="1"/>
  <c r="AX10" i="60"/>
  <c r="AW10" i="60"/>
  <c r="AV10" i="60"/>
  <c r="AU10" i="60"/>
  <c r="AT10" i="60"/>
  <c r="AT11" i="60" s="1"/>
  <c r="AS10" i="60"/>
  <c r="AS11" i="60" s="1"/>
  <c r="AQ10" i="60"/>
  <c r="AP10" i="60"/>
  <c r="AO10" i="60"/>
  <c r="AN10" i="60"/>
  <c r="AN11" i="60" s="1"/>
  <c r="AM10" i="60"/>
  <c r="AL10" i="60"/>
  <c r="AL11" i="60" s="1"/>
  <c r="AK10" i="60"/>
  <c r="AK11" i="60" s="1"/>
  <c r="AJ10" i="60"/>
  <c r="AJ11" i="60" s="1"/>
  <c r="AI10" i="60"/>
  <c r="AH10" i="60"/>
  <c r="AG10" i="60"/>
  <c r="AF10" i="60"/>
  <c r="AF11" i="60" s="1"/>
  <c r="AE10" i="60"/>
  <c r="AD10" i="60"/>
  <c r="AD11" i="60" s="1"/>
  <c r="AC10" i="60"/>
  <c r="AC11" i="60" s="1"/>
  <c r="AB10" i="60"/>
  <c r="AB11" i="60" s="1"/>
  <c r="AA10" i="60"/>
  <c r="Z10" i="60"/>
  <c r="Y10" i="60"/>
  <c r="X10" i="60"/>
  <c r="X11" i="60" s="1"/>
  <c r="W10" i="60"/>
  <c r="V10" i="60"/>
  <c r="V11" i="60" s="1"/>
  <c r="U10" i="60"/>
  <c r="U11" i="60" s="1"/>
  <c r="T10" i="60"/>
  <c r="T11" i="60" s="1"/>
  <c r="S10" i="60"/>
  <c r="R10" i="60"/>
  <c r="BM6" i="60"/>
  <c r="BL6" i="60"/>
  <c r="BK6" i="60"/>
  <c r="BJ6" i="60"/>
  <c r="BE6" i="60"/>
  <c r="BD6" i="60"/>
  <c r="BC6" i="60"/>
  <c r="BB6" i="60"/>
  <c r="AW6" i="60"/>
  <c r="AV6" i="60"/>
  <c r="AU6" i="60"/>
  <c r="AT6" i="60"/>
  <c r="AP6" i="60"/>
  <c r="AO6" i="60"/>
  <c r="AN6" i="60"/>
  <c r="AL6" i="60"/>
  <c r="AH6" i="60"/>
  <c r="AG6" i="60"/>
  <c r="AF6" i="60"/>
  <c r="AD6" i="60"/>
  <c r="Z6" i="60"/>
  <c r="Y6" i="60"/>
  <c r="X6" i="60"/>
  <c r="V6" i="60"/>
  <c r="R6" i="60"/>
  <c r="BQ5" i="60"/>
  <c r="BQ6" i="60" s="1"/>
  <c r="BP5" i="60"/>
  <c r="BP6" i="60" s="1"/>
  <c r="BO5" i="60"/>
  <c r="BO6" i="60" s="1"/>
  <c r="BN5" i="60"/>
  <c r="BN6" i="60" s="1"/>
  <c r="BM5" i="60"/>
  <c r="BL5" i="60"/>
  <c r="BK5" i="60"/>
  <c r="BJ5" i="60"/>
  <c r="BI5" i="60"/>
  <c r="BI6" i="60" s="1"/>
  <c r="BH5" i="60"/>
  <c r="BH6" i="60" s="1"/>
  <c r="BG5" i="60"/>
  <c r="BG6" i="60" s="1"/>
  <c r="BF5" i="60"/>
  <c r="BF6" i="60" s="1"/>
  <c r="BE5" i="60"/>
  <c r="BD5" i="60"/>
  <c r="BC5" i="60"/>
  <c r="BB5" i="60"/>
  <c r="BA5" i="60"/>
  <c r="BA6" i="60" s="1"/>
  <c r="AZ5" i="60"/>
  <c r="AZ6" i="60" s="1"/>
  <c r="AY5" i="60"/>
  <c r="AY6" i="60" s="1"/>
  <c r="AX5" i="60"/>
  <c r="AX6" i="60" s="1"/>
  <c r="AW5" i="60"/>
  <c r="AV5" i="60"/>
  <c r="AU5" i="60"/>
  <c r="AT5" i="60"/>
  <c r="AS5" i="60"/>
  <c r="AS6" i="60" s="1"/>
  <c r="AR5" i="60"/>
  <c r="AR6" i="60" s="1"/>
  <c r="AQ5" i="60"/>
  <c r="AQ6" i="60" s="1"/>
  <c r="AO5" i="60"/>
  <c r="AN5" i="60"/>
  <c r="AM5" i="60"/>
  <c r="AM6" i="60" s="1"/>
  <c r="AL5" i="60"/>
  <c r="AK5" i="60"/>
  <c r="AK6" i="60" s="1"/>
  <c r="AJ5" i="60"/>
  <c r="AJ6" i="60" s="1"/>
  <c r="AI5" i="60"/>
  <c r="AI6" i="60" s="1"/>
  <c r="AH5" i="60"/>
  <c r="AG5" i="60"/>
  <c r="AF5" i="60"/>
  <c r="AE5" i="60"/>
  <c r="AE6" i="60" s="1"/>
  <c r="AD5" i="60"/>
  <c r="AC5" i="60"/>
  <c r="AC6" i="60" s="1"/>
  <c r="AB5" i="60"/>
  <c r="AB6" i="60" s="1"/>
  <c r="AA5" i="60"/>
  <c r="AA6" i="60" s="1"/>
  <c r="Z5" i="60"/>
  <c r="Y5" i="60"/>
  <c r="X5" i="60"/>
  <c r="W5" i="60"/>
  <c r="W6" i="60" s="1"/>
  <c r="V5" i="60"/>
  <c r="U5" i="60"/>
  <c r="U6" i="60" s="1"/>
  <c r="T5" i="60"/>
  <c r="T6" i="60" s="1"/>
  <c r="S5" i="60"/>
  <c r="S6" i="60" s="1"/>
  <c r="R5" i="60"/>
  <c r="BI76" i="61"/>
  <c r="BH76" i="61"/>
  <c r="BA76" i="61"/>
  <c r="AV76" i="61"/>
  <c r="AU76" i="61"/>
  <c r="AS76" i="61"/>
  <c r="AN76" i="61"/>
  <c r="AK76" i="61"/>
  <c r="AJ76" i="61"/>
  <c r="AC76" i="61"/>
  <c r="AB76" i="61"/>
  <c r="W76" i="61"/>
  <c r="U76" i="61"/>
  <c r="O76" i="61"/>
  <c r="BN75" i="61"/>
  <c r="BN76" i="61" s="1"/>
  <c r="BM75" i="61"/>
  <c r="BM76" i="61" s="1"/>
  <c r="BL75" i="61"/>
  <c r="BL76" i="61" s="1"/>
  <c r="BK75" i="61"/>
  <c r="BK76" i="61" s="1"/>
  <c r="BJ75" i="61"/>
  <c r="BJ76" i="61" s="1"/>
  <c r="BI75" i="61"/>
  <c r="BH75" i="61"/>
  <c r="BG75" i="61"/>
  <c r="BG76" i="61" s="1"/>
  <c r="BF75" i="61"/>
  <c r="BF76" i="61" s="1"/>
  <c r="BE75" i="61"/>
  <c r="BE76" i="61" s="1"/>
  <c r="BD75" i="61"/>
  <c r="BD76" i="61" s="1"/>
  <c r="BC75" i="61"/>
  <c r="BC76" i="61" s="1"/>
  <c r="BB75" i="61"/>
  <c r="BB76" i="61" s="1"/>
  <c r="BA75" i="61"/>
  <c r="AZ75" i="61"/>
  <c r="AZ76" i="61" s="1"/>
  <c r="AY75" i="61"/>
  <c r="AY76" i="61" s="1"/>
  <c r="AX75" i="61"/>
  <c r="AX76" i="61" s="1"/>
  <c r="AW75" i="61"/>
  <c r="AW76" i="61" s="1"/>
  <c r="AV75" i="61"/>
  <c r="AU75" i="61"/>
  <c r="AT75" i="61"/>
  <c r="AT76" i="61" s="1"/>
  <c r="AS75" i="61"/>
  <c r="AR75" i="61"/>
  <c r="AR76" i="61" s="1"/>
  <c r="AQ75" i="61"/>
  <c r="AQ76" i="61" s="1"/>
  <c r="AP75" i="61"/>
  <c r="AP76" i="61" s="1"/>
  <c r="AO75" i="61"/>
  <c r="AO76" i="61" s="1"/>
  <c r="AN75" i="61"/>
  <c r="AM75" i="61"/>
  <c r="AM76" i="61" s="1"/>
  <c r="AL75" i="61"/>
  <c r="AL76" i="61" s="1"/>
  <c r="AK75" i="61"/>
  <c r="AJ75" i="61"/>
  <c r="AI75" i="61"/>
  <c r="AI76" i="61" s="1"/>
  <c r="AH75" i="61"/>
  <c r="AH76" i="61" s="1"/>
  <c r="AG75" i="61"/>
  <c r="AG76" i="61" s="1"/>
  <c r="AF75" i="61"/>
  <c r="AF76" i="61" s="1"/>
  <c r="AE75" i="61"/>
  <c r="AE76" i="61" s="1"/>
  <c r="AD75" i="61"/>
  <c r="AD76" i="61" s="1"/>
  <c r="AC75" i="61"/>
  <c r="AB75" i="61"/>
  <c r="AA75" i="61"/>
  <c r="AA76" i="61" s="1"/>
  <c r="Z75" i="61"/>
  <c r="Z76" i="61" s="1"/>
  <c r="Y75" i="61"/>
  <c r="Y76" i="61" s="1"/>
  <c r="X75" i="61"/>
  <c r="X76" i="61" s="1"/>
  <c r="W75" i="61"/>
  <c r="V75" i="61"/>
  <c r="V76" i="61" s="1"/>
  <c r="U75" i="61"/>
  <c r="T75" i="61"/>
  <c r="T76" i="61" s="1"/>
  <c r="S75" i="61"/>
  <c r="S76" i="61" s="1"/>
  <c r="R75" i="61"/>
  <c r="R76" i="61" s="1"/>
  <c r="Q75" i="61"/>
  <c r="Q76" i="61" s="1"/>
  <c r="P75" i="61"/>
  <c r="P76" i="61" s="1"/>
  <c r="O75" i="61"/>
  <c r="BI71" i="61"/>
  <c r="BH71" i="61"/>
  <c r="BD71" i="61"/>
  <c r="BA71" i="61"/>
  <c r="AS71" i="61"/>
  <c r="AN71" i="61"/>
  <c r="AK71" i="61"/>
  <c r="AC71" i="61"/>
  <c r="AB71" i="61"/>
  <c r="U71" i="61"/>
  <c r="P71" i="61"/>
  <c r="BN70" i="61"/>
  <c r="BN71" i="61" s="1"/>
  <c r="BM70" i="61"/>
  <c r="BM71" i="61" s="1"/>
  <c r="BL70" i="61"/>
  <c r="BL71" i="61" s="1"/>
  <c r="BK70" i="61"/>
  <c r="BK71" i="61" s="1"/>
  <c r="BJ70" i="61"/>
  <c r="BJ71" i="61" s="1"/>
  <c r="BI70" i="61"/>
  <c r="BH70" i="61"/>
  <c r="BG70" i="61"/>
  <c r="BG71" i="61" s="1"/>
  <c r="BF70" i="61"/>
  <c r="BF71" i="61" s="1"/>
  <c r="BE70" i="61"/>
  <c r="BE71" i="61" s="1"/>
  <c r="BD70" i="61"/>
  <c r="BC70" i="61"/>
  <c r="BC71" i="61" s="1"/>
  <c r="BB70" i="61"/>
  <c r="BB71" i="61" s="1"/>
  <c r="BA70" i="61"/>
  <c r="AZ70" i="61"/>
  <c r="AZ71" i="61" s="1"/>
  <c r="AY70" i="61"/>
  <c r="AY71" i="61" s="1"/>
  <c r="AX70" i="61"/>
  <c r="AX71" i="61" s="1"/>
  <c r="AW70" i="61"/>
  <c r="AW71" i="61" s="1"/>
  <c r="AV70" i="61"/>
  <c r="AV71" i="61" s="1"/>
  <c r="AU70" i="61"/>
  <c r="AU71" i="61" s="1"/>
  <c r="AT70" i="61"/>
  <c r="AT71" i="61" s="1"/>
  <c r="AS70" i="61"/>
  <c r="AR70" i="61"/>
  <c r="AR71" i="61" s="1"/>
  <c r="AQ70" i="61"/>
  <c r="AQ71" i="61" s="1"/>
  <c r="AP70" i="61"/>
  <c r="AP71" i="61" s="1"/>
  <c r="AO70" i="61"/>
  <c r="AO71" i="61" s="1"/>
  <c r="AN70" i="61"/>
  <c r="AM70" i="61"/>
  <c r="AM71" i="61" s="1"/>
  <c r="AL70" i="61"/>
  <c r="AL71" i="61" s="1"/>
  <c r="AK70" i="61"/>
  <c r="AJ70" i="61"/>
  <c r="AJ71" i="61" s="1"/>
  <c r="AI70" i="61"/>
  <c r="AI71" i="61" s="1"/>
  <c r="AH70" i="61"/>
  <c r="AH71" i="61" s="1"/>
  <c r="AG70" i="61"/>
  <c r="AG71" i="61" s="1"/>
  <c r="AF70" i="61"/>
  <c r="AF71" i="61" s="1"/>
  <c r="AE70" i="61"/>
  <c r="AE71" i="61" s="1"/>
  <c r="AD70" i="61"/>
  <c r="AD71" i="61" s="1"/>
  <c r="AC70" i="61"/>
  <c r="AB70" i="61"/>
  <c r="AA70" i="61"/>
  <c r="AA71" i="61" s="1"/>
  <c r="Z70" i="61"/>
  <c r="Z71" i="61" s="1"/>
  <c r="Y70" i="61"/>
  <c r="Y71" i="61" s="1"/>
  <c r="X70" i="61"/>
  <c r="X71" i="61" s="1"/>
  <c r="W70" i="61"/>
  <c r="W71" i="61" s="1"/>
  <c r="V70" i="61"/>
  <c r="V71" i="61" s="1"/>
  <c r="U70" i="61"/>
  <c r="T70" i="61"/>
  <c r="T71" i="61" s="1"/>
  <c r="S70" i="61"/>
  <c r="S71" i="61" s="1"/>
  <c r="R70" i="61"/>
  <c r="R71" i="61" s="1"/>
  <c r="Q70" i="61"/>
  <c r="Q71" i="61" s="1"/>
  <c r="P70" i="61"/>
  <c r="O70" i="61"/>
  <c r="O71" i="61" s="1"/>
  <c r="BI66" i="61"/>
  <c r="BH66" i="61"/>
  <c r="BA66" i="61"/>
  <c r="AV66" i="61"/>
  <c r="AU66" i="61"/>
  <c r="AS66" i="61"/>
  <c r="AN66" i="61"/>
  <c r="AK66" i="61"/>
  <c r="AJ66" i="61"/>
  <c r="AC66" i="61"/>
  <c r="AB66" i="61"/>
  <c r="W66" i="61"/>
  <c r="U66" i="61"/>
  <c r="BN65" i="61"/>
  <c r="BN66" i="61" s="1"/>
  <c r="BM65" i="61"/>
  <c r="BM66" i="61" s="1"/>
  <c r="BL65" i="61"/>
  <c r="BL66" i="61" s="1"/>
  <c r="BK65" i="61"/>
  <c r="BK66" i="61" s="1"/>
  <c r="BJ65" i="61"/>
  <c r="BJ66" i="61" s="1"/>
  <c r="BI65" i="61"/>
  <c r="BH65" i="61"/>
  <c r="BG65" i="61"/>
  <c r="BG66" i="61" s="1"/>
  <c r="BF65" i="61"/>
  <c r="BF66" i="61" s="1"/>
  <c r="BE65" i="61"/>
  <c r="BE66" i="61" s="1"/>
  <c r="BD65" i="61"/>
  <c r="BD66" i="61" s="1"/>
  <c r="BC65" i="61"/>
  <c r="BC66" i="61" s="1"/>
  <c r="BB65" i="61"/>
  <c r="BB66" i="61" s="1"/>
  <c r="BA65" i="61"/>
  <c r="AZ65" i="61"/>
  <c r="AZ66" i="61" s="1"/>
  <c r="AY65" i="61"/>
  <c r="AY66" i="61" s="1"/>
  <c r="AX65" i="61"/>
  <c r="AX66" i="61" s="1"/>
  <c r="AW65" i="61"/>
  <c r="AW66" i="61" s="1"/>
  <c r="AV65" i="61"/>
  <c r="AU65" i="61"/>
  <c r="AT65" i="61"/>
  <c r="AT66" i="61" s="1"/>
  <c r="AS65" i="61"/>
  <c r="AR65" i="61"/>
  <c r="AR66" i="61" s="1"/>
  <c r="AQ65" i="61"/>
  <c r="AQ66" i="61" s="1"/>
  <c r="AP65" i="61"/>
  <c r="AP66" i="61" s="1"/>
  <c r="AO65" i="61"/>
  <c r="AO66" i="61" s="1"/>
  <c r="AN65" i="61"/>
  <c r="AM65" i="61"/>
  <c r="AM66" i="61" s="1"/>
  <c r="AL65" i="61"/>
  <c r="AL66" i="61" s="1"/>
  <c r="AK65" i="61"/>
  <c r="AJ65" i="61"/>
  <c r="AI65" i="61"/>
  <c r="AI66" i="61" s="1"/>
  <c r="AH65" i="61"/>
  <c r="AH66" i="61" s="1"/>
  <c r="AG65" i="61"/>
  <c r="AG66" i="61" s="1"/>
  <c r="AF65" i="61"/>
  <c r="AF66" i="61" s="1"/>
  <c r="AE65" i="61"/>
  <c r="AE66" i="61" s="1"/>
  <c r="AD65" i="61"/>
  <c r="AD66" i="61" s="1"/>
  <c r="AC65" i="61"/>
  <c r="AB65" i="61"/>
  <c r="AA65" i="61"/>
  <c r="AA66" i="61" s="1"/>
  <c r="Z65" i="61"/>
  <c r="Z66" i="61" s="1"/>
  <c r="Y65" i="61"/>
  <c r="Y66" i="61" s="1"/>
  <c r="X65" i="61"/>
  <c r="X66" i="61" s="1"/>
  <c r="W65" i="61"/>
  <c r="V65" i="61"/>
  <c r="V66" i="61" s="1"/>
  <c r="U65" i="61"/>
  <c r="T65" i="61"/>
  <c r="T66" i="61" s="1"/>
  <c r="S65" i="61"/>
  <c r="S66" i="61" s="1"/>
  <c r="R65" i="61"/>
  <c r="R66" i="61" s="1"/>
  <c r="Q65" i="61"/>
  <c r="Q66" i="61" s="1"/>
  <c r="P65" i="61"/>
  <c r="P66" i="61" s="1"/>
  <c r="O65" i="61"/>
  <c r="O66" i="61" s="1"/>
  <c r="BI61" i="61"/>
  <c r="BH61" i="61"/>
  <c r="BD61" i="61"/>
  <c r="BA61" i="61"/>
  <c r="AU61" i="61"/>
  <c r="AS61" i="61"/>
  <c r="AN61" i="61"/>
  <c r="AK61" i="61"/>
  <c r="AI61" i="61"/>
  <c r="AC61" i="61"/>
  <c r="AB61" i="61"/>
  <c r="U61" i="61"/>
  <c r="P61" i="61"/>
  <c r="O61" i="61"/>
  <c r="BN60" i="61"/>
  <c r="BN61" i="61" s="1"/>
  <c r="BM60" i="61"/>
  <c r="BM61" i="61" s="1"/>
  <c r="BL60" i="61"/>
  <c r="BL61" i="61" s="1"/>
  <c r="BK60" i="61"/>
  <c r="BK61" i="61" s="1"/>
  <c r="BJ60" i="61"/>
  <c r="BJ61" i="61" s="1"/>
  <c r="BI60" i="61"/>
  <c r="BH60" i="61"/>
  <c r="BG60" i="61"/>
  <c r="BG61" i="61" s="1"/>
  <c r="BF60" i="61"/>
  <c r="BF61" i="61" s="1"/>
  <c r="BE60" i="61"/>
  <c r="BE61" i="61" s="1"/>
  <c r="BD60" i="61"/>
  <c r="BC60" i="61"/>
  <c r="BC61" i="61" s="1"/>
  <c r="BB60" i="61"/>
  <c r="BB61" i="61" s="1"/>
  <c r="BA60" i="61"/>
  <c r="AZ60" i="61"/>
  <c r="AZ61" i="61" s="1"/>
  <c r="AY60" i="61"/>
  <c r="AY61" i="61" s="1"/>
  <c r="AX60" i="61"/>
  <c r="AX61" i="61" s="1"/>
  <c r="AW60" i="61"/>
  <c r="AW61" i="61" s="1"/>
  <c r="AV60" i="61"/>
  <c r="AV61" i="61" s="1"/>
  <c r="AU60" i="61"/>
  <c r="AT60" i="61"/>
  <c r="AT61" i="61" s="1"/>
  <c r="AS60" i="61"/>
  <c r="AR60" i="61"/>
  <c r="AR61" i="61" s="1"/>
  <c r="AQ60" i="61"/>
  <c r="AQ61" i="61" s="1"/>
  <c r="AP60" i="61"/>
  <c r="AP61" i="61" s="1"/>
  <c r="AO60" i="61"/>
  <c r="AO61" i="61" s="1"/>
  <c r="AN60" i="61"/>
  <c r="AM60" i="61"/>
  <c r="AM61" i="61" s="1"/>
  <c r="AL60" i="61"/>
  <c r="AL61" i="61" s="1"/>
  <c r="AK60" i="61"/>
  <c r="AJ60" i="61"/>
  <c r="AJ61" i="61" s="1"/>
  <c r="AI60" i="61"/>
  <c r="AH60" i="61"/>
  <c r="AH61" i="61" s="1"/>
  <c r="AG60" i="61"/>
  <c r="AG61" i="61" s="1"/>
  <c r="AF60" i="61"/>
  <c r="AF61" i="61" s="1"/>
  <c r="AE60" i="61"/>
  <c r="AE61" i="61" s="1"/>
  <c r="AD60" i="61"/>
  <c r="AD61" i="61" s="1"/>
  <c r="AC60" i="61"/>
  <c r="AB60" i="61"/>
  <c r="AA60" i="61"/>
  <c r="AA61" i="61" s="1"/>
  <c r="Z60" i="61"/>
  <c r="Z61" i="61" s="1"/>
  <c r="Y60" i="61"/>
  <c r="Y61" i="61" s="1"/>
  <c r="X60" i="61"/>
  <c r="X61" i="61" s="1"/>
  <c r="W60" i="61"/>
  <c r="W61" i="61" s="1"/>
  <c r="V60" i="61"/>
  <c r="V61" i="61" s="1"/>
  <c r="U60" i="61"/>
  <c r="T60" i="61"/>
  <c r="T61" i="61" s="1"/>
  <c r="S60" i="61"/>
  <c r="S61" i="61" s="1"/>
  <c r="R60" i="61"/>
  <c r="R61" i="61" s="1"/>
  <c r="Q60" i="61"/>
  <c r="Q61" i="61" s="1"/>
  <c r="P60" i="61"/>
  <c r="O60" i="61"/>
  <c r="BI56" i="61"/>
  <c r="BH56" i="61"/>
  <c r="BA56" i="61"/>
  <c r="AU56" i="61"/>
  <c r="AS56" i="61"/>
  <c r="AK56" i="61"/>
  <c r="AJ56" i="61"/>
  <c r="AI56" i="61"/>
  <c r="AC56" i="61"/>
  <c r="AB56" i="61"/>
  <c r="W56" i="61"/>
  <c r="U56" i="61"/>
  <c r="O56" i="61"/>
  <c r="BN55" i="61"/>
  <c r="BN56" i="61" s="1"/>
  <c r="BM55" i="61"/>
  <c r="BM56" i="61" s="1"/>
  <c r="BL55" i="61"/>
  <c r="BL56" i="61" s="1"/>
  <c r="BK55" i="61"/>
  <c r="BK56" i="61" s="1"/>
  <c r="BJ55" i="61"/>
  <c r="BJ56" i="61" s="1"/>
  <c r="BI55" i="61"/>
  <c r="BH55" i="61"/>
  <c r="BG55" i="61"/>
  <c r="BG56" i="61" s="1"/>
  <c r="BF55" i="61"/>
  <c r="BF56" i="61" s="1"/>
  <c r="BE55" i="61"/>
  <c r="BE56" i="61" s="1"/>
  <c r="BD55" i="61"/>
  <c r="BD56" i="61" s="1"/>
  <c r="BC55" i="61"/>
  <c r="BC56" i="61" s="1"/>
  <c r="BB55" i="61"/>
  <c r="BB56" i="61" s="1"/>
  <c r="BA55" i="61"/>
  <c r="AZ55" i="61"/>
  <c r="AZ56" i="61" s="1"/>
  <c r="AY55" i="61"/>
  <c r="AY56" i="61" s="1"/>
  <c r="AX55" i="61"/>
  <c r="AX56" i="61" s="1"/>
  <c r="AW55" i="61"/>
  <c r="AW56" i="61" s="1"/>
  <c r="AV55" i="61"/>
  <c r="AV56" i="61" s="1"/>
  <c r="AU55" i="61"/>
  <c r="AT55" i="61"/>
  <c r="AT56" i="61" s="1"/>
  <c r="AS55" i="61"/>
  <c r="AR55" i="61"/>
  <c r="AR56" i="61" s="1"/>
  <c r="AQ55" i="61"/>
  <c r="AQ56" i="61" s="1"/>
  <c r="AP55" i="61"/>
  <c r="AP56" i="61" s="1"/>
  <c r="AO55" i="61"/>
  <c r="AO56" i="61" s="1"/>
  <c r="AN55" i="61"/>
  <c r="AN56" i="61" s="1"/>
  <c r="AM55" i="61"/>
  <c r="AM56" i="61" s="1"/>
  <c r="AL55" i="61"/>
  <c r="AL56" i="61" s="1"/>
  <c r="AK55" i="61"/>
  <c r="AJ55" i="61"/>
  <c r="AI55" i="61"/>
  <c r="AH55" i="61"/>
  <c r="AH56" i="61" s="1"/>
  <c r="AG55" i="61"/>
  <c r="AG56" i="61" s="1"/>
  <c r="AF55" i="61"/>
  <c r="AF56" i="61" s="1"/>
  <c r="AE55" i="61"/>
  <c r="AE56" i="61" s="1"/>
  <c r="AD55" i="61"/>
  <c r="AD56" i="61" s="1"/>
  <c r="AC55" i="61"/>
  <c r="AB55" i="61"/>
  <c r="AA55" i="61"/>
  <c r="AA56" i="61" s="1"/>
  <c r="Z55" i="61"/>
  <c r="Z56" i="61" s="1"/>
  <c r="Y55" i="61"/>
  <c r="Y56" i="61" s="1"/>
  <c r="X55" i="61"/>
  <c r="X56" i="61" s="1"/>
  <c r="W55" i="61"/>
  <c r="V55" i="61"/>
  <c r="V56" i="61" s="1"/>
  <c r="U55" i="61"/>
  <c r="T55" i="61"/>
  <c r="T56" i="61" s="1"/>
  <c r="S55" i="61"/>
  <c r="S56" i="61" s="1"/>
  <c r="R55" i="61"/>
  <c r="R56" i="61" s="1"/>
  <c r="Q55" i="61"/>
  <c r="Q56" i="61" s="1"/>
  <c r="P55" i="61"/>
  <c r="P56" i="61" s="1"/>
  <c r="O55" i="61"/>
  <c r="BI51" i="61"/>
  <c r="BD51" i="61"/>
  <c r="BA51" i="61"/>
  <c r="AS51" i="61"/>
  <c r="AN51" i="61"/>
  <c r="AK51" i="61"/>
  <c r="AI51" i="61"/>
  <c r="AC51" i="61"/>
  <c r="U51" i="61"/>
  <c r="P51" i="61"/>
  <c r="BN50" i="61"/>
  <c r="BN51" i="61" s="1"/>
  <c r="BM50" i="61"/>
  <c r="BM51" i="61" s="1"/>
  <c r="BL50" i="61"/>
  <c r="BL51" i="61" s="1"/>
  <c r="BK50" i="61"/>
  <c r="BK51" i="61" s="1"/>
  <c r="BJ50" i="61"/>
  <c r="BJ51" i="61" s="1"/>
  <c r="BI50" i="61"/>
  <c r="BH50" i="61"/>
  <c r="BH51" i="61" s="1"/>
  <c r="BG50" i="61"/>
  <c r="BG51" i="61" s="1"/>
  <c r="BF50" i="61"/>
  <c r="BF51" i="61" s="1"/>
  <c r="BE50" i="61"/>
  <c r="BE51" i="61" s="1"/>
  <c r="BD50" i="61"/>
  <c r="BC50" i="61"/>
  <c r="BC51" i="61" s="1"/>
  <c r="BB50" i="61"/>
  <c r="BB51" i="61" s="1"/>
  <c r="BA50" i="61"/>
  <c r="AZ50" i="61"/>
  <c r="AZ51" i="61" s="1"/>
  <c r="AY50" i="61"/>
  <c r="AY51" i="61" s="1"/>
  <c r="AX50" i="61"/>
  <c r="AX51" i="61" s="1"/>
  <c r="AW50" i="61"/>
  <c r="AW51" i="61" s="1"/>
  <c r="AV50" i="61"/>
  <c r="AV51" i="61" s="1"/>
  <c r="AU50" i="61"/>
  <c r="AU51" i="61" s="1"/>
  <c r="AT50" i="61"/>
  <c r="AT51" i="61" s="1"/>
  <c r="AS50" i="61"/>
  <c r="AR50" i="61"/>
  <c r="AR51" i="61" s="1"/>
  <c r="AQ50" i="61"/>
  <c r="AQ51" i="61" s="1"/>
  <c r="AP50" i="61"/>
  <c r="AP51" i="61" s="1"/>
  <c r="AO50" i="61"/>
  <c r="AO51" i="61" s="1"/>
  <c r="AN50" i="61"/>
  <c r="AM50" i="61"/>
  <c r="AM51" i="61" s="1"/>
  <c r="AL50" i="61"/>
  <c r="AL51" i="61" s="1"/>
  <c r="AK50" i="61"/>
  <c r="AJ50" i="61"/>
  <c r="AJ51" i="61" s="1"/>
  <c r="AI50" i="61"/>
  <c r="AH50" i="61"/>
  <c r="AH51" i="61" s="1"/>
  <c r="AG50" i="61"/>
  <c r="AG51" i="61" s="1"/>
  <c r="AF50" i="61"/>
  <c r="AF51" i="61" s="1"/>
  <c r="AE50" i="61"/>
  <c r="AE51" i="61" s="1"/>
  <c r="AD50" i="61"/>
  <c r="AD51" i="61" s="1"/>
  <c r="AC50" i="61"/>
  <c r="AB50" i="61"/>
  <c r="AB51" i="61" s="1"/>
  <c r="AA50" i="61"/>
  <c r="AA51" i="61" s="1"/>
  <c r="Z50" i="61"/>
  <c r="Z51" i="61" s="1"/>
  <c r="Y50" i="61"/>
  <c r="Y51" i="61" s="1"/>
  <c r="X50" i="61"/>
  <c r="X51" i="61" s="1"/>
  <c r="W50" i="61"/>
  <c r="W51" i="61" s="1"/>
  <c r="V50" i="61"/>
  <c r="V51" i="61" s="1"/>
  <c r="U50" i="61"/>
  <c r="T50" i="61"/>
  <c r="T51" i="61" s="1"/>
  <c r="S50" i="61"/>
  <c r="S51" i="61" s="1"/>
  <c r="R50" i="61"/>
  <c r="R51" i="61" s="1"/>
  <c r="Q50" i="61"/>
  <c r="Q51" i="61" s="1"/>
  <c r="P50" i="61"/>
  <c r="O50" i="61"/>
  <c r="O51" i="61" s="1"/>
  <c r="BI46" i="61"/>
  <c r="BH46" i="61"/>
  <c r="BA46" i="61"/>
  <c r="AS46" i="61"/>
  <c r="AK46" i="61"/>
  <c r="AJ46" i="61"/>
  <c r="AI46" i="61"/>
  <c r="AC46" i="61"/>
  <c r="AB46" i="61"/>
  <c r="U46" i="61"/>
  <c r="BN45" i="61"/>
  <c r="BN46" i="61" s="1"/>
  <c r="BM45" i="61"/>
  <c r="BM46" i="61" s="1"/>
  <c r="BL45" i="61"/>
  <c r="BL46" i="61" s="1"/>
  <c r="BK45" i="61"/>
  <c r="BK46" i="61" s="1"/>
  <c r="BJ45" i="61"/>
  <c r="BJ46" i="61" s="1"/>
  <c r="BI45" i="61"/>
  <c r="BH45" i="61"/>
  <c r="BG45" i="61"/>
  <c r="BG46" i="61" s="1"/>
  <c r="BF45" i="61"/>
  <c r="BF46" i="61" s="1"/>
  <c r="BE45" i="61"/>
  <c r="BE46" i="61" s="1"/>
  <c r="BD45" i="61"/>
  <c r="BD46" i="61" s="1"/>
  <c r="BC45" i="61"/>
  <c r="BC46" i="61" s="1"/>
  <c r="BB45" i="61"/>
  <c r="BB46" i="61" s="1"/>
  <c r="BA45" i="61"/>
  <c r="AZ45" i="61"/>
  <c r="AZ46" i="61" s="1"/>
  <c r="AY45" i="61"/>
  <c r="AY46" i="61" s="1"/>
  <c r="AX45" i="61"/>
  <c r="AX46" i="61" s="1"/>
  <c r="AW45" i="61"/>
  <c r="AW46" i="61" s="1"/>
  <c r="AV45" i="61"/>
  <c r="AV46" i="61" s="1"/>
  <c r="AU45" i="61"/>
  <c r="AU46" i="61" s="1"/>
  <c r="AT45" i="61"/>
  <c r="AT46" i="61" s="1"/>
  <c r="AS45" i="61"/>
  <c r="AR45" i="61"/>
  <c r="AR46" i="61" s="1"/>
  <c r="AQ45" i="61"/>
  <c r="AQ46" i="61" s="1"/>
  <c r="AP45" i="61"/>
  <c r="AP46" i="61" s="1"/>
  <c r="AO45" i="61"/>
  <c r="AO46" i="61" s="1"/>
  <c r="AN45" i="61"/>
  <c r="AN46" i="61" s="1"/>
  <c r="AM45" i="61"/>
  <c r="AM46" i="61" s="1"/>
  <c r="AL45" i="61"/>
  <c r="AL46" i="61" s="1"/>
  <c r="AK45" i="61"/>
  <c r="AJ45" i="61"/>
  <c r="AI45" i="61"/>
  <c r="AH45" i="61"/>
  <c r="AH46" i="61" s="1"/>
  <c r="AG45" i="61"/>
  <c r="AG46" i="61" s="1"/>
  <c r="AF45" i="61"/>
  <c r="AF46" i="61" s="1"/>
  <c r="AE45" i="61"/>
  <c r="AE46" i="61" s="1"/>
  <c r="AD45" i="61"/>
  <c r="AD46" i="61" s="1"/>
  <c r="AC45" i="61"/>
  <c r="AB45" i="61"/>
  <c r="AA45" i="61"/>
  <c r="AA46" i="61" s="1"/>
  <c r="Z45" i="61"/>
  <c r="Z46" i="61" s="1"/>
  <c r="Y45" i="61"/>
  <c r="Y46" i="61" s="1"/>
  <c r="X45" i="61"/>
  <c r="X46" i="61" s="1"/>
  <c r="W45" i="61"/>
  <c r="W46" i="61" s="1"/>
  <c r="V45" i="61"/>
  <c r="V46" i="61" s="1"/>
  <c r="U45" i="61"/>
  <c r="T45" i="61"/>
  <c r="T46" i="61" s="1"/>
  <c r="S45" i="61"/>
  <c r="S46" i="61" s="1"/>
  <c r="R45" i="61"/>
  <c r="R46" i="61" s="1"/>
  <c r="Q45" i="61"/>
  <c r="Q46" i="61" s="1"/>
  <c r="P45" i="61"/>
  <c r="P46" i="61" s="1"/>
  <c r="O45" i="61"/>
  <c r="O46" i="61" s="1"/>
  <c r="BI41" i="61"/>
  <c r="BD41" i="61"/>
  <c r="BA41" i="61"/>
  <c r="AS41" i="61"/>
  <c r="AR41" i="61"/>
  <c r="AN41" i="61"/>
  <c r="AK41" i="61"/>
  <c r="AI41" i="61"/>
  <c r="AE41" i="61"/>
  <c r="AC41" i="61"/>
  <c r="AB41" i="61"/>
  <c r="U41" i="61"/>
  <c r="P41" i="61"/>
  <c r="BN40" i="61"/>
  <c r="BN41" i="61" s="1"/>
  <c r="BM40" i="61"/>
  <c r="BM41" i="61" s="1"/>
  <c r="BL40" i="61"/>
  <c r="BL41" i="61" s="1"/>
  <c r="BK40" i="61"/>
  <c r="BK41" i="61" s="1"/>
  <c r="BJ40" i="61"/>
  <c r="BJ41" i="61" s="1"/>
  <c r="BI40" i="61"/>
  <c r="BH40" i="61"/>
  <c r="BH41" i="61" s="1"/>
  <c r="BG40" i="61"/>
  <c r="BG41" i="61" s="1"/>
  <c r="BF40" i="61"/>
  <c r="BF41" i="61" s="1"/>
  <c r="BE40" i="61"/>
  <c r="BE41" i="61" s="1"/>
  <c r="BD40" i="61"/>
  <c r="BC40" i="61"/>
  <c r="BC41" i="61" s="1"/>
  <c r="BB40" i="61"/>
  <c r="BB41" i="61" s="1"/>
  <c r="BA40" i="61"/>
  <c r="AZ40" i="61"/>
  <c r="AZ41" i="61" s="1"/>
  <c r="AY40" i="61"/>
  <c r="AY41" i="61" s="1"/>
  <c r="AX40" i="61"/>
  <c r="AX41" i="61" s="1"/>
  <c r="AW40" i="61"/>
  <c r="AW41" i="61" s="1"/>
  <c r="AV40" i="61"/>
  <c r="AV41" i="61" s="1"/>
  <c r="AU40" i="61"/>
  <c r="AU41" i="61" s="1"/>
  <c r="AT40" i="61"/>
  <c r="AT41" i="61" s="1"/>
  <c r="AS40" i="61"/>
  <c r="AR40" i="61"/>
  <c r="AQ40" i="61"/>
  <c r="AQ41" i="61" s="1"/>
  <c r="AP40" i="61"/>
  <c r="AP41" i="61" s="1"/>
  <c r="AO40" i="61"/>
  <c r="AO41" i="61" s="1"/>
  <c r="AN40" i="61"/>
  <c r="AM40" i="61"/>
  <c r="AM41" i="61" s="1"/>
  <c r="AL40" i="61"/>
  <c r="AL41" i="61" s="1"/>
  <c r="AK40" i="61"/>
  <c r="AJ40" i="61"/>
  <c r="AJ41" i="61" s="1"/>
  <c r="AI40" i="61"/>
  <c r="AH40" i="61"/>
  <c r="AH41" i="61" s="1"/>
  <c r="AG40" i="61"/>
  <c r="AG41" i="61" s="1"/>
  <c r="AF40" i="61"/>
  <c r="AF41" i="61" s="1"/>
  <c r="AE40" i="61"/>
  <c r="AD40" i="61"/>
  <c r="AD41" i="61" s="1"/>
  <c r="AC40" i="61"/>
  <c r="AB40" i="61"/>
  <c r="AA40" i="61"/>
  <c r="AA41" i="61" s="1"/>
  <c r="Z40" i="61"/>
  <c r="Z41" i="61" s="1"/>
  <c r="Y40" i="61"/>
  <c r="Y41" i="61" s="1"/>
  <c r="X40" i="61"/>
  <c r="X41" i="61" s="1"/>
  <c r="W40" i="61"/>
  <c r="W41" i="61" s="1"/>
  <c r="V40" i="61"/>
  <c r="V41" i="61" s="1"/>
  <c r="U40" i="61"/>
  <c r="T40" i="61"/>
  <c r="T41" i="61" s="1"/>
  <c r="S40" i="61"/>
  <c r="S41" i="61" s="1"/>
  <c r="R40" i="61"/>
  <c r="R41" i="61" s="1"/>
  <c r="Q40" i="61"/>
  <c r="Q41" i="61" s="1"/>
  <c r="P40" i="61"/>
  <c r="O40" i="61"/>
  <c r="O41" i="61" s="1"/>
  <c r="BK36" i="61"/>
  <c r="BI36" i="61"/>
  <c r="BH36" i="61"/>
  <c r="BA36" i="61"/>
  <c r="AY36" i="61"/>
  <c r="AV36" i="61"/>
  <c r="AS36" i="61"/>
  <c r="AN36" i="61"/>
  <c r="AK36" i="61"/>
  <c r="AJ36" i="61"/>
  <c r="AI36" i="61"/>
  <c r="AC36" i="61"/>
  <c r="AB36" i="61"/>
  <c r="U36" i="61"/>
  <c r="BN35" i="61"/>
  <c r="BN36" i="61" s="1"/>
  <c r="BM35" i="61"/>
  <c r="BM36" i="61" s="1"/>
  <c r="BL35" i="61"/>
  <c r="BL36" i="61" s="1"/>
  <c r="BK35" i="61"/>
  <c r="BJ35" i="61"/>
  <c r="BJ36" i="61" s="1"/>
  <c r="BI35" i="61"/>
  <c r="BH35" i="61"/>
  <c r="BG35" i="61"/>
  <c r="BG36" i="61" s="1"/>
  <c r="BF35" i="61"/>
  <c r="BF36" i="61" s="1"/>
  <c r="BE35" i="61"/>
  <c r="BE36" i="61" s="1"/>
  <c r="BD35" i="61"/>
  <c r="BD36" i="61" s="1"/>
  <c r="BC35" i="61"/>
  <c r="BC36" i="61" s="1"/>
  <c r="BB35" i="61"/>
  <c r="BB36" i="61" s="1"/>
  <c r="BA35" i="61"/>
  <c r="AZ35" i="61"/>
  <c r="AZ36" i="61" s="1"/>
  <c r="AY35" i="61"/>
  <c r="AX35" i="61"/>
  <c r="AX36" i="61" s="1"/>
  <c r="AW35" i="61"/>
  <c r="AW36" i="61" s="1"/>
  <c r="AV35" i="61"/>
  <c r="AU35" i="61"/>
  <c r="AU36" i="61" s="1"/>
  <c r="AT35" i="61"/>
  <c r="AT36" i="61" s="1"/>
  <c r="AS35" i="61"/>
  <c r="AR35" i="61"/>
  <c r="AR36" i="61" s="1"/>
  <c r="AQ35" i="61"/>
  <c r="AQ36" i="61" s="1"/>
  <c r="AP35" i="61"/>
  <c r="AP36" i="61" s="1"/>
  <c r="AO35" i="61"/>
  <c r="AO36" i="61" s="1"/>
  <c r="AN35" i="61"/>
  <c r="AM35" i="61"/>
  <c r="AM36" i="61" s="1"/>
  <c r="AL35" i="61"/>
  <c r="AL36" i="61" s="1"/>
  <c r="AK35" i="61"/>
  <c r="AJ35" i="61"/>
  <c r="AI35" i="61"/>
  <c r="AH35" i="61"/>
  <c r="AH36" i="61" s="1"/>
  <c r="AG35" i="61"/>
  <c r="AG36" i="61" s="1"/>
  <c r="AF35" i="61"/>
  <c r="AF36" i="61" s="1"/>
  <c r="AE35" i="61"/>
  <c r="AE36" i="61" s="1"/>
  <c r="AD35" i="61"/>
  <c r="AD36" i="61" s="1"/>
  <c r="AC35" i="61"/>
  <c r="AB35" i="61"/>
  <c r="AA35" i="61"/>
  <c r="AA36" i="61" s="1"/>
  <c r="Z35" i="61"/>
  <c r="Z36" i="61" s="1"/>
  <c r="Y35" i="61"/>
  <c r="Y36" i="61" s="1"/>
  <c r="X35" i="61"/>
  <c r="X36" i="61" s="1"/>
  <c r="W35" i="61"/>
  <c r="W36" i="61" s="1"/>
  <c r="V35" i="61"/>
  <c r="V36" i="61" s="1"/>
  <c r="U35" i="61"/>
  <c r="T35" i="61"/>
  <c r="T36" i="61" s="1"/>
  <c r="S35" i="61"/>
  <c r="S36" i="61" s="1"/>
  <c r="R35" i="61"/>
  <c r="R36" i="61" s="1"/>
  <c r="Q35" i="61"/>
  <c r="Q36" i="61" s="1"/>
  <c r="P35" i="61"/>
  <c r="P36" i="61" s="1"/>
  <c r="O35" i="61"/>
  <c r="O36" i="61" s="1"/>
  <c r="BI31" i="61"/>
  <c r="BD31" i="61"/>
  <c r="BA31" i="61"/>
  <c r="AS31" i="61"/>
  <c r="AR31" i="61"/>
  <c r="AN31" i="61"/>
  <c r="AK31" i="61"/>
  <c r="AC31" i="61"/>
  <c r="U31" i="61"/>
  <c r="P31" i="61"/>
  <c r="O31" i="61"/>
  <c r="BN30" i="61"/>
  <c r="BN31" i="61" s="1"/>
  <c r="BM30" i="61"/>
  <c r="BM31" i="61" s="1"/>
  <c r="BL30" i="61"/>
  <c r="BL31" i="61" s="1"/>
  <c r="BK30" i="61"/>
  <c r="BK31" i="61" s="1"/>
  <c r="BJ30" i="61"/>
  <c r="BJ31" i="61" s="1"/>
  <c r="BI30" i="61"/>
  <c r="BH30" i="61"/>
  <c r="BH31" i="61" s="1"/>
  <c r="BG30" i="61"/>
  <c r="BG31" i="61" s="1"/>
  <c r="BF30" i="61"/>
  <c r="BF31" i="61" s="1"/>
  <c r="BE30" i="61"/>
  <c r="BE31" i="61" s="1"/>
  <c r="BD30" i="61"/>
  <c r="BC30" i="61"/>
  <c r="BC31" i="61" s="1"/>
  <c r="BB30" i="61"/>
  <c r="BB31" i="61" s="1"/>
  <c r="BA30" i="61"/>
  <c r="AZ30" i="61"/>
  <c r="AZ31" i="61" s="1"/>
  <c r="AY30" i="61"/>
  <c r="AY31" i="61" s="1"/>
  <c r="AX30" i="61"/>
  <c r="AX31" i="61" s="1"/>
  <c r="AW30" i="61"/>
  <c r="AW31" i="61" s="1"/>
  <c r="AV30" i="61"/>
  <c r="AV31" i="61" s="1"/>
  <c r="AU30" i="61"/>
  <c r="AU31" i="61" s="1"/>
  <c r="AT30" i="61"/>
  <c r="AT31" i="61" s="1"/>
  <c r="AS30" i="61"/>
  <c r="AR30" i="61"/>
  <c r="AQ30" i="61"/>
  <c r="AQ31" i="61" s="1"/>
  <c r="AP30" i="61"/>
  <c r="AP31" i="61" s="1"/>
  <c r="AO30" i="61"/>
  <c r="AO31" i="61" s="1"/>
  <c r="AN30" i="61"/>
  <c r="AM30" i="61"/>
  <c r="AM31" i="61" s="1"/>
  <c r="AL30" i="61"/>
  <c r="AL31" i="61" s="1"/>
  <c r="AK30" i="61"/>
  <c r="AJ30" i="61"/>
  <c r="AJ31" i="61" s="1"/>
  <c r="AI30" i="61"/>
  <c r="AI31" i="61" s="1"/>
  <c r="AH30" i="61"/>
  <c r="AH31" i="61" s="1"/>
  <c r="AG30" i="61"/>
  <c r="AG31" i="61" s="1"/>
  <c r="AF30" i="61"/>
  <c r="AF31" i="61" s="1"/>
  <c r="AE30" i="61"/>
  <c r="AE31" i="61" s="1"/>
  <c r="AD30" i="61"/>
  <c r="AD31" i="61" s="1"/>
  <c r="AC30" i="61"/>
  <c r="AB30" i="61"/>
  <c r="AB31" i="61" s="1"/>
  <c r="AA30" i="61"/>
  <c r="AA31" i="61" s="1"/>
  <c r="Z30" i="61"/>
  <c r="Z31" i="61" s="1"/>
  <c r="Y30" i="61"/>
  <c r="Y31" i="61" s="1"/>
  <c r="X30" i="61"/>
  <c r="X31" i="61" s="1"/>
  <c r="W30" i="61"/>
  <c r="W31" i="61" s="1"/>
  <c r="V30" i="61"/>
  <c r="V31" i="61" s="1"/>
  <c r="U30" i="61"/>
  <c r="T30" i="61"/>
  <c r="T31" i="61" s="1"/>
  <c r="S30" i="61"/>
  <c r="S31" i="61" s="1"/>
  <c r="R30" i="61"/>
  <c r="R31" i="61" s="1"/>
  <c r="Q30" i="61"/>
  <c r="Q31" i="61" s="1"/>
  <c r="P30" i="61"/>
  <c r="O30" i="61"/>
  <c r="BK26" i="61"/>
  <c r="BI26" i="61"/>
  <c r="BH26" i="61"/>
  <c r="BA26" i="61"/>
  <c r="AY26" i="61"/>
  <c r="AV26" i="61"/>
  <c r="AS26" i="61"/>
  <c r="AN26" i="61"/>
  <c r="AK26" i="61"/>
  <c r="AJ26" i="61"/>
  <c r="AI26" i="61"/>
  <c r="AC26" i="61"/>
  <c r="AB26" i="61"/>
  <c r="X26" i="61"/>
  <c r="W26" i="61"/>
  <c r="U26" i="61"/>
  <c r="BN25" i="61"/>
  <c r="BN26" i="61" s="1"/>
  <c r="BM25" i="61"/>
  <c r="BM26" i="61" s="1"/>
  <c r="BL25" i="61"/>
  <c r="BL26" i="61" s="1"/>
  <c r="BK25" i="61"/>
  <c r="BJ25" i="61"/>
  <c r="BJ26" i="61" s="1"/>
  <c r="BI25" i="61"/>
  <c r="BH25" i="61"/>
  <c r="BG25" i="61"/>
  <c r="BG26" i="61" s="1"/>
  <c r="BF25" i="61"/>
  <c r="BF26" i="61" s="1"/>
  <c r="BE25" i="61"/>
  <c r="BE26" i="61" s="1"/>
  <c r="BD25" i="61"/>
  <c r="BD26" i="61" s="1"/>
  <c r="BC25" i="61"/>
  <c r="BC26" i="61" s="1"/>
  <c r="BB25" i="61"/>
  <c r="BB26" i="61" s="1"/>
  <c r="BA25" i="61"/>
  <c r="AZ25" i="61"/>
  <c r="AZ26" i="61" s="1"/>
  <c r="AY25" i="61"/>
  <c r="AX25" i="61"/>
  <c r="AX26" i="61" s="1"/>
  <c r="AW25" i="61"/>
  <c r="AW26" i="61" s="1"/>
  <c r="AV25" i="61"/>
  <c r="AU25" i="61"/>
  <c r="AU26" i="61" s="1"/>
  <c r="AT25" i="61"/>
  <c r="AT26" i="61" s="1"/>
  <c r="AS25" i="61"/>
  <c r="AR25" i="61"/>
  <c r="AR26" i="61" s="1"/>
  <c r="AQ25" i="61"/>
  <c r="AQ26" i="61" s="1"/>
  <c r="AP25" i="61"/>
  <c r="AP26" i="61" s="1"/>
  <c r="AO25" i="61"/>
  <c r="AO26" i="61" s="1"/>
  <c r="AN25" i="61"/>
  <c r="AM25" i="61"/>
  <c r="AM26" i="61" s="1"/>
  <c r="AL25" i="61"/>
  <c r="AL26" i="61" s="1"/>
  <c r="AK25" i="61"/>
  <c r="AJ25" i="61"/>
  <c r="AI25" i="61"/>
  <c r="AH25" i="61"/>
  <c r="AH26" i="61" s="1"/>
  <c r="AG25" i="61"/>
  <c r="AG26" i="61" s="1"/>
  <c r="AF25" i="61"/>
  <c r="AF26" i="61" s="1"/>
  <c r="AE25" i="61"/>
  <c r="AE26" i="61" s="1"/>
  <c r="AD25" i="61"/>
  <c r="AD26" i="61" s="1"/>
  <c r="AC25" i="61"/>
  <c r="AB25" i="61"/>
  <c r="AA25" i="61"/>
  <c r="AA26" i="61" s="1"/>
  <c r="Z25" i="61"/>
  <c r="Z26" i="61" s="1"/>
  <c r="Y25" i="61"/>
  <c r="Y26" i="61" s="1"/>
  <c r="X25" i="61"/>
  <c r="W25" i="61"/>
  <c r="V25" i="61"/>
  <c r="V26" i="61" s="1"/>
  <c r="U25" i="61"/>
  <c r="T25" i="61"/>
  <c r="T26" i="61" s="1"/>
  <c r="S25" i="61"/>
  <c r="S26" i="61" s="1"/>
  <c r="R25" i="61"/>
  <c r="R26" i="61" s="1"/>
  <c r="Q25" i="61"/>
  <c r="Q26" i="61" s="1"/>
  <c r="P25" i="61"/>
  <c r="P26" i="61" s="1"/>
  <c r="O25" i="61"/>
  <c r="O26" i="61" s="1"/>
  <c r="BI21" i="61"/>
  <c r="BD21" i="61"/>
  <c r="BA21" i="61"/>
  <c r="AU21" i="61"/>
  <c r="AS21" i="61"/>
  <c r="AN21" i="61"/>
  <c r="AK21" i="61"/>
  <c r="AE21" i="61"/>
  <c r="AC21" i="61"/>
  <c r="U21" i="61"/>
  <c r="P21" i="61"/>
  <c r="O21" i="61"/>
  <c r="BN20" i="61"/>
  <c r="BN21" i="61" s="1"/>
  <c r="BM20" i="61"/>
  <c r="BM21" i="61" s="1"/>
  <c r="BL20" i="61"/>
  <c r="BL21" i="61" s="1"/>
  <c r="BK20" i="61"/>
  <c r="BK21" i="61" s="1"/>
  <c r="BJ20" i="61"/>
  <c r="BJ21" i="61" s="1"/>
  <c r="BI20" i="61"/>
  <c r="BH20" i="61"/>
  <c r="BH21" i="61" s="1"/>
  <c r="BG20" i="61"/>
  <c r="BG21" i="61" s="1"/>
  <c r="BF20" i="61"/>
  <c r="BF21" i="61" s="1"/>
  <c r="BE20" i="61"/>
  <c r="BE21" i="61" s="1"/>
  <c r="BD20" i="61"/>
  <c r="BC20" i="61"/>
  <c r="BC21" i="61" s="1"/>
  <c r="BB20" i="61"/>
  <c r="BB21" i="61" s="1"/>
  <c r="BA20" i="61"/>
  <c r="AZ20" i="61"/>
  <c r="AZ21" i="61" s="1"/>
  <c r="AY20" i="61"/>
  <c r="AY21" i="61" s="1"/>
  <c r="AX20" i="61"/>
  <c r="AX21" i="61" s="1"/>
  <c r="AW20" i="61"/>
  <c r="AW21" i="61" s="1"/>
  <c r="AV20" i="61"/>
  <c r="AV21" i="61" s="1"/>
  <c r="AU20" i="61"/>
  <c r="AT20" i="61"/>
  <c r="AT21" i="61" s="1"/>
  <c r="AS20" i="61"/>
  <c r="AR20" i="61"/>
  <c r="AR21" i="61" s="1"/>
  <c r="AQ20" i="61"/>
  <c r="AQ21" i="61" s="1"/>
  <c r="AP20" i="61"/>
  <c r="AP21" i="61" s="1"/>
  <c r="AO20" i="61"/>
  <c r="AO21" i="61" s="1"/>
  <c r="AN20" i="61"/>
  <c r="AM20" i="61"/>
  <c r="AM21" i="61" s="1"/>
  <c r="AL20" i="61"/>
  <c r="AL21" i="61" s="1"/>
  <c r="AK20" i="61"/>
  <c r="AJ20" i="61"/>
  <c r="AJ21" i="61" s="1"/>
  <c r="AI20" i="61"/>
  <c r="AI21" i="61" s="1"/>
  <c r="AH20" i="61"/>
  <c r="AH21" i="61" s="1"/>
  <c r="AG20" i="61"/>
  <c r="AG21" i="61" s="1"/>
  <c r="AF20" i="61"/>
  <c r="AF21" i="61" s="1"/>
  <c r="AE20" i="61"/>
  <c r="AD20" i="61"/>
  <c r="AD21" i="61" s="1"/>
  <c r="AC20" i="61"/>
  <c r="AB20" i="61"/>
  <c r="AB21" i="61" s="1"/>
  <c r="AA20" i="61"/>
  <c r="AA21" i="61" s="1"/>
  <c r="Z20" i="61"/>
  <c r="Z21" i="61" s="1"/>
  <c r="Y20" i="61"/>
  <c r="Y21" i="61" s="1"/>
  <c r="X20" i="61"/>
  <c r="X21" i="61" s="1"/>
  <c r="W20" i="61"/>
  <c r="W21" i="61" s="1"/>
  <c r="V20" i="61"/>
  <c r="V21" i="61" s="1"/>
  <c r="U20" i="61"/>
  <c r="T20" i="61"/>
  <c r="T21" i="61" s="1"/>
  <c r="S20" i="61"/>
  <c r="S21" i="61" s="1"/>
  <c r="R20" i="61"/>
  <c r="R21" i="61" s="1"/>
  <c r="Q20" i="61"/>
  <c r="Q21" i="61" s="1"/>
  <c r="P20" i="61"/>
  <c r="O20" i="61"/>
  <c r="BI16" i="61"/>
  <c r="BH16" i="61"/>
  <c r="BD16" i="61"/>
  <c r="BA16" i="61"/>
  <c r="AZ16" i="61"/>
  <c r="AY16" i="61"/>
  <c r="AT16" i="61"/>
  <c r="AS16" i="61"/>
  <c r="AR16" i="61"/>
  <c r="AQ16" i="61"/>
  <c r="AL16" i="61"/>
  <c r="AK16" i="61"/>
  <c r="AJ16" i="61"/>
  <c r="AD16" i="61"/>
  <c r="AC16" i="61"/>
  <c r="X16" i="61"/>
  <c r="V16" i="61"/>
  <c r="U16" i="61"/>
  <c r="T16" i="61"/>
  <c r="S16" i="61"/>
  <c r="O16" i="61"/>
  <c r="BN15" i="61"/>
  <c r="BN16" i="61" s="1"/>
  <c r="BM15" i="61"/>
  <c r="BM16" i="61" s="1"/>
  <c r="BL15" i="61"/>
  <c r="BL16" i="61" s="1"/>
  <c r="BK15" i="61"/>
  <c r="BK16" i="61" s="1"/>
  <c r="BJ15" i="61"/>
  <c r="BJ16" i="61" s="1"/>
  <c r="BI15" i="61"/>
  <c r="BH15" i="61"/>
  <c r="BG15" i="61"/>
  <c r="BG16" i="61" s="1"/>
  <c r="BF15" i="61"/>
  <c r="BF16" i="61" s="1"/>
  <c r="BE15" i="61"/>
  <c r="BE16" i="61" s="1"/>
  <c r="BD15" i="61"/>
  <c r="BC15" i="61"/>
  <c r="BC16" i="61" s="1"/>
  <c r="BB15" i="61"/>
  <c r="BB16" i="61" s="1"/>
  <c r="BA15" i="61"/>
  <c r="AZ15" i="61"/>
  <c r="AY15" i="61"/>
  <c r="AX15" i="61"/>
  <c r="AX16" i="61" s="1"/>
  <c r="AW15" i="61"/>
  <c r="AW16" i="61" s="1"/>
  <c r="AV15" i="61"/>
  <c r="AV16" i="61" s="1"/>
  <c r="AU15" i="61"/>
  <c r="AU16" i="61" s="1"/>
  <c r="AT15" i="61"/>
  <c r="AS15" i="61"/>
  <c r="AR15" i="61"/>
  <c r="AQ15" i="61"/>
  <c r="AP15" i="61"/>
  <c r="AP16" i="61" s="1"/>
  <c r="AO15" i="61"/>
  <c r="AO16" i="61" s="1"/>
  <c r="AN15" i="61"/>
  <c r="AN16" i="61" s="1"/>
  <c r="AM15" i="61"/>
  <c r="AM16" i="61" s="1"/>
  <c r="AL15" i="61"/>
  <c r="AK15" i="61"/>
  <c r="AJ15" i="61"/>
  <c r="AI15" i="61"/>
  <c r="AI16" i="61" s="1"/>
  <c r="AH15" i="61"/>
  <c r="AH16" i="61" s="1"/>
  <c r="AG15" i="61"/>
  <c r="AG16" i="61" s="1"/>
  <c r="AF15" i="61"/>
  <c r="AF16" i="61" s="1"/>
  <c r="AE15" i="61"/>
  <c r="AE16" i="61" s="1"/>
  <c r="AD15" i="61"/>
  <c r="AC15" i="61"/>
  <c r="AB15" i="61"/>
  <c r="AB16" i="61" s="1"/>
  <c r="AA15" i="61"/>
  <c r="AA16" i="61" s="1"/>
  <c r="Z15" i="61"/>
  <c r="Z16" i="61" s="1"/>
  <c r="Y15" i="61"/>
  <c r="Y16" i="61" s="1"/>
  <c r="X15" i="61"/>
  <c r="W15" i="61"/>
  <c r="W16" i="61" s="1"/>
  <c r="V15" i="61"/>
  <c r="U15" i="61"/>
  <c r="T15" i="61"/>
  <c r="S15" i="61"/>
  <c r="R15" i="61"/>
  <c r="R16" i="61" s="1"/>
  <c r="Q15" i="61"/>
  <c r="Q16" i="61" s="1"/>
  <c r="P15" i="61"/>
  <c r="P16" i="61" s="1"/>
  <c r="O15" i="61"/>
  <c r="BL11" i="61"/>
  <c r="BK11" i="61"/>
  <c r="BI11" i="61"/>
  <c r="BH11" i="61"/>
  <c r="BG11" i="61"/>
  <c r="BD11" i="61"/>
  <c r="BA11" i="61"/>
  <c r="AZ11" i="61"/>
  <c r="AY11" i="61"/>
  <c r="AS11" i="61"/>
  <c r="AN11" i="61"/>
  <c r="AK11" i="61"/>
  <c r="AI11" i="61"/>
  <c r="AF11" i="61"/>
  <c r="AC11" i="61"/>
  <c r="AA11" i="61"/>
  <c r="X11" i="61"/>
  <c r="U11" i="61"/>
  <c r="T11" i="61"/>
  <c r="P11" i="61"/>
  <c r="BN10" i="61"/>
  <c r="BN11" i="61" s="1"/>
  <c r="BM10" i="61"/>
  <c r="BM11" i="61" s="1"/>
  <c r="BL10" i="61"/>
  <c r="BK10" i="61"/>
  <c r="BJ10" i="61"/>
  <c r="BJ11" i="61" s="1"/>
  <c r="BI10" i="61"/>
  <c r="BH10" i="61"/>
  <c r="BG10" i="61"/>
  <c r="BF10" i="61"/>
  <c r="BF11" i="61" s="1"/>
  <c r="BE10" i="61"/>
  <c r="BE11" i="61" s="1"/>
  <c r="BD10" i="61"/>
  <c r="BC10" i="61"/>
  <c r="BC11" i="61" s="1"/>
  <c r="BB10" i="61"/>
  <c r="BB11" i="61" s="1"/>
  <c r="BA10" i="61"/>
  <c r="AZ10" i="61"/>
  <c r="AY10" i="61"/>
  <c r="AX10" i="61"/>
  <c r="AX11" i="61" s="1"/>
  <c r="AW10" i="61"/>
  <c r="AW11" i="61" s="1"/>
  <c r="AV10" i="61"/>
  <c r="AV11" i="61" s="1"/>
  <c r="AU10" i="61"/>
  <c r="AU11" i="61" s="1"/>
  <c r="AT10" i="61"/>
  <c r="AT11" i="61" s="1"/>
  <c r="AS10" i="61"/>
  <c r="AR10" i="61"/>
  <c r="AR11" i="61" s="1"/>
  <c r="AQ10" i="61"/>
  <c r="AQ11" i="61" s="1"/>
  <c r="AP10" i="61"/>
  <c r="AP11" i="61" s="1"/>
  <c r="AO10" i="61"/>
  <c r="AO11" i="61" s="1"/>
  <c r="AN10" i="61"/>
  <c r="AM10" i="61"/>
  <c r="AM11" i="61" s="1"/>
  <c r="AL10" i="61"/>
  <c r="AL11" i="61" s="1"/>
  <c r="AK10" i="61"/>
  <c r="AJ10" i="61"/>
  <c r="AJ11" i="61" s="1"/>
  <c r="AI10" i="61"/>
  <c r="AH10" i="61"/>
  <c r="AH11" i="61" s="1"/>
  <c r="AG10" i="61"/>
  <c r="AG11" i="61" s="1"/>
  <c r="AF10" i="61"/>
  <c r="AE10" i="61"/>
  <c r="AE11" i="61" s="1"/>
  <c r="AD10" i="61"/>
  <c r="AD11" i="61" s="1"/>
  <c r="AC10" i="61"/>
  <c r="AB10" i="61"/>
  <c r="AB11" i="61" s="1"/>
  <c r="AA10" i="61"/>
  <c r="Z10" i="61"/>
  <c r="Z11" i="61" s="1"/>
  <c r="Y10" i="61"/>
  <c r="Y11" i="61" s="1"/>
  <c r="X10" i="61"/>
  <c r="W10" i="61"/>
  <c r="W11" i="61" s="1"/>
  <c r="V10" i="61"/>
  <c r="V11" i="61" s="1"/>
  <c r="U10" i="61"/>
  <c r="T10" i="61"/>
  <c r="S10" i="61"/>
  <c r="S11" i="61" s="1"/>
  <c r="R10" i="61"/>
  <c r="R11" i="61" s="1"/>
  <c r="Q10" i="61"/>
  <c r="Q11" i="61" s="1"/>
  <c r="P10" i="61"/>
  <c r="O10" i="61"/>
  <c r="O11" i="61" s="1"/>
  <c r="BL6" i="61"/>
  <c r="BI6" i="61"/>
  <c r="BH6" i="61"/>
  <c r="BD6" i="61"/>
  <c r="BA6" i="61"/>
  <c r="AZ6" i="61"/>
  <c r="AS6" i="61"/>
  <c r="AR6" i="61"/>
  <c r="AN6" i="61"/>
  <c r="AM6" i="61"/>
  <c r="AK6" i="61"/>
  <c r="AJ6" i="61"/>
  <c r="AF6" i="61"/>
  <c r="AE6" i="61"/>
  <c r="AC6" i="61"/>
  <c r="AB6" i="61"/>
  <c r="AA6" i="61"/>
  <c r="U6" i="61"/>
  <c r="T6" i="61"/>
  <c r="S6" i="61"/>
  <c r="O6" i="61"/>
  <c r="BN5" i="61"/>
  <c r="BN6" i="61" s="1"/>
  <c r="BM5" i="61"/>
  <c r="BM6" i="61" s="1"/>
  <c r="BL5" i="61"/>
  <c r="BK5" i="61"/>
  <c r="BK6" i="61" s="1"/>
  <c r="BJ5" i="61"/>
  <c r="BJ6" i="61" s="1"/>
  <c r="BI5" i="61"/>
  <c r="BH5" i="61"/>
  <c r="BG5" i="61"/>
  <c r="BG6" i="61" s="1"/>
  <c r="BF5" i="61"/>
  <c r="BF6" i="61" s="1"/>
  <c r="BE5" i="61"/>
  <c r="BE6" i="61" s="1"/>
  <c r="BD5" i="61"/>
  <c r="BC5" i="61"/>
  <c r="BC6" i="61" s="1"/>
  <c r="BB5" i="61"/>
  <c r="BB6" i="61" s="1"/>
  <c r="BA5" i="61"/>
  <c r="AZ5" i="61"/>
  <c r="AY5" i="61"/>
  <c r="AY6" i="61" s="1"/>
  <c r="AX5" i="61"/>
  <c r="AX6" i="61" s="1"/>
  <c r="AW5" i="61"/>
  <c r="AW6" i="61" s="1"/>
  <c r="AV5" i="61"/>
  <c r="AV6" i="61" s="1"/>
  <c r="AU5" i="61"/>
  <c r="AU6" i="61" s="1"/>
  <c r="AT5" i="61"/>
  <c r="AT6" i="61" s="1"/>
  <c r="AS5" i="61"/>
  <c r="AR5" i="61"/>
  <c r="AQ5" i="61"/>
  <c r="AQ6" i="61" s="1"/>
  <c r="AP5" i="61"/>
  <c r="AP6" i="61" s="1"/>
  <c r="AO5" i="61"/>
  <c r="AO6" i="61" s="1"/>
  <c r="AN5" i="61"/>
  <c r="AM5" i="61"/>
  <c r="AL5" i="61"/>
  <c r="AL6" i="61" s="1"/>
  <c r="AK5" i="61"/>
  <c r="AJ5" i="61"/>
  <c r="AI5" i="61"/>
  <c r="AI6" i="61" s="1"/>
  <c r="AH5" i="61"/>
  <c r="AH6" i="61" s="1"/>
  <c r="AG5" i="61"/>
  <c r="AG6" i="61" s="1"/>
  <c r="AF5" i="61"/>
  <c r="AE5" i="61"/>
  <c r="AD5" i="61"/>
  <c r="AD6" i="61" s="1"/>
  <c r="AC5" i="61"/>
  <c r="AB5" i="61"/>
  <c r="AA5" i="61"/>
  <c r="Z5" i="61"/>
  <c r="Z6" i="61" s="1"/>
  <c r="Y5" i="61"/>
  <c r="Y6" i="61" s="1"/>
  <c r="X5" i="61"/>
  <c r="X6" i="61" s="1"/>
  <c r="W5" i="61"/>
  <c r="W6" i="61" s="1"/>
  <c r="V5" i="61"/>
  <c r="V6" i="61" s="1"/>
  <c r="U5" i="61"/>
  <c r="T5" i="61"/>
  <c r="S5" i="61"/>
  <c r="R5" i="61"/>
  <c r="R6" i="61" s="1"/>
  <c r="Q5" i="61"/>
  <c r="Q6" i="61" s="1"/>
  <c r="P5" i="61"/>
  <c r="P6" i="61" s="1"/>
  <c r="O5" i="61"/>
  <c r="BM41" i="59"/>
  <c r="BL41" i="59"/>
  <c r="BK41" i="59"/>
  <c r="BJ41" i="59"/>
  <c r="BE41" i="59"/>
  <c r="BD41" i="59"/>
  <c r="BC41" i="59"/>
  <c r="BB41" i="59"/>
  <c r="AW41" i="59"/>
  <c r="AV41" i="59"/>
  <c r="AU41" i="59"/>
  <c r="AT41" i="59"/>
  <c r="AO41" i="59"/>
  <c r="AN41" i="59"/>
  <c r="AM41" i="59"/>
  <c r="AL41" i="59"/>
  <c r="AG41" i="59"/>
  <c r="AF41" i="59"/>
  <c r="AE41" i="59"/>
  <c r="AD41" i="59"/>
  <c r="Y41" i="59"/>
  <c r="X41" i="59"/>
  <c r="W41" i="59"/>
  <c r="V41" i="59"/>
  <c r="Q41" i="59"/>
  <c r="P41" i="59"/>
  <c r="O41" i="59"/>
  <c r="BN40" i="59"/>
  <c r="BN41" i="59" s="1"/>
  <c r="BM40" i="59"/>
  <c r="BL40" i="59"/>
  <c r="BK40" i="59"/>
  <c r="BJ40" i="59"/>
  <c r="BI40" i="59"/>
  <c r="BI41" i="59" s="1"/>
  <c r="BH40" i="59"/>
  <c r="BH41" i="59" s="1"/>
  <c r="BG40" i="59"/>
  <c r="BG41" i="59" s="1"/>
  <c r="BF40" i="59"/>
  <c r="BF41" i="59" s="1"/>
  <c r="BE40" i="59"/>
  <c r="BD40" i="59"/>
  <c r="BC40" i="59"/>
  <c r="BB40" i="59"/>
  <c r="BA40" i="59"/>
  <c r="BA41" i="59" s="1"/>
  <c r="AZ40" i="59"/>
  <c r="AZ41" i="59" s="1"/>
  <c r="AY40" i="59"/>
  <c r="AY41" i="59" s="1"/>
  <c r="AX40" i="59"/>
  <c r="AX41" i="59" s="1"/>
  <c r="AW40" i="59"/>
  <c r="AV40" i="59"/>
  <c r="AU40" i="59"/>
  <c r="AT40" i="59"/>
  <c r="AS40" i="59"/>
  <c r="AS41" i="59" s="1"/>
  <c r="AR40" i="59"/>
  <c r="AR41" i="59" s="1"/>
  <c r="AQ40" i="59"/>
  <c r="AQ41" i="59" s="1"/>
  <c r="AP40" i="59"/>
  <c r="AP41" i="59" s="1"/>
  <c r="AO40" i="59"/>
  <c r="AN40" i="59"/>
  <c r="AM40" i="59"/>
  <c r="AL40" i="59"/>
  <c r="AK40" i="59"/>
  <c r="AK41" i="59" s="1"/>
  <c r="AJ40" i="59"/>
  <c r="AJ41" i="59" s="1"/>
  <c r="AI40" i="59"/>
  <c r="AI41" i="59" s="1"/>
  <c r="AH40" i="59"/>
  <c r="AH41" i="59" s="1"/>
  <c r="AG40" i="59"/>
  <c r="AF40" i="59"/>
  <c r="AE40" i="59"/>
  <c r="AD40" i="59"/>
  <c r="AC40" i="59"/>
  <c r="AC41" i="59" s="1"/>
  <c r="AB40" i="59"/>
  <c r="AB41" i="59" s="1"/>
  <c r="AA40" i="59"/>
  <c r="AA41" i="59" s="1"/>
  <c r="Z40" i="59"/>
  <c r="Z41" i="59" s="1"/>
  <c r="Y40" i="59"/>
  <c r="X40" i="59"/>
  <c r="W40" i="59"/>
  <c r="V40" i="59"/>
  <c r="U40" i="59"/>
  <c r="U41" i="59" s="1"/>
  <c r="T40" i="59"/>
  <c r="T41" i="59" s="1"/>
  <c r="S40" i="59"/>
  <c r="S41" i="59" s="1"/>
  <c r="R40" i="59"/>
  <c r="R41" i="59" s="1"/>
  <c r="Q40" i="59"/>
  <c r="P40" i="59"/>
  <c r="O40" i="59"/>
  <c r="BM36" i="59"/>
  <c r="BL36" i="59"/>
  <c r="BK36" i="59"/>
  <c r="BJ36" i="59"/>
  <c r="BE36" i="59"/>
  <c r="BD36" i="59"/>
  <c r="BC36" i="59"/>
  <c r="BB36" i="59"/>
  <c r="AW36" i="59"/>
  <c r="AV36" i="59"/>
  <c r="AU36" i="59"/>
  <c r="AT36" i="59"/>
  <c r="AO36" i="59"/>
  <c r="AN36" i="59"/>
  <c r="AM36" i="59"/>
  <c r="AL36" i="59"/>
  <c r="AG36" i="59"/>
  <c r="AF36" i="59"/>
  <c r="AE36" i="59"/>
  <c r="AD36" i="59"/>
  <c r="Y36" i="59"/>
  <c r="X36" i="59"/>
  <c r="W36" i="59"/>
  <c r="V36" i="59"/>
  <c r="Q36" i="59"/>
  <c r="P36" i="59"/>
  <c r="O36" i="59"/>
  <c r="BN35" i="59"/>
  <c r="BN36" i="59" s="1"/>
  <c r="BM35" i="59"/>
  <c r="BL35" i="59"/>
  <c r="BK35" i="59"/>
  <c r="BJ35" i="59"/>
  <c r="BI35" i="59"/>
  <c r="BI36" i="59" s="1"/>
  <c r="BH35" i="59"/>
  <c r="BH36" i="59" s="1"/>
  <c r="BG35" i="59"/>
  <c r="BG36" i="59" s="1"/>
  <c r="BF35" i="59"/>
  <c r="BF36" i="59" s="1"/>
  <c r="BE35" i="59"/>
  <c r="BD35" i="59"/>
  <c r="BC35" i="59"/>
  <c r="BB35" i="59"/>
  <c r="BA35" i="59"/>
  <c r="BA36" i="59" s="1"/>
  <c r="AZ35" i="59"/>
  <c r="AZ36" i="59" s="1"/>
  <c r="AY35" i="59"/>
  <c r="AY36" i="59" s="1"/>
  <c r="AX35" i="59"/>
  <c r="AX36" i="59" s="1"/>
  <c r="AW35" i="59"/>
  <c r="AV35" i="59"/>
  <c r="AU35" i="59"/>
  <c r="AT35" i="59"/>
  <c r="AS35" i="59"/>
  <c r="AS36" i="59" s="1"/>
  <c r="AR35" i="59"/>
  <c r="AR36" i="59" s="1"/>
  <c r="AQ35" i="59"/>
  <c r="AQ36" i="59" s="1"/>
  <c r="AP35" i="59"/>
  <c r="AP36" i="59" s="1"/>
  <c r="AO35" i="59"/>
  <c r="AN35" i="59"/>
  <c r="AM35" i="59"/>
  <c r="AL35" i="59"/>
  <c r="AK35" i="59"/>
  <c r="AK36" i="59" s="1"/>
  <c r="AJ35" i="59"/>
  <c r="AJ36" i="59" s="1"/>
  <c r="AI35" i="59"/>
  <c r="AI36" i="59" s="1"/>
  <c r="AH35" i="59"/>
  <c r="AH36" i="59" s="1"/>
  <c r="AG35" i="59"/>
  <c r="AF35" i="59"/>
  <c r="AE35" i="59"/>
  <c r="AD35" i="59"/>
  <c r="AC35" i="59"/>
  <c r="AC36" i="59" s="1"/>
  <c r="AB35" i="59"/>
  <c r="AB36" i="59" s="1"/>
  <c r="AA35" i="59"/>
  <c r="AA36" i="59" s="1"/>
  <c r="Z35" i="59"/>
  <c r="Z36" i="59" s="1"/>
  <c r="Y35" i="59"/>
  <c r="X35" i="59"/>
  <c r="W35" i="59"/>
  <c r="V35" i="59"/>
  <c r="U35" i="59"/>
  <c r="U36" i="59" s="1"/>
  <c r="T35" i="59"/>
  <c r="T36" i="59" s="1"/>
  <c r="S35" i="59"/>
  <c r="S36" i="59" s="1"/>
  <c r="R35" i="59"/>
  <c r="R36" i="59" s="1"/>
  <c r="Q35" i="59"/>
  <c r="P35" i="59"/>
  <c r="O35" i="59"/>
  <c r="BM31" i="59"/>
  <c r="BL31" i="59"/>
  <c r="BK31" i="59"/>
  <c r="BJ31" i="59"/>
  <c r="BE31" i="59"/>
  <c r="BD31" i="59"/>
  <c r="BC31" i="59"/>
  <c r="BB31" i="59"/>
  <c r="AW31" i="59"/>
  <c r="AV31" i="59"/>
  <c r="AU31" i="59"/>
  <c r="AT31" i="59"/>
  <c r="AO31" i="59"/>
  <c r="AN31" i="59"/>
  <c r="AM31" i="59"/>
  <c r="AL31" i="59"/>
  <c r="AG31" i="59"/>
  <c r="AF31" i="59"/>
  <c r="AE31" i="59"/>
  <c r="AD31" i="59"/>
  <c r="Y31" i="59"/>
  <c r="X31" i="59"/>
  <c r="W31" i="59"/>
  <c r="V31" i="59"/>
  <c r="Q31" i="59"/>
  <c r="P31" i="59"/>
  <c r="O31" i="59"/>
  <c r="BN30" i="59"/>
  <c r="BN31" i="59" s="1"/>
  <c r="BM30" i="59"/>
  <c r="BL30" i="59"/>
  <c r="BK30" i="59"/>
  <c r="BJ30" i="59"/>
  <c r="BI30" i="59"/>
  <c r="BI31" i="59" s="1"/>
  <c r="BH30" i="59"/>
  <c r="BH31" i="59" s="1"/>
  <c r="BG30" i="59"/>
  <c r="BG31" i="59" s="1"/>
  <c r="BF30" i="59"/>
  <c r="BF31" i="59" s="1"/>
  <c r="BE30" i="59"/>
  <c r="BD30" i="59"/>
  <c r="BC30" i="59"/>
  <c r="BB30" i="59"/>
  <c r="BA30" i="59"/>
  <c r="BA31" i="59" s="1"/>
  <c r="AZ30" i="59"/>
  <c r="AZ31" i="59" s="1"/>
  <c r="AY30" i="59"/>
  <c r="AY31" i="59" s="1"/>
  <c r="AX30" i="59"/>
  <c r="AX31" i="59" s="1"/>
  <c r="AW30" i="59"/>
  <c r="AV30" i="59"/>
  <c r="AU30" i="59"/>
  <c r="AT30" i="59"/>
  <c r="AS30" i="59"/>
  <c r="AS31" i="59" s="1"/>
  <c r="AR30" i="59"/>
  <c r="AR31" i="59" s="1"/>
  <c r="AQ30" i="59"/>
  <c r="AQ31" i="59" s="1"/>
  <c r="AP30" i="59"/>
  <c r="AP31" i="59" s="1"/>
  <c r="AO30" i="59"/>
  <c r="AN30" i="59"/>
  <c r="AM30" i="59"/>
  <c r="AL30" i="59"/>
  <c r="AK30" i="59"/>
  <c r="AK31" i="59" s="1"/>
  <c r="AJ30" i="59"/>
  <c r="AJ31" i="59" s="1"/>
  <c r="AI30" i="59"/>
  <c r="AI31" i="59" s="1"/>
  <c r="AH30" i="59"/>
  <c r="AH31" i="59" s="1"/>
  <c r="AG30" i="59"/>
  <c r="AF30" i="59"/>
  <c r="AE30" i="59"/>
  <c r="AD30" i="59"/>
  <c r="AC30" i="59"/>
  <c r="AC31" i="59" s="1"/>
  <c r="AB30" i="59"/>
  <c r="AB31" i="59" s="1"/>
  <c r="AA30" i="59"/>
  <c r="AA31" i="59" s="1"/>
  <c r="Z30" i="59"/>
  <c r="Z31" i="59" s="1"/>
  <c r="Y30" i="59"/>
  <c r="X30" i="59"/>
  <c r="W30" i="59"/>
  <c r="V30" i="59"/>
  <c r="U30" i="59"/>
  <c r="U31" i="59" s="1"/>
  <c r="T30" i="59"/>
  <c r="T31" i="59" s="1"/>
  <c r="S30" i="59"/>
  <c r="S31" i="59" s="1"/>
  <c r="R30" i="59"/>
  <c r="R31" i="59" s="1"/>
  <c r="Q30" i="59"/>
  <c r="P30" i="59"/>
  <c r="O30" i="59"/>
  <c r="BM26" i="59"/>
  <c r="BL26" i="59"/>
  <c r="BK26" i="59"/>
  <c r="BJ26" i="59"/>
  <c r="BE26" i="59"/>
  <c r="BD26" i="59"/>
  <c r="BC26" i="59"/>
  <c r="BB26" i="59"/>
  <c r="AW26" i="59"/>
  <c r="AV26" i="59"/>
  <c r="AU26" i="59"/>
  <c r="AT26" i="59"/>
  <c r="AO26" i="59"/>
  <c r="AN26" i="59"/>
  <c r="AM26" i="59"/>
  <c r="AL26" i="59"/>
  <c r="AG26" i="59"/>
  <c r="AF26" i="59"/>
  <c r="AE26" i="59"/>
  <c r="AD26" i="59"/>
  <c r="Y26" i="59"/>
  <c r="X26" i="59"/>
  <c r="W26" i="59"/>
  <c r="V26" i="59"/>
  <c r="Q26" i="59"/>
  <c r="P26" i="59"/>
  <c r="O26" i="59"/>
  <c r="BN25" i="59"/>
  <c r="BN26" i="59" s="1"/>
  <c r="BM25" i="59"/>
  <c r="BL25" i="59"/>
  <c r="BK25" i="59"/>
  <c r="BJ25" i="59"/>
  <c r="BI25" i="59"/>
  <c r="BI26" i="59" s="1"/>
  <c r="BH25" i="59"/>
  <c r="BH26" i="59" s="1"/>
  <c r="BG25" i="59"/>
  <c r="BG26" i="59" s="1"/>
  <c r="BF25" i="59"/>
  <c r="BF26" i="59" s="1"/>
  <c r="BE25" i="59"/>
  <c r="BD25" i="59"/>
  <c r="BC25" i="59"/>
  <c r="BB25" i="59"/>
  <c r="BA25" i="59"/>
  <c r="BA26" i="59" s="1"/>
  <c r="AZ25" i="59"/>
  <c r="AZ26" i="59" s="1"/>
  <c r="AY25" i="59"/>
  <c r="AY26" i="59" s="1"/>
  <c r="AX25" i="59"/>
  <c r="AX26" i="59" s="1"/>
  <c r="AW25" i="59"/>
  <c r="AV25" i="59"/>
  <c r="AU25" i="59"/>
  <c r="AT25" i="59"/>
  <c r="AS25" i="59"/>
  <c r="AS26" i="59" s="1"/>
  <c r="AR25" i="59"/>
  <c r="AR26" i="59" s="1"/>
  <c r="AQ25" i="59"/>
  <c r="AQ26" i="59" s="1"/>
  <c r="AP25" i="59"/>
  <c r="AP26" i="59" s="1"/>
  <c r="AO25" i="59"/>
  <c r="AN25" i="59"/>
  <c r="AM25" i="59"/>
  <c r="AL25" i="59"/>
  <c r="AK25" i="59"/>
  <c r="AK26" i="59" s="1"/>
  <c r="AJ25" i="59"/>
  <c r="AJ26" i="59" s="1"/>
  <c r="AI25" i="59"/>
  <c r="AI26" i="59" s="1"/>
  <c r="AH25" i="59"/>
  <c r="AH26" i="59" s="1"/>
  <c r="AG25" i="59"/>
  <c r="AF25" i="59"/>
  <c r="AE25" i="59"/>
  <c r="AD25" i="59"/>
  <c r="AC25" i="59"/>
  <c r="AC26" i="59" s="1"/>
  <c r="AB25" i="59"/>
  <c r="AB26" i="59" s="1"/>
  <c r="AA25" i="59"/>
  <c r="AA26" i="59" s="1"/>
  <c r="Z25" i="59"/>
  <c r="Z26" i="59" s="1"/>
  <c r="Y25" i="59"/>
  <c r="X25" i="59"/>
  <c r="W25" i="59"/>
  <c r="V25" i="59"/>
  <c r="U25" i="59"/>
  <c r="U26" i="59" s="1"/>
  <c r="T25" i="59"/>
  <c r="T26" i="59" s="1"/>
  <c r="S25" i="59"/>
  <c r="S26" i="59" s="1"/>
  <c r="R25" i="59"/>
  <c r="R26" i="59" s="1"/>
  <c r="Q25" i="59"/>
  <c r="P25" i="59"/>
  <c r="O25" i="59"/>
  <c r="BM21" i="59"/>
  <c r="BL21" i="59"/>
  <c r="BK21" i="59"/>
  <c r="BJ21" i="59"/>
  <c r="BE21" i="59"/>
  <c r="BD21" i="59"/>
  <c r="BC21" i="59"/>
  <c r="BB21" i="59"/>
  <c r="AW21" i="59"/>
  <c r="AV21" i="59"/>
  <c r="AU21" i="59"/>
  <c r="AT21" i="59"/>
  <c r="AO21" i="59"/>
  <c r="AN21" i="59"/>
  <c r="AM21" i="59"/>
  <c r="AL21" i="59"/>
  <c r="AG21" i="59"/>
  <c r="AF21" i="59"/>
  <c r="AE21" i="59"/>
  <c r="AD21" i="59"/>
  <c r="Y21" i="59"/>
  <c r="X21" i="59"/>
  <c r="W21" i="59"/>
  <c r="V21" i="59"/>
  <c r="Q21" i="59"/>
  <c r="P21" i="59"/>
  <c r="O21" i="59"/>
  <c r="BN20" i="59"/>
  <c r="BN21" i="59" s="1"/>
  <c r="BM20" i="59"/>
  <c r="BL20" i="59"/>
  <c r="BK20" i="59"/>
  <c r="BJ20" i="59"/>
  <c r="BI20" i="59"/>
  <c r="BI21" i="59" s="1"/>
  <c r="BH20" i="59"/>
  <c r="BH21" i="59" s="1"/>
  <c r="BG20" i="59"/>
  <c r="BG21" i="59" s="1"/>
  <c r="BF20" i="59"/>
  <c r="BF21" i="59" s="1"/>
  <c r="BE20" i="59"/>
  <c r="BD20" i="59"/>
  <c r="BC20" i="59"/>
  <c r="BB20" i="59"/>
  <c r="BA20" i="59"/>
  <c r="BA21" i="59" s="1"/>
  <c r="AZ20" i="59"/>
  <c r="AZ21" i="59" s="1"/>
  <c r="AY20" i="59"/>
  <c r="AY21" i="59" s="1"/>
  <c r="AX20" i="59"/>
  <c r="AX21" i="59" s="1"/>
  <c r="AW20" i="59"/>
  <c r="AV20" i="59"/>
  <c r="AU20" i="59"/>
  <c r="AT20" i="59"/>
  <c r="AS20" i="59"/>
  <c r="AS21" i="59" s="1"/>
  <c r="AR20" i="59"/>
  <c r="AR21" i="59" s="1"/>
  <c r="AQ20" i="59"/>
  <c r="AQ21" i="59" s="1"/>
  <c r="AP20" i="59"/>
  <c r="AP21" i="59" s="1"/>
  <c r="AO20" i="59"/>
  <c r="AN20" i="59"/>
  <c r="AM20" i="59"/>
  <c r="AL20" i="59"/>
  <c r="AK20" i="59"/>
  <c r="AK21" i="59" s="1"/>
  <c r="AJ20" i="59"/>
  <c r="AJ21" i="59" s="1"/>
  <c r="AI20" i="59"/>
  <c r="AI21" i="59" s="1"/>
  <c r="AH20" i="59"/>
  <c r="AH21" i="59" s="1"/>
  <c r="AG20" i="59"/>
  <c r="AF20" i="59"/>
  <c r="AE20" i="59"/>
  <c r="AD20" i="59"/>
  <c r="AC20" i="59"/>
  <c r="AC21" i="59" s="1"/>
  <c r="AB20" i="59"/>
  <c r="AB21" i="59" s="1"/>
  <c r="AA20" i="59"/>
  <c r="AA21" i="59" s="1"/>
  <c r="Z20" i="59"/>
  <c r="Z21" i="59" s="1"/>
  <c r="Y20" i="59"/>
  <c r="X20" i="59"/>
  <c r="W20" i="59"/>
  <c r="V20" i="59"/>
  <c r="U20" i="59"/>
  <c r="U21" i="59" s="1"/>
  <c r="T20" i="59"/>
  <c r="T21" i="59" s="1"/>
  <c r="S20" i="59"/>
  <c r="S21" i="59" s="1"/>
  <c r="R20" i="59"/>
  <c r="R21" i="59" s="1"/>
  <c r="Q20" i="59"/>
  <c r="P20" i="59"/>
  <c r="O20" i="59"/>
  <c r="BM16" i="59"/>
  <c r="BL16" i="59"/>
  <c r="BK16" i="59"/>
  <c r="BJ16" i="59"/>
  <c r="BE16" i="59"/>
  <c r="BD16" i="59"/>
  <c r="BC16" i="59"/>
  <c r="BB16" i="59"/>
  <c r="AW16" i="59"/>
  <c r="AV16" i="59"/>
  <c r="AU16" i="59"/>
  <c r="AT16" i="59"/>
  <c r="AO16" i="59"/>
  <c r="AN16" i="59"/>
  <c r="AM16" i="59"/>
  <c r="AL16" i="59"/>
  <c r="AG16" i="59"/>
  <c r="AF16" i="59"/>
  <c r="AE16" i="59"/>
  <c r="AD16" i="59"/>
  <c r="Y16" i="59"/>
  <c r="X16" i="59"/>
  <c r="W16" i="59"/>
  <c r="V16" i="59"/>
  <c r="Q16" i="59"/>
  <c r="P16" i="59"/>
  <c r="O16" i="59"/>
  <c r="BN15" i="59"/>
  <c r="BN16" i="59" s="1"/>
  <c r="BM15" i="59"/>
  <c r="BL15" i="59"/>
  <c r="BK15" i="59"/>
  <c r="BJ15" i="59"/>
  <c r="BI15" i="59"/>
  <c r="BI16" i="59" s="1"/>
  <c r="BH15" i="59"/>
  <c r="BH16" i="59" s="1"/>
  <c r="BG15" i="59"/>
  <c r="BG16" i="59" s="1"/>
  <c r="BF15" i="59"/>
  <c r="BF16" i="59" s="1"/>
  <c r="BE15" i="59"/>
  <c r="BD15" i="59"/>
  <c r="BC15" i="59"/>
  <c r="BB15" i="59"/>
  <c r="BA15" i="59"/>
  <c r="BA16" i="59" s="1"/>
  <c r="AZ15" i="59"/>
  <c r="AZ16" i="59" s="1"/>
  <c r="AY15" i="59"/>
  <c r="AY16" i="59" s="1"/>
  <c r="AX15" i="59"/>
  <c r="AX16" i="59" s="1"/>
  <c r="AW15" i="59"/>
  <c r="AV15" i="59"/>
  <c r="AU15" i="59"/>
  <c r="AT15" i="59"/>
  <c r="AS15" i="59"/>
  <c r="AS16" i="59" s="1"/>
  <c r="AR15" i="59"/>
  <c r="AR16" i="59" s="1"/>
  <c r="AQ15" i="59"/>
  <c r="AQ16" i="59" s="1"/>
  <c r="AP15" i="59"/>
  <c r="AP16" i="59" s="1"/>
  <c r="AO15" i="59"/>
  <c r="AN15" i="59"/>
  <c r="AM15" i="59"/>
  <c r="AL15" i="59"/>
  <c r="AK15" i="59"/>
  <c r="AK16" i="59" s="1"/>
  <c r="AJ15" i="59"/>
  <c r="AJ16" i="59" s="1"/>
  <c r="AI15" i="59"/>
  <c r="AI16" i="59" s="1"/>
  <c r="AH15" i="59"/>
  <c r="AH16" i="59" s="1"/>
  <c r="AG15" i="59"/>
  <c r="AF15" i="59"/>
  <c r="AE15" i="59"/>
  <c r="AD15" i="59"/>
  <c r="AC15" i="59"/>
  <c r="AC16" i="59" s="1"/>
  <c r="AB15" i="59"/>
  <c r="AB16" i="59" s="1"/>
  <c r="AA15" i="59"/>
  <c r="AA16" i="59" s="1"/>
  <c r="Z15" i="59"/>
  <c r="Z16" i="59" s="1"/>
  <c r="Y15" i="59"/>
  <c r="X15" i="59"/>
  <c r="W15" i="59"/>
  <c r="V15" i="59"/>
  <c r="U15" i="59"/>
  <c r="U16" i="59" s="1"/>
  <c r="T15" i="59"/>
  <c r="T16" i="59" s="1"/>
  <c r="S15" i="59"/>
  <c r="S16" i="59" s="1"/>
  <c r="R15" i="59"/>
  <c r="R16" i="59" s="1"/>
  <c r="Q15" i="59"/>
  <c r="P15" i="59"/>
  <c r="O15" i="59"/>
  <c r="BM11" i="59"/>
  <c r="BL11" i="59"/>
  <c r="BK11" i="59"/>
  <c r="BJ11" i="59"/>
  <c r="BH11" i="59"/>
  <c r="BE11" i="59"/>
  <c r="BD11" i="59"/>
  <c r="BC11" i="59"/>
  <c r="BB11" i="59"/>
  <c r="AW11" i="59"/>
  <c r="AV11" i="59"/>
  <c r="AU11" i="59"/>
  <c r="AT11" i="59"/>
  <c r="AO11" i="59"/>
  <c r="AN11" i="59"/>
  <c r="AM11" i="59"/>
  <c r="AL11" i="59"/>
  <c r="AG11" i="59"/>
  <c r="AF11" i="59"/>
  <c r="AE11" i="59"/>
  <c r="AD11" i="59"/>
  <c r="Y11" i="59"/>
  <c r="X11" i="59"/>
  <c r="W11" i="59"/>
  <c r="V11" i="59"/>
  <c r="Q11" i="59"/>
  <c r="P11" i="59"/>
  <c r="O11" i="59"/>
  <c r="BN10" i="59"/>
  <c r="BN11" i="59" s="1"/>
  <c r="BM10" i="59"/>
  <c r="BL10" i="59"/>
  <c r="BK10" i="59"/>
  <c r="BJ10" i="59"/>
  <c r="BI10" i="59"/>
  <c r="BI11" i="59" s="1"/>
  <c r="BG10" i="59"/>
  <c r="BG11" i="59" s="1"/>
  <c r="BF10" i="59"/>
  <c r="BF11" i="59" s="1"/>
  <c r="BE10" i="59"/>
  <c r="BD10" i="59"/>
  <c r="BC10" i="59"/>
  <c r="BB10" i="59"/>
  <c r="BA10" i="59"/>
  <c r="BA11" i="59" s="1"/>
  <c r="AZ10" i="59"/>
  <c r="AZ11" i="59" s="1"/>
  <c r="AY10" i="59"/>
  <c r="AY11" i="59" s="1"/>
  <c r="AX10" i="59"/>
  <c r="AX11" i="59" s="1"/>
  <c r="AW10" i="59"/>
  <c r="AV10" i="59"/>
  <c r="AU10" i="59"/>
  <c r="AT10" i="59"/>
  <c r="AS10" i="59"/>
  <c r="AS11" i="59" s="1"/>
  <c r="AR10" i="59"/>
  <c r="AR11" i="59" s="1"/>
  <c r="AQ10" i="59"/>
  <c r="AQ11" i="59" s="1"/>
  <c r="AP10" i="59"/>
  <c r="AP11" i="59" s="1"/>
  <c r="AO10" i="59"/>
  <c r="AN10" i="59"/>
  <c r="AM10" i="59"/>
  <c r="AL10" i="59"/>
  <c r="AK10" i="59"/>
  <c r="AK11" i="59" s="1"/>
  <c r="AJ10" i="59"/>
  <c r="AJ11" i="59" s="1"/>
  <c r="AI10" i="59"/>
  <c r="AI11" i="59" s="1"/>
  <c r="AH10" i="59"/>
  <c r="AH11" i="59" s="1"/>
  <c r="AG10" i="59"/>
  <c r="AF10" i="59"/>
  <c r="AE10" i="59"/>
  <c r="AD10" i="59"/>
  <c r="AC10" i="59"/>
  <c r="AC11" i="59" s="1"/>
  <c r="AB10" i="59"/>
  <c r="AB11" i="59" s="1"/>
  <c r="AA10" i="59"/>
  <c r="AA11" i="59" s="1"/>
  <c r="Z10" i="59"/>
  <c r="Z11" i="59" s="1"/>
  <c r="Y10" i="59"/>
  <c r="X10" i="59"/>
  <c r="W10" i="59"/>
  <c r="V10" i="59"/>
  <c r="U10" i="59"/>
  <c r="U11" i="59" s="1"/>
  <c r="T10" i="59"/>
  <c r="T11" i="59" s="1"/>
  <c r="S10" i="59"/>
  <c r="S11" i="59" s="1"/>
  <c r="R10" i="59"/>
  <c r="R11" i="59" s="1"/>
  <c r="Q10" i="59"/>
  <c r="P10" i="59"/>
  <c r="O10" i="59"/>
  <c r="BL6" i="59"/>
  <c r="BK6" i="59"/>
  <c r="BJ6" i="59"/>
  <c r="BI6" i="59"/>
  <c r="BD6" i="59"/>
  <c r="BC6" i="59"/>
  <c r="BA6" i="59"/>
  <c r="AV6" i="59"/>
  <c r="AU6" i="59"/>
  <c r="AT6" i="59"/>
  <c r="AS6" i="59"/>
  <c r="AN6" i="59"/>
  <c r="AM6" i="59"/>
  <c r="AK6" i="59"/>
  <c r="AF6" i="59"/>
  <c r="AE6" i="59"/>
  <c r="AD6" i="59"/>
  <c r="AC6" i="59"/>
  <c r="X6" i="59"/>
  <c r="W6" i="59"/>
  <c r="U6" i="59"/>
  <c r="P6" i="59"/>
  <c r="O6" i="59"/>
  <c r="BN5" i="59"/>
  <c r="BN6" i="59" s="1"/>
  <c r="BM5" i="59"/>
  <c r="BM6" i="59" s="1"/>
  <c r="BL5" i="59"/>
  <c r="BK5" i="59"/>
  <c r="BJ5" i="59"/>
  <c r="BI5" i="59"/>
  <c r="BH5" i="59"/>
  <c r="BH6" i="59" s="1"/>
  <c r="BG5" i="59"/>
  <c r="BG6" i="59" s="1"/>
  <c r="BF5" i="59"/>
  <c r="BF6" i="59" s="1"/>
  <c r="BE5" i="59"/>
  <c r="BE6" i="59" s="1"/>
  <c r="BD5" i="59"/>
  <c r="BC5" i="59"/>
  <c r="BB5" i="59"/>
  <c r="BB6" i="59" s="1"/>
  <c r="BA5" i="59"/>
  <c r="AZ5" i="59"/>
  <c r="AZ6" i="59" s="1"/>
  <c r="AY5" i="59"/>
  <c r="AY6" i="59" s="1"/>
  <c r="AX5" i="59"/>
  <c r="AX6" i="59" s="1"/>
  <c r="AW5" i="59"/>
  <c r="AW6" i="59" s="1"/>
  <c r="AV5" i="59"/>
  <c r="AU5" i="59"/>
  <c r="AT5" i="59"/>
  <c r="AS5" i="59"/>
  <c r="AR5" i="59"/>
  <c r="AR6" i="59" s="1"/>
  <c r="AQ5" i="59"/>
  <c r="AQ6" i="59" s="1"/>
  <c r="AP5" i="59"/>
  <c r="AP6" i="59" s="1"/>
  <c r="AO5" i="59"/>
  <c r="AO6" i="59" s="1"/>
  <c r="AN5" i="59"/>
  <c r="AM5" i="59"/>
  <c r="AL5" i="59"/>
  <c r="AL6" i="59" s="1"/>
  <c r="AK5" i="59"/>
  <c r="AJ5" i="59"/>
  <c r="AJ6" i="59" s="1"/>
  <c r="AI5" i="59"/>
  <c r="AI6" i="59" s="1"/>
  <c r="AH5" i="59"/>
  <c r="AH6" i="59" s="1"/>
  <c r="AG5" i="59"/>
  <c r="AG6" i="59" s="1"/>
  <c r="AF5" i="59"/>
  <c r="AE5" i="59"/>
  <c r="AD5" i="59"/>
  <c r="AC5" i="59"/>
  <c r="AB5" i="59"/>
  <c r="AB6" i="59" s="1"/>
  <c r="AA5" i="59"/>
  <c r="AA6" i="59" s="1"/>
  <c r="Z5" i="59"/>
  <c r="Z6" i="59" s="1"/>
  <c r="Y5" i="59"/>
  <c r="Y6" i="59" s="1"/>
  <c r="X5" i="59"/>
  <c r="W5" i="59"/>
  <c r="V5" i="59"/>
  <c r="V6" i="59" s="1"/>
  <c r="U5" i="59"/>
  <c r="T5" i="59"/>
  <c r="T6" i="59" s="1"/>
  <c r="S5" i="59"/>
  <c r="S6" i="59" s="1"/>
  <c r="R5" i="59"/>
  <c r="R6" i="59" s="1"/>
  <c r="Q5" i="59"/>
  <c r="Q6" i="59" s="1"/>
  <c r="P5" i="59"/>
  <c r="O5" i="59"/>
  <c r="BK156" i="58"/>
  <c r="BI156" i="58"/>
  <c r="BH156" i="58"/>
  <c r="BG156" i="58"/>
  <c r="BD156" i="58"/>
  <c r="BC156" i="58"/>
  <c r="BA156" i="58"/>
  <c r="AV156" i="58"/>
  <c r="AS156" i="58"/>
  <c r="AR156" i="58"/>
  <c r="AO156" i="58"/>
  <c r="AN156" i="58"/>
  <c r="AK156" i="58"/>
  <c r="AJ156" i="58"/>
  <c r="AG156" i="58"/>
  <c r="AF156" i="58"/>
  <c r="AC156" i="58"/>
  <c r="AB156" i="58"/>
  <c r="Z156" i="58"/>
  <c r="Y156" i="58"/>
  <c r="X156" i="58"/>
  <c r="T156" i="58"/>
  <c r="R156" i="58"/>
  <c r="P156" i="58"/>
  <c r="BN155" i="58"/>
  <c r="BN156" i="58" s="1"/>
  <c r="BM155" i="58"/>
  <c r="BM156" i="58" s="1"/>
  <c r="BL155" i="58"/>
  <c r="BL156" i="58" s="1"/>
  <c r="BK155" i="58"/>
  <c r="BJ155" i="58"/>
  <c r="BJ156" i="58" s="1"/>
  <c r="BI155" i="58"/>
  <c r="BH155" i="58"/>
  <c r="BG155" i="58"/>
  <c r="BF155" i="58"/>
  <c r="BF156" i="58" s="1"/>
  <c r="BE155" i="58"/>
  <c r="BE156" i="58" s="1"/>
  <c r="BD155" i="58"/>
  <c r="BC155" i="58"/>
  <c r="BB155" i="58"/>
  <c r="BB156" i="58" s="1"/>
  <c r="BA155" i="58"/>
  <c r="AZ155" i="58"/>
  <c r="AZ156" i="58" s="1"/>
  <c r="AV155" i="58"/>
  <c r="AU155" i="58"/>
  <c r="AU156" i="58" s="1"/>
  <c r="AT155" i="58"/>
  <c r="AT156" i="58" s="1"/>
  <c r="AS155" i="58"/>
  <c r="AR155" i="58"/>
  <c r="AQ155" i="58"/>
  <c r="AQ156" i="58" s="1"/>
  <c r="AP155" i="58"/>
  <c r="AP156" i="58" s="1"/>
  <c r="AO155" i="58"/>
  <c r="AN155" i="58"/>
  <c r="AM155" i="58"/>
  <c r="AM156" i="58" s="1"/>
  <c r="AL155" i="58"/>
  <c r="AL156" i="58" s="1"/>
  <c r="AK155" i="58"/>
  <c r="AJ155" i="58"/>
  <c r="AI155" i="58"/>
  <c r="AI156" i="58" s="1"/>
  <c r="AH155" i="58"/>
  <c r="AH156" i="58" s="1"/>
  <c r="AG155" i="58"/>
  <c r="AF155" i="58"/>
  <c r="AE155" i="58"/>
  <c r="AE156" i="58" s="1"/>
  <c r="AD155" i="58"/>
  <c r="AD156" i="58" s="1"/>
  <c r="AC155" i="58"/>
  <c r="AB155" i="58"/>
  <c r="AA155" i="58"/>
  <c r="AA156" i="58" s="1"/>
  <c r="Z155" i="58"/>
  <c r="Y155" i="58"/>
  <c r="X155" i="58"/>
  <c r="W155" i="58"/>
  <c r="W156" i="58" s="1"/>
  <c r="V155" i="58"/>
  <c r="V156" i="58" s="1"/>
  <c r="U155" i="58"/>
  <c r="U156" i="58" s="1"/>
  <c r="T155" i="58"/>
  <c r="S155" i="58"/>
  <c r="S156" i="58" s="1"/>
  <c r="R155" i="58"/>
  <c r="Q155" i="58"/>
  <c r="Q156" i="58" s="1"/>
  <c r="P155" i="58"/>
  <c r="O155" i="58"/>
  <c r="O156" i="58" s="1"/>
  <c r="BN151" i="58"/>
  <c r="BM151" i="58"/>
  <c r="BI151" i="58"/>
  <c r="BE151" i="58"/>
  <c r="BC151" i="58"/>
  <c r="BA151" i="58"/>
  <c r="AT151" i="58"/>
  <c r="AR151" i="58"/>
  <c r="AP151" i="58"/>
  <c r="AL151" i="58"/>
  <c r="AJ151" i="58"/>
  <c r="AH151" i="58"/>
  <c r="AD151" i="58"/>
  <c r="AB151" i="58"/>
  <c r="Z151" i="58"/>
  <c r="V151" i="58"/>
  <c r="T151" i="58"/>
  <c r="R151" i="58"/>
  <c r="O151" i="58"/>
  <c r="BN150" i="58"/>
  <c r="BM150" i="58"/>
  <c r="BL150" i="58"/>
  <c r="BL151" i="58" s="1"/>
  <c r="BK150" i="58"/>
  <c r="BK151" i="58" s="1"/>
  <c r="BJ150" i="58"/>
  <c r="BJ151" i="58" s="1"/>
  <c r="BI150" i="58"/>
  <c r="BH150" i="58"/>
  <c r="BH151" i="58" s="1"/>
  <c r="BG150" i="58"/>
  <c r="BG151" i="58" s="1"/>
  <c r="BF150" i="58"/>
  <c r="BF151" i="58" s="1"/>
  <c r="BE150" i="58"/>
  <c r="BD150" i="58"/>
  <c r="BD151" i="58" s="1"/>
  <c r="BC150" i="58"/>
  <c r="BB150" i="58"/>
  <c r="BB151" i="58" s="1"/>
  <c r="BA150" i="58"/>
  <c r="AZ150" i="58"/>
  <c r="AZ151" i="58" s="1"/>
  <c r="AY150" i="58"/>
  <c r="AY151" i="58" s="1"/>
  <c r="AU150" i="58"/>
  <c r="AU151" i="58" s="1"/>
  <c r="AT150" i="58"/>
  <c r="AS150" i="58"/>
  <c r="AS151" i="58" s="1"/>
  <c r="AR150" i="58"/>
  <c r="AQ150" i="58"/>
  <c r="AQ151" i="58" s="1"/>
  <c r="AP150" i="58"/>
  <c r="AO150" i="58"/>
  <c r="AO151" i="58" s="1"/>
  <c r="AN150" i="58"/>
  <c r="AN151" i="58" s="1"/>
  <c r="AM150" i="58"/>
  <c r="AM151" i="58" s="1"/>
  <c r="AL150" i="58"/>
  <c r="AK150" i="58"/>
  <c r="AK151" i="58" s="1"/>
  <c r="AJ150" i="58"/>
  <c r="AI150" i="58"/>
  <c r="AI151" i="58" s="1"/>
  <c r="AH150" i="58"/>
  <c r="AG150" i="58"/>
  <c r="AG151" i="58" s="1"/>
  <c r="AF150" i="58"/>
  <c r="AF151" i="58" s="1"/>
  <c r="AE150" i="58"/>
  <c r="AE151" i="58" s="1"/>
  <c r="AD150" i="58"/>
  <c r="AC150" i="58"/>
  <c r="AC151" i="58" s="1"/>
  <c r="AB150" i="58"/>
  <c r="AA150" i="58"/>
  <c r="AA151" i="58" s="1"/>
  <c r="Z150" i="58"/>
  <c r="Y150" i="58"/>
  <c r="Y151" i="58" s="1"/>
  <c r="X150" i="58"/>
  <c r="X151" i="58" s="1"/>
  <c r="W150" i="58"/>
  <c r="W151" i="58" s="1"/>
  <c r="V150" i="58"/>
  <c r="U150" i="58"/>
  <c r="U151" i="58" s="1"/>
  <c r="T150" i="58"/>
  <c r="S150" i="58"/>
  <c r="S151" i="58" s="1"/>
  <c r="R150" i="58"/>
  <c r="Q150" i="58"/>
  <c r="Q151" i="58" s="1"/>
  <c r="P150" i="58"/>
  <c r="P151" i="58" s="1"/>
  <c r="O150" i="58"/>
  <c r="BK146" i="58"/>
  <c r="BG146" i="58"/>
  <c r="BD146" i="58"/>
  <c r="BC146" i="58"/>
  <c r="AY146" i="58"/>
  <c r="AR146" i="58"/>
  <c r="AN146" i="58"/>
  <c r="AL146" i="58"/>
  <c r="AK146" i="58"/>
  <c r="AJ146" i="58"/>
  <c r="AF146" i="58"/>
  <c r="AD146" i="58"/>
  <c r="AB146" i="58"/>
  <c r="X146" i="58"/>
  <c r="T146" i="58"/>
  <c r="P146" i="58"/>
  <c r="BN145" i="58"/>
  <c r="BN146" i="58" s="1"/>
  <c r="BM145" i="58"/>
  <c r="BM146" i="58" s="1"/>
  <c r="BL145" i="58"/>
  <c r="BL146" i="58" s="1"/>
  <c r="BK145" i="58"/>
  <c r="BJ145" i="58"/>
  <c r="BJ146" i="58" s="1"/>
  <c r="BI145" i="58"/>
  <c r="BI146" i="58" s="1"/>
  <c r="BH145" i="58"/>
  <c r="BH146" i="58" s="1"/>
  <c r="BG145" i="58"/>
  <c r="BF145" i="58"/>
  <c r="BF146" i="58" s="1"/>
  <c r="BE145" i="58"/>
  <c r="BE146" i="58" s="1"/>
  <c r="BD145" i="58"/>
  <c r="BC145" i="58"/>
  <c r="BB145" i="58"/>
  <c r="BB146" i="58" s="1"/>
  <c r="BA145" i="58"/>
  <c r="BA146" i="58" s="1"/>
  <c r="AZ145" i="58"/>
  <c r="AZ146" i="58" s="1"/>
  <c r="AY145" i="58"/>
  <c r="AU145" i="58"/>
  <c r="AU146" i="58" s="1"/>
  <c r="AT145" i="58"/>
  <c r="AT146" i="58" s="1"/>
  <c r="AS145" i="58"/>
  <c r="AS146" i="58" s="1"/>
  <c r="AR145" i="58"/>
  <c r="AQ145" i="58"/>
  <c r="AQ146" i="58" s="1"/>
  <c r="AP145" i="58"/>
  <c r="AP146" i="58" s="1"/>
  <c r="AO145" i="58"/>
  <c r="AO146" i="58" s="1"/>
  <c r="AN145" i="58"/>
  <c r="AM145" i="58"/>
  <c r="AM146" i="58" s="1"/>
  <c r="AL145" i="58"/>
  <c r="AK145" i="58"/>
  <c r="AJ145" i="58"/>
  <c r="AI145" i="58"/>
  <c r="AI146" i="58" s="1"/>
  <c r="AH145" i="58"/>
  <c r="AH146" i="58" s="1"/>
  <c r="AG145" i="58"/>
  <c r="AG146" i="58" s="1"/>
  <c r="AF145" i="58"/>
  <c r="AE145" i="58"/>
  <c r="AE146" i="58" s="1"/>
  <c r="AD145" i="58"/>
  <c r="AC145" i="58"/>
  <c r="AC146" i="58" s="1"/>
  <c r="AB145" i="58"/>
  <c r="AA145" i="58"/>
  <c r="AA146" i="58" s="1"/>
  <c r="Z145" i="58"/>
  <c r="Z146" i="58" s="1"/>
  <c r="Y145" i="58"/>
  <c r="Y146" i="58" s="1"/>
  <c r="X145" i="58"/>
  <c r="W145" i="58"/>
  <c r="W146" i="58" s="1"/>
  <c r="V145" i="58"/>
  <c r="V146" i="58" s="1"/>
  <c r="U145" i="58"/>
  <c r="U146" i="58" s="1"/>
  <c r="T145" i="58"/>
  <c r="S145" i="58"/>
  <c r="S146" i="58" s="1"/>
  <c r="R145" i="58"/>
  <c r="R146" i="58" s="1"/>
  <c r="Q145" i="58"/>
  <c r="Q146" i="58" s="1"/>
  <c r="P145" i="58"/>
  <c r="O145" i="58"/>
  <c r="O146" i="58" s="1"/>
  <c r="BN141" i="58"/>
  <c r="BM141" i="58"/>
  <c r="BJ141" i="58"/>
  <c r="BI141" i="58"/>
  <c r="BG141" i="58"/>
  <c r="BF141" i="58"/>
  <c r="BE141" i="58"/>
  <c r="BB141" i="58"/>
  <c r="BA141" i="58"/>
  <c r="AY141" i="58"/>
  <c r="AT141" i="58"/>
  <c r="AQ141" i="58"/>
  <c r="AP141" i="58"/>
  <c r="AM141" i="58"/>
  <c r="AL141" i="58"/>
  <c r="AI141" i="58"/>
  <c r="AH141" i="58"/>
  <c r="AE141" i="58"/>
  <c r="AD141" i="58"/>
  <c r="AA141" i="58"/>
  <c r="Z141" i="58"/>
  <c r="X141" i="58"/>
  <c r="V141" i="58"/>
  <c r="R141" i="58"/>
  <c r="P141" i="58"/>
  <c r="BN140" i="58"/>
  <c r="BM140" i="58"/>
  <c r="BL140" i="58"/>
  <c r="BL141" i="58" s="1"/>
  <c r="BK140" i="58"/>
  <c r="BK141" i="58" s="1"/>
  <c r="BJ140" i="58"/>
  <c r="BI140" i="58"/>
  <c r="BH140" i="58"/>
  <c r="BH141" i="58" s="1"/>
  <c r="BG140" i="58"/>
  <c r="BF140" i="58"/>
  <c r="BE140" i="58"/>
  <c r="BD140" i="58"/>
  <c r="BD141" i="58" s="1"/>
  <c r="BC140" i="58"/>
  <c r="BC141" i="58" s="1"/>
  <c r="BB140" i="58"/>
  <c r="BA140" i="58"/>
  <c r="AZ140" i="58"/>
  <c r="AZ141" i="58" s="1"/>
  <c r="AY140" i="58"/>
  <c r="AU140" i="58"/>
  <c r="AU141" i="58" s="1"/>
  <c r="AT140" i="58"/>
  <c r="AS140" i="58"/>
  <c r="AS141" i="58" s="1"/>
  <c r="AR140" i="58"/>
  <c r="AR141" i="58" s="1"/>
  <c r="AQ140" i="58"/>
  <c r="AP140" i="58"/>
  <c r="AO140" i="58"/>
  <c r="AO141" i="58" s="1"/>
  <c r="AN140" i="58"/>
  <c r="AN141" i="58" s="1"/>
  <c r="AM140" i="58"/>
  <c r="AL140" i="58"/>
  <c r="AK140" i="58"/>
  <c r="AK141" i="58" s="1"/>
  <c r="AJ140" i="58"/>
  <c r="AJ141" i="58" s="1"/>
  <c r="AI140" i="58"/>
  <c r="AH140" i="58"/>
  <c r="AG140" i="58"/>
  <c r="AG141" i="58" s="1"/>
  <c r="AF140" i="58"/>
  <c r="AF141" i="58" s="1"/>
  <c r="AE140" i="58"/>
  <c r="AD140" i="58"/>
  <c r="AC140" i="58"/>
  <c r="AC141" i="58" s="1"/>
  <c r="AB140" i="58"/>
  <c r="AB141" i="58" s="1"/>
  <c r="AA140" i="58"/>
  <c r="Z140" i="58"/>
  <c r="Y140" i="58"/>
  <c r="Y141" i="58" s="1"/>
  <c r="X140" i="58"/>
  <c r="W140" i="58"/>
  <c r="W141" i="58" s="1"/>
  <c r="V140" i="58"/>
  <c r="U140" i="58"/>
  <c r="U141" i="58" s="1"/>
  <c r="T140" i="58"/>
  <c r="T141" i="58" s="1"/>
  <c r="S140" i="58"/>
  <c r="S141" i="58" s="1"/>
  <c r="R140" i="58"/>
  <c r="Q140" i="58"/>
  <c r="Q141" i="58" s="1"/>
  <c r="P140" i="58"/>
  <c r="O140" i="58"/>
  <c r="O141" i="58" s="1"/>
  <c r="BL136" i="58"/>
  <c r="BK136" i="58"/>
  <c r="BI136" i="58"/>
  <c r="BD136" i="58"/>
  <c r="BC136" i="58"/>
  <c r="BA136" i="58"/>
  <c r="AZ136" i="58"/>
  <c r="AS136" i="58"/>
  <c r="AR136" i="58"/>
  <c r="AN136" i="58"/>
  <c r="AM136" i="58"/>
  <c r="AK136" i="58"/>
  <c r="AF136" i="58"/>
  <c r="AE136" i="58"/>
  <c r="AC136" i="58"/>
  <c r="AB136" i="58"/>
  <c r="X136" i="58"/>
  <c r="W136" i="58"/>
  <c r="U136" i="58"/>
  <c r="T136" i="58"/>
  <c r="P136" i="58"/>
  <c r="O136" i="58"/>
  <c r="BN135" i="58"/>
  <c r="BN136" i="58" s="1"/>
  <c r="BM135" i="58"/>
  <c r="BM136" i="58" s="1"/>
  <c r="BL135" i="58"/>
  <c r="BK135" i="58"/>
  <c r="BJ135" i="58"/>
  <c r="BJ136" i="58" s="1"/>
  <c r="BI135" i="58"/>
  <c r="BH135" i="58"/>
  <c r="BH136" i="58" s="1"/>
  <c r="BG135" i="58"/>
  <c r="BG136" i="58" s="1"/>
  <c r="BF135" i="58"/>
  <c r="BF136" i="58" s="1"/>
  <c r="BE135" i="58"/>
  <c r="BE136" i="58" s="1"/>
  <c r="BD135" i="58"/>
  <c r="BC135" i="58"/>
  <c r="BB135" i="58"/>
  <c r="BB136" i="58" s="1"/>
  <c r="BA135" i="58"/>
  <c r="AZ135" i="58"/>
  <c r="AY135" i="58"/>
  <c r="AY136" i="58" s="1"/>
  <c r="AX135" i="58"/>
  <c r="AX136" i="58" s="1"/>
  <c r="AW135" i="58"/>
  <c r="AW136" i="58" s="1"/>
  <c r="AV135" i="58"/>
  <c r="AV136" i="58" s="1"/>
  <c r="AU135" i="58"/>
  <c r="AU136" i="58" s="1"/>
  <c r="AT135" i="58"/>
  <c r="AT136" i="58" s="1"/>
  <c r="AS135" i="58"/>
  <c r="AR135" i="58"/>
  <c r="AQ135" i="58"/>
  <c r="AQ136" i="58" s="1"/>
  <c r="AP135" i="58"/>
  <c r="AP136" i="58" s="1"/>
  <c r="AO135" i="58"/>
  <c r="AO136" i="58" s="1"/>
  <c r="AN135" i="58"/>
  <c r="AM135" i="58"/>
  <c r="AL135" i="58"/>
  <c r="AL136" i="58" s="1"/>
  <c r="AK135" i="58"/>
  <c r="AJ135" i="58"/>
  <c r="AJ136" i="58" s="1"/>
  <c r="AI135" i="58"/>
  <c r="AI136" i="58" s="1"/>
  <c r="AH135" i="58"/>
  <c r="AH136" i="58" s="1"/>
  <c r="AG135" i="58"/>
  <c r="AG136" i="58" s="1"/>
  <c r="AF135" i="58"/>
  <c r="AE135" i="58"/>
  <c r="AD135" i="58"/>
  <c r="AD136" i="58" s="1"/>
  <c r="AC135" i="58"/>
  <c r="AB135" i="58"/>
  <c r="AA135" i="58"/>
  <c r="AA136" i="58" s="1"/>
  <c r="Z135" i="58"/>
  <c r="Z136" i="58" s="1"/>
  <c r="Y135" i="58"/>
  <c r="Y136" i="58" s="1"/>
  <c r="X135" i="58"/>
  <c r="W135" i="58"/>
  <c r="V135" i="58"/>
  <c r="V136" i="58" s="1"/>
  <c r="U135" i="58"/>
  <c r="T135" i="58"/>
  <c r="S135" i="58"/>
  <c r="S136" i="58" s="1"/>
  <c r="R135" i="58"/>
  <c r="R136" i="58" s="1"/>
  <c r="Q135" i="58"/>
  <c r="Q136" i="58" s="1"/>
  <c r="P135" i="58"/>
  <c r="O135" i="58"/>
  <c r="BL131" i="58"/>
  <c r="BI131" i="58"/>
  <c r="BH131" i="58"/>
  <c r="BG131" i="58"/>
  <c r="BD131" i="58"/>
  <c r="BA131" i="58"/>
  <c r="AZ131" i="58"/>
  <c r="AY131" i="58"/>
  <c r="AS131" i="58"/>
  <c r="AR131" i="58"/>
  <c r="AQ131" i="58"/>
  <c r="AK131" i="58"/>
  <c r="AJ131" i="58"/>
  <c r="AI131" i="58"/>
  <c r="AF131" i="58"/>
  <c r="AC131" i="58"/>
  <c r="AA131" i="58"/>
  <c r="X131" i="58"/>
  <c r="U131" i="58"/>
  <c r="T131" i="58"/>
  <c r="S131" i="58"/>
  <c r="BN130" i="58"/>
  <c r="BN131" i="58" s="1"/>
  <c r="BM130" i="58"/>
  <c r="BM131" i="58" s="1"/>
  <c r="BL130" i="58"/>
  <c r="BK130" i="58"/>
  <c r="BK131" i="58" s="1"/>
  <c r="BJ130" i="58"/>
  <c r="BJ131" i="58" s="1"/>
  <c r="BI130" i="58"/>
  <c r="BH130" i="58"/>
  <c r="BG130" i="58"/>
  <c r="BF130" i="58"/>
  <c r="BF131" i="58" s="1"/>
  <c r="BE130" i="58"/>
  <c r="BE131" i="58" s="1"/>
  <c r="BD130" i="58"/>
  <c r="BC130" i="58"/>
  <c r="BC131" i="58" s="1"/>
  <c r="BB130" i="58"/>
  <c r="BB131" i="58" s="1"/>
  <c r="BA130" i="58"/>
  <c r="AZ130" i="58"/>
  <c r="AY130" i="58"/>
  <c r="AX130" i="58"/>
  <c r="AX131" i="58" s="1"/>
  <c r="AW130" i="58"/>
  <c r="AW131" i="58" s="1"/>
  <c r="AV130" i="58"/>
  <c r="AV131" i="58" s="1"/>
  <c r="AU130" i="58"/>
  <c r="AU131" i="58" s="1"/>
  <c r="AT130" i="58"/>
  <c r="AT131" i="58" s="1"/>
  <c r="AS130" i="58"/>
  <c r="AR130" i="58"/>
  <c r="AQ130" i="58"/>
  <c r="AP130" i="58"/>
  <c r="AP131" i="58" s="1"/>
  <c r="AO130" i="58"/>
  <c r="AO131" i="58" s="1"/>
  <c r="AN130" i="58"/>
  <c r="AN131" i="58" s="1"/>
  <c r="AM130" i="58"/>
  <c r="AM131" i="58" s="1"/>
  <c r="AL130" i="58"/>
  <c r="AL131" i="58" s="1"/>
  <c r="AK130" i="58"/>
  <c r="AJ130" i="58"/>
  <c r="AI130" i="58"/>
  <c r="AH130" i="58"/>
  <c r="AH131" i="58" s="1"/>
  <c r="AG130" i="58"/>
  <c r="AG131" i="58" s="1"/>
  <c r="AF130" i="58"/>
  <c r="AE130" i="58"/>
  <c r="AE131" i="58" s="1"/>
  <c r="AD130" i="58"/>
  <c r="AD131" i="58" s="1"/>
  <c r="AC130" i="58"/>
  <c r="AB130" i="58"/>
  <c r="AB131" i="58" s="1"/>
  <c r="AA130" i="58"/>
  <c r="Z130" i="58"/>
  <c r="Z131" i="58" s="1"/>
  <c r="Y130" i="58"/>
  <c r="Y131" i="58" s="1"/>
  <c r="X130" i="58"/>
  <c r="W130" i="58"/>
  <c r="W131" i="58" s="1"/>
  <c r="V130" i="58"/>
  <c r="V131" i="58" s="1"/>
  <c r="U130" i="58"/>
  <c r="T130" i="58"/>
  <c r="S130" i="58"/>
  <c r="R130" i="58"/>
  <c r="R131" i="58" s="1"/>
  <c r="Q130" i="58"/>
  <c r="Q131" i="58" s="1"/>
  <c r="P130" i="58"/>
  <c r="P131" i="58" s="1"/>
  <c r="O130" i="58"/>
  <c r="O131" i="58" s="1"/>
  <c r="BK126" i="58"/>
  <c r="BI126" i="58"/>
  <c r="BG126" i="58"/>
  <c r="BA126" i="58"/>
  <c r="AU126" i="58"/>
  <c r="AO126" i="58"/>
  <c r="AN126" i="58"/>
  <c r="AJ126" i="58"/>
  <c r="AI126" i="58"/>
  <c r="AG126" i="58"/>
  <c r="AA126" i="58"/>
  <c r="Y126" i="58"/>
  <c r="W126" i="58"/>
  <c r="P126" i="58"/>
  <c r="BN125" i="58"/>
  <c r="BN126" i="58" s="1"/>
  <c r="BM125" i="58"/>
  <c r="BM126" i="58" s="1"/>
  <c r="BL125" i="58"/>
  <c r="BL126" i="58" s="1"/>
  <c r="BK125" i="58"/>
  <c r="BJ125" i="58"/>
  <c r="BJ126" i="58" s="1"/>
  <c r="BI125" i="58"/>
  <c r="BH125" i="58"/>
  <c r="BH126" i="58" s="1"/>
  <c r="BG125" i="58"/>
  <c r="BF125" i="58"/>
  <c r="BF126" i="58" s="1"/>
  <c r="BE125" i="58"/>
  <c r="BE126" i="58" s="1"/>
  <c r="BD125" i="58"/>
  <c r="BD126" i="58" s="1"/>
  <c r="BC125" i="58"/>
  <c r="BC126" i="58" s="1"/>
  <c r="BB125" i="58"/>
  <c r="BB126" i="58" s="1"/>
  <c r="BA125" i="58"/>
  <c r="AZ125" i="58"/>
  <c r="AZ126" i="58" s="1"/>
  <c r="AU125" i="58"/>
  <c r="AT125" i="58"/>
  <c r="AT126" i="58" s="1"/>
  <c r="AS125" i="58"/>
  <c r="AS126" i="58" s="1"/>
  <c r="AR125" i="58"/>
  <c r="AR126" i="58" s="1"/>
  <c r="AQ125" i="58"/>
  <c r="AQ126" i="58" s="1"/>
  <c r="AP125" i="58"/>
  <c r="AP126" i="58" s="1"/>
  <c r="AO125" i="58"/>
  <c r="AN125" i="58"/>
  <c r="AM125" i="58"/>
  <c r="AM126" i="58" s="1"/>
  <c r="AL125" i="58"/>
  <c r="AL126" i="58" s="1"/>
  <c r="AK125" i="58"/>
  <c r="AK126" i="58" s="1"/>
  <c r="AJ125" i="58"/>
  <c r="AI125" i="58"/>
  <c r="AH125" i="58"/>
  <c r="AH126" i="58" s="1"/>
  <c r="AG125" i="58"/>
  <c r="AF125" i="58"/>
  <c r="AF126" i="58" s="1"/>
  <c r="AE125" i="58"/>
  <c r="AE126" i="58" s="1"/>
  <c r="AD125" i="58"/>
  <c r="AD126" i="58" s="1"/>
  <c r="AC125" i="58"/>
  <c r="AC126" i="58" s="1"/>
  <c r="AB125" i="58"/>
  <c r="AB126" i="58" s="1"/>
  <c r="AA125" i="58"/>
  <c r="Z125" i="58"/>
  <c r="Z126" i="58" s="1"/>
  <c r="Y125" i="58"/>
  <c r="X125" i="58"/>
  <c r="X126" i="58" s="1"/>
  <c r="W125" i="58"/>
  <c r="V125" i="58"/>
  <c r="V126" i="58" s="1"/>
  <c r="U125" i="58"/>
  <c r="U126" i="58" s="1"/>
  <c r="T125" i="58"/>
  <c r="T126" i="58" s="1"/>
  <c r="S125" i="58"/>
  <c r="S126" i="58" s="1"/>
  <c r="R125" i="58"/>
  <c r="R126" i="58" s="1"/>
  <c r="Q125" i="58"/>
  <c r="Q126" i="58" s="1"/>
  <c r="P125" i="58"/>
  <c r="O125" i="58"/>
  <c r="O126" i="58" s="1"/>
  <c r="BI121" i="58"/>
  <c r="BH121" i="58"/>
  <c r="BA121" i="58"/>
  <c r="AV121" i="58"/>
  <c r="AU121" i="58"/>
  <c r="AS121" i="58"/>
  <c r="AN121" i="58"/>
  <c r="AK121" i="58"/>
  <c r="AJ121" i="58"/>
  <c r="AC121" i="58"/>
  <c r="AB121" i="58"/>
  <c r="W121" i="58"/>
  <c r="U121" i="58"/>
  <c r="O121" i="58"/>
  <c r="BN120" i="58"/>
  <c r="BN121" i="58" s="1"/>
  <c r="BM120" i="58"/>
  <c r="BM121" i="58" s="1"/>
  <c r="BL120" i="58"/>
  <c r="BL121" i="58" s="1"/>
  <c r="BK120" i="58"/>
  <c r="BK121" i="58" s="1"/>
  <c r="BJ120" i="58"/>
  <c r="BJ121" i="58" s="1"/>
  <c r="BI120" i="58"/>
  <c r="BH120" i="58"/>
  <c r="BG120" i="58"/>
  <c r="BG121" i="58" s="1"/>
  <c r="BF120" i="58"/>
  <c r="BF121" i="58" s="1"/>
  <c r="BE120" i="58"/>
  <c r="BE121" i="58" s="1"/>
  <c r="BD120" i="58"/>
  <c r="BD121" i="58" s="1"/>
  <c r="BC120" i="58"/>
  <c r="BC121" i="58" s="1"/>
  <c r="BB120" i="58"/>
  <c r="BB121" i="58" s="1"/>
  <c r="BA120" i="58"/>
  <c r="AZ120" i="58"/>
  <c r="AZ121" i="58" s="1"/>
  <c r="AY120" i="58"/>
  <c r="AY121" i="58" s="1"/>
  <c r="AX120" i="58"/>
  <c r="AX121" i="58" s="1"/>
  <c r="AW120" i="58"/>
  <c r="AW121" i="58" s="1"/>
  <c r="AV120" i="58"/>
  <c r="AU120" i="58"/>
  <c r="AT120" i="58"/>
  <c r="AT121" i="58" s="1"/>
  <c r="AS120" i="58"/>
  <c r="AR120" i="58"/>
  <c r="AR121" i="58" s="1"/>
  <c r="AQ120" i="58"/>
  <c r="AQ121" i="58" s="1"/>
  <c r="AP120" i="58"/>
  <c r="AP121" i="58" s="1"/>
  <c r="AO120" i="58"/>
  <c r="AO121" i="58" s="1"/>
  <c r="AN120" i="58"/>
  <c r="AM120" i="58"/>
  <c r="AM121" i="58" s="1"/>
  <c r="AL120" i="58"/>
  <c r="AL121" i="58" s="1"/>
  <c r="AK120" i="58"/>
  <c r="AJ120" i="58"/>
  <c r="AI120" i="58"/>
  <c r="AI121" i="58" s="1"/>
  <c r="AH120" i="58"/>
  <c r="AH121" i="58" s="1"/>
  <c r="AG120" i="58"/>
  <c r="AG121" i="58" s="1"/>
  <c r="AF120" i="58"/>
  <c r="AF121" i="58" s="1"/>
  <c r="AE120" i="58"/>
  <c r="AE121" i="58" s="1"/>
  <c r="AD120" i="58"/>
  <c r="AD121" i="58" s="1"/>
  <c r="AC120" i="58"/>
  <c r="AB120" i="58"/>
  <c r="AA120" i="58"/>
  <c r="AA121" i="58" s="1"/>
  <c r="Z120" i="58"/>
  <c r="Z121" i="58" s="1"/>
  <c r="Y120" i="58"/>
  <c r="Y121" i="58" s="1"/>
  <c r="X120" i="58"/>
  <c r="X121" i="58" s="1"/>
  <c r="W120" i="58"/>
  <c r="V120" i="58"/>
  <c r="V121" i="58" s="1"/>
  <c r="U120" i="58"/>
  <c r="T120" i="58"/>
  <c r="T121" i="58" s="1"/>
  <c r="S120" i="58"/>
  <c r="S121" i="58" s="1"/>
  <c r="R120" i="58"/>
  <c r="R121" i="58" s="1"/>
  <c r="Q120" i="58"/>
  <c r="Q121" i="58" s="1"/>
  <c r="P120" i="58"/>
  <c r="P121" i="58" s="1"/>
  <c r="O120" i="58"/>
  <c r="BI116" i="58"/>
  <c r="BH116" i="58"/>
  <c r="BC116" i="58"/>
  <c r="BA116" i="58"/>
  <c r="AS116" i="58"/>
  <c r="AR116" i="58"/>
  <c r="AK116" i="58"/>
  <c r="AJ116" i="58"/>
  <c r="AI116" i="58"/>
  <c r="AC116" i="58"/>
  <c r="AB116" i="58"/>
  <c r="U116" i="58"/>
  <c r="BN115" i="58"/>
  <c r="BN116" i="58" s="1"/>
  <c r="BM115" i="58"/>
  <c r="BM116" i="58" s="1"/>
  <c r="BL115" i="58"/>
  <c r="BL116" i="58" s="1"/>
  <c r="BK115" i="58"/>
  <c r="BK116" i="58" s="1"/>
  <c r="BJ115" i="58"/>
  <c r="BJ116" i="58" s="1"/>
  <c r="BI115" i="58"/>
  <c r="BH115" i="58"/>
  <c r="BG115" i="58"/>
  <c r="BG116" i="58" s="1"/>
  <c r="BF115" i="58"/>
  <c r="BF116" i="58" s="1"/>
  <c r="BE115" i="58"/>
  <c r="BE116" i="58" s="1"/>
  <c r="BD115" i="58"/>
  <c r="BD116" i="58" s="1"/>
  <c r="BC115" i="58"/>
  <c r="BB115" i="58"/>
  <c r="BB116" i="58" s="1"/>
  <c r="BA115" i="58"/>
  <c r="AZ115" i="58"/>
  <c r="AZ116" i="58" s="1"/>
  <c r="AY115" i="58"/>
  <c r="AY116" i="58" s="1"/>
  <c r="AX115" i="58"/>
  <c r="AX116" i="58" s="1"/>
  <c r="AW115" i="58"/>
  <c r="AW116" i="58" s="1"/>
  <c r="AV115" i="58"/>
  <c r="AV116" i="58" s="1"/>
  <c r="AU115" i="58"/>
  <c r="AU116" i="58" s="1"/>
  <c r="AT115" i="58"/>
  <c r="AT116" i="58" s="1"/>
  <c r="AS115" i="58"/>
  <c r="AR115" i="58"/>
  <c r="AQ115" i="58"/>
  <c r="AQ116" i="58" s="1"/>
  <c r="AP115" i="58"/>
  <c r="AP116" i="58" s="1"/>
  <c r="AO115" i="58"/>
  <c r="AO116" i="58" s="1"/>
  <c r="AN115" i="58"/>
  <c r="AN116" i="58" s="1"/>
  <c r="AM115" i="58"/>
  <c r="AM116" i="58" s="1"/>
  <c r="AL115" i="58"/>
  <c r="AL116" i="58" s="1"/>
  <c r="AK115" i="58"/>
  <c r="AJ115" i="58"/>
  <c r="AI115" i="58"/>
  <c r="AH115" i="58"/>
  <c r="AH116" i="58" s="1"/>
  <c r="AG115" i="58"/>
  <c r="AG116" i="58" s="1"/>
  <c r="AF115" i="58"/>
  <c r="AF116" i="58" s="1"/>
  <c r="AE115" i="58"/>
  <c r="AE116" i="58" s="1"/>
  <c r="AD115" i="58"/>
  <c r="AD116" i="58" s="1"/>
  <c r="AC115" i="58"/>
  <c r="AB115" i="58"/>
  <c r="AA115" i="58"/>
  <c r="AA116" i="58" s="1"/>
  <c r="Z115" i="58"/>
  <c r="Z116" i="58" s="1"/>
  <c r="Y115" i="58"/>
  <c r="Y116" i="58" s="1"/>
  <c r="X115" i="58"/>
  <c r="X116" i="58" s="1"/>
  <c r="W115" i="58"/>
  <c r="W116" i="58" s="1"/>
  <c r="V115" i="58"/>
  <c r="V116" i="58" s="1"/>
  <c r="U115" i="58"/>
  <c r="T115" i="58"/>
  <c r="T116" i="58" s="1"/>
  <c r="S115" i="58"/>
  <c r="S116" i="58" s="1"/>
  <c r="R115" i="58"/>
  <c r="R116" i="58" s="1"/>
  <c r="Q115" i="58"/>
  <c r="Q116" i="58" s="1"/>
  <c r="P115" i="58"/>
  <c r="P116" i="58" s="1"/>
  <c r="O115" i="58"/>
  <c r="O116" i="58" s="1"/>
  <c r="BI111" i="58"/>
  <c r="BC111" i="58"/>
  <c r="BA111" i="58"/>
  <c r="AV111" i="58"/>
  <c r="AU111" i="58"/>
  <c r="AS111" i="58"/>
  <c r="AQ111" i="58"/>
  <c r="AN111" i="58"/>
  <c r="AK111" i="58"/>
  <c r="AC111" i="58"/>
  <c r="AB111" i="58"/>
  <c r="W111" i="58"/>
  <c r="U111" i="58"/>
  <c r="P111" i="58"/>
  <c r="O111" i="58"/>
  <c r="BN110" i="58"/>
  <c r="BN111" i="58" s="1"/>
  <c r="BM110" i="58"/>
  <c r="BM111" i="58" s="1"/>
  <c r="BL110" i="58"/>
  <c r="BL111" i="58" s="1"/>
  <c r="BK110" i="58"/>
  <c r="BK111" i="58" s="1"/>
  <c r="BJ110" i="58"/>
  <c r="BJ111" i="58" s="1"/>
  <c r="BI110" i="58"/>
  <c r="BH110" i="58"/>
  <c r="BH111" i="58" s="1"/>
  <c r="BG110" i="58"/>
  <c r="BG111" i="58" s="1"/>
  <c r="BF110" i="58"/>
  <c r="BF111" i="58" s="1"/>
  <c r="BE110" i="58"/>
  <c r="BE111" i="58" s="1"/>
  <c r="BD110" i="58"/>
  <c r="BD111" i="58" s="1"/>
  <c r="BC110" i="58"/>
  <c r="BB110" i="58"/>
  <c r="BB111" i="58" s="1"/>
  <c r="BA110" i="58"/>
  <c r="AZ110" i="58"/>
  <c r="AZ111" i="58" s="1"/>
  <c r="AY110" i="58"/>
  <c r="AY111" i="58" s="1"/>
  <c r="AX110" i="58"/>
  <c r="AX111" i="58" s="1"/>
  <c r="AW110" i="58"/>
  <c r="AW111" i="58" s="1"/>
  <c r="AV110" i="58"/>
  <c r="AU110" i="58"/>
  <c r="AT110" i="58"/>
  <c r="AT111" i="58" s="1"/>
  <c r="AS110" i="58"/>
  <c r="AR110" i="58"/>
  <c r="AR111" i="58" s="1"/>
  <c r="AQ110" i="58"/>
  <c r="AP110" i="58"/>
  <c r="AP111" i="58" s="1"/>
  <c r="AO110" i="58"/>
  <c r="AO111" i="58" s="1"/>
  <c r="AN110" i="58"/>
  <c r="AM110" i="58"/>
  <c r="AM111" i="58" s="1"/>
  <c r="AL110" i="58"/>
  <c r="AL111" i="58" s="1"/>
  <c r="AK110" i="58"/>
  <c r="AJ110" i="58"/>
  <c r="AJ111" i="58" s="1"/>
  <c r="AI110" i="58"/>
  <c r="AI111" i="58" s="1"/>
  <c r="AH110" i="58"/>
  <c r="AH111" i="58" s="1"/>
  <c r="AG110" i="58"/>
  <c r="AG111" i="58" s="1"/>
  <c r="AF110" i="58"/>
  <c r="AF111" i="58" s="1"/>
  <c r="AE110" i="58"/>
  <c r="AE111" i="58" s="1"/>
  <c r="AD110" i="58"/>
  <c r="AD111" i="58" s="1"/>
  <c r="AC110" i="58"/>
  <c r="AB110" i="58"/>
  <c r="AA110" i="58"/>
  <c r="AA111" i="58" s="1"/>
  <c r="Z110" i="58"/>
  <c r="Z111" i="58" s="1"/>
  <c r="Y110" i="58"/>
  <c r="Y111" i="58" s="1"/>
  <c r="X110" i="58"/>
  <c r="X111" i="58" s="1"/>
  <c r="W110" i="58"/>
  <c r="V110" i="58"/>
  <c r="V111" i="58" s="1"/>
  <c r="U110" i="58"/>
  <c r="T110" i="58"/>
  <c r="T111" i="58" s="1"/>
  <c r="S110" i="58"/>
  <c r="S111" i="58" s="1"/>
  <c r="R110" i="58"/>
  <c r="R111" i="58" s="1"/>
  <c r="Q110" i="58"/>
  <c r="Q111" i="58" s="1"/>
  <c r="P110" i="58"/>
  <c r="O110" i="58"/>
  <c r="BI106" i="58"/>
  <c r="BH106" i="58"/>
  <c r="BA106" i="58"/>
  <c r="AS106" i="58"/>
  <c r="AR106" i="58"/>
  <c r="AN106" i="58"/>
  <c r="AK106" i="58"/>
  <c r="AE106" i="58"/>
  <c r="AC106" i="58"/>
  <c r="AB106" i="58"/>
  <c r="W106" i="58"/>
  <c r="U106" i="58"/>
  <c r="O106" i="58"/>
  <c r="BN105" i="58"/>
  <c r="BN106" i="58" s="1"/>
  <c r="BM105" i="58"/>
  <c r="BM106" i="58" s="1"/>
  <c r="BL105" i="58"/>
  <c r="BL106" i="58" s="1"/>
  <c r="BK105" i="58"/>
  <c r="BK106" i="58" s="1"/>
  <c r="BJ105" i="58"/>
  <c r="BJ106" i="58" s="1"/>
  <c r="BI105" i="58"/>
  <c r="BH105" i="58"/>
  <c r="BG105" i="58"/>
  <c r="BG106" i="58" s="1"/>
  <c r="BF105" i="58"/>
  <c r="BF106" i="58" s="1"/>
  <c r="BE105" i="58"/>
  <c r="BE106" i="58" s="1"/>
  <c r="BD105" i="58"/>
  <c r="BD106" i="58" s="1"/>
  <c r="BC105" i="58"/>
  <c r="BC106" i="58" s="1"/>
  <c r="BB105" i="58"/>
  <c r="BB106" i="58" s="1"/>
  <c r="BA105" i="58"/>
  <c r="AZ105" i="58"/>
  <c r="AZ106" i="58" s="1"/>
  <c r="AY105" i="58"/>
  <c r="AY106" i="58" s="1"/>
  <c r="AX105" i="58"/>
  <c r="AX106" i="58" s="1"/>
  <c r="AW105" i="58"/>
  <c r="AW106" i="58" s="1"/>
  <c r="AV105" i="58"/>
  <c r="AV106" i="58" s="1"/>
  <c r="AU105" i="58"/>
  <c r="AU106" i="58" s="1"/>
  <c r="AT105" i="58"/>
  <c r="AT106" i="58" s="1"/>
  <c r="AS105" i="58"/>
  <c r="AR105" i="58"/>
  <c r="AQ105" i="58"/>
  <c r="AQ106" i="58" s="1"/>
  <c r="AP105" i="58"/>
  <c r="AP106" i="58" s="1"/>
  <c r="AO105" i="58"/>
  <c r="AO106" i="58" s="1"/>
  <c r="AN105" i="58"/>
  <c r="AM105" i="58"/>
  <c r="AM106" i="58" s="1"/>
  <c r="AL105" i="58"/>
  <c r="AL106" i="58" s="1"/>
  <c r="AK105" i="58"/>
  <c r="AJ105" i="58"/>
  <c r="AJ106" i="58" s="1"/>
  <c r="AI105" i="58"/>
  <c r="AI106" i="58" s="1"/>
  <c r="AH105" i="58"/>
  <c r="AH106" i="58" s="1"/>
  <c r="AG105" i="58"/>
  <c r="AG106" i="58" s="1"/>
  <c r="AF105" i="58"/>
  <c r="AF106" i="58" s="1"/>
  <c r="AE105" i="58"/>
  <c r="AD105" i="58"/>
  <c r="AD106" i="58" s="1"/>
  <c r="AC105" i="58"/>
  <c r="AB105" i="58"/>
  <c r="AA105" i="58"/>
  <c r="AA106" i="58" s="1"/>
  <c r="Z105" i="58"/>
  <c r="Z106" i="58" s="1"/>
  <c r="Y105" i="58"/>
  <c r="Y106" i="58" s="1"/>
  <c r="X105" i="58"/>
  <c r="X106" i="58" s="1"/>
  <c r="W105" i="58"/>
  <c r="V105" i="58"/>
  <c r="V106" i="58" s="1"/>
  <c r="U105" i="58"/>
  <c r="T105" i="58"/>
  <c r="T106" i="58" s="1"/>
  <c r="S105" i="58"/>
  <c r="S106" i="58" s="1"/>
  <c r="R105" i="58"/>
  <c r="R106" i="58" s="1"/>
  <c r="Q105" i="58"/>
  <c r="Q106" i="58" s="1"/>
  <c r="P105" i="58"/>
  <c r="P106" i="58" s="1"/>
  <c r="O105" i="58"/>
  <c r="BI101" i="58"/>
  <c r="BA101" i="58"/>
  <c r="AS101" i="58"/>
  <c r="AK101" i="58"/>
  <c r="AC101" i="58"/>
  <c r="AB101" i="58"/>
  <c r="X101" i="58"/>
  <c r="U101" i="58"/>
  <c r="P101" i="58"/>
  <c r="O101" i="58"/>
  <c r="BN100" i="58"/>
  <c r="BN101" i="58" s="1"/>
  <c r="BM100" i="58"/>
  <c r="BM101" i="58" s="1"/>
  <c r="BL100" i="58"/>
  <c r="BL101" i="58" s="1"/>
  <c r="BK100" i="58"/>
  <c r="BK101" i="58" s="1"/>
  <c r="BJ100" i="58"/>
  <c r="BJ101" i="58" s="1"/>
  <c r="BI100" i="58"/>
  <c r="BH100" i="58"/>
  <c r="BH101" i="58" s="1"/>
  <c r="BG100" i="58"/>
  <c r="BG101" i="58" s="1"/>
  <c r="BF100" i="58"/>
  <c r="BF101" i="58" s="1"/>
  <c r="BE100" i="58"/>
  <c r="BE101" i="58" s="1"/>
  <c r="BD100" i="58"/>
  <c r="BD101" i="58" s="1"/>
  <c r="BC100" i="58"/>
  <c r="BC101" i="58" s="1"/>
  <c r="BB100" i="58"/>
  <c r="BB101" i="58" s="1"/>
  <c r="BA100" i="58"/>
  <c r="AZ100" i="58"/>
  <c r="AZ101" i="58" s="1"/>
  <c r="AY100" i="58"/>
  <c r="AY101" i="58" s="1"/>
  <c r="AX100" i="58"/>
  <c r="AX101" i="58" s="1"/>
  <c r="AW100" i="58"/>
  <c r="AW101" i="58" s="1"/>
  <c r="AV100" i="58"/>
  <c r="AV101" i="58" s="1"/>
  <c r="AU100" i="58"/>
  <c r="AU101" i="58" s="1"/>
  <c r="AT100" i="58"/>
  <c r="AT101" i="58" s="1"/>
  <c r="AS100" i="58"/>
  <c r="AR100" i="58"/>
  <c r="AR101" i="58" s="1"/>
  <c r="AQ100" i="58"/>
  <c r="AQ101" i="58" s="1"/>
  <c r="AP100" i="58"/>
  <c r="AP101" i="58" s="1"/>
  <c r="AO100" i="58"/>
  <c r="AO101" i="58" s="1"/>
  <c r="AN100" i="58"/>
  <c r="AN101" i="58" s="1"/>
  <c r="AM100" i="58"/>
  <c r="AM101" i="58" s="1"/>
  <c r="AL100" i="58"/>
  <c r="AL101" i="58" s="1"/>
  <c r="AK100" i="58"/>
  <c r="AJ100" i="58"/>
  <c r="AJ101" i="58" s="1"/>
  <c r="AI100" i="58"/>
  <c r="AI101" i="58" s="1"/>
  <c r="AH100" i="58"/>
  <c r="AH101" i="58" s="1"/>
  <c r="AG100" i="58"/>
  <c r="AG101" i="58" s="1"/>
  <c r="AF100" i="58"/>
  <c r="AF101" i="58" s="1"/>
  <c r="AE100" i="58"/>
  <c r="AE101" i="58" s="1"/>
  <c r="AD100" i="58"/>
  <c r="AD101" i="58" s="1"/>
  <c r="AC100" i="58"/>
  <c r="AB100" i="58"/>
  <c r="AA100" i="58"/>
  <c r="AA101" i="58" s="1"/>
  <c r="Z100" i="58"/>
  <c r="Z101" i="58" s="1"/>
  <c r="Y100" i="58"/>
  <c r="Y101" i="58" s="1"/>
  <c r="X100" i="58"/>
  <c r="W100" i="58"/>
  <c r="W101" i="58" s="1"/>
  <c r="V100" i="58"/>
  <c r="V101" i="58" s="1"/>
  <c r="U100" i="58"/>
  <c r="T100" i="58"/>
  <c r="T101" i="58" s="1"/>
  <c r="S100" i="58"/>
  <c r="S101" i="58" s="1"/>
  <c r="R100" i="58"/>
  <c r="R101" i="58" s="1"/>
  <c r="Q100" i="58"/>
  <c r="Q101" i="58" s="1"/>
  <c r="P100" i="58"/>
  <c r="O100" i="58"/>
  <c r="BD96" i="58"/>
  <c r="BC96" i="58"/>
  <c r="AV96" i="58"/>
  <c r="AU96" i="58"/>
  <c r="AQ96" i="58"/>
  <c r="AI96" i="58"/>
  <c r="AE96" i="58"/>
  <c r="Y96" i="58"/>
  <c r="W96" i="58"/>
  <c r="V96" i="58"/>
  <c r="Q96" i="58"/>
  <c r="P96" i="58"/>
  <c r="O96" i="58"/>
  <c r="BN95" i="58"/>
  <c r="BN96" i="58" s="1"/>
  <c r="BM95" i="58"/>
  <c r="BM96" i="58" s="1"/>
  <c r="BL95" i="58"/>
  <c r="BL96" i="58" s="1"/>
  <c r="BK95" i="58"/>
  <c r="BK96" i="58" s="1"/>
  <c r="BJ95" i="58"/>
  <c r="BJ96" i="58" s="1"/>
  <c r="BI95" i="58"/>
  <c r="BI96" i="58" s="1"/>
  <c r="BH95" i="58"/>
  <c r="BH96" i="58" s="1"/>
  <c r="BG95" i="58"/>
  <c r="BG96" i="58" s="1"/>
  <c r="BF95" i="58"/>
  <c r="BF96" i="58" s="1"/>
  <c r="BE95" i="58"/>
  <c r="BE96" i="58" s="1"/>
  <c r="BD95" i="58"/>
  <c r="BC95" i="58"/>
  <c r="BB95" i="58"/>
  <c r="BB96" i="58" s="1"/>
  <c r="BA95" i="58"/>
  <c r="BA96" i="58" s="1"/>
  <c r="AZ95" i="58"/>
  <c r="AZ96" i="58" s="1"/>
  <c r="AY95" i="58"/>
  <c r="AY96" i="58" s="1"/>
  <c r="AX95" i="58"/>
  <c r="AX96" i="58" s="1"/>
  <c r="AW95" i="58"/>
  <c r="AW96" i="58" s="1"/>
  <c r="AV95" i="58"/>
  <c r="AU95" i="58"/>
  <c r="AT95" i="58"/>
  <c r="AT96" i="58" s="1"/>
  <c r="AS95" i="58"/>
  <c r="AS96" i="58" s="1"/>
  <c r="AR95" i="58"/>
  <c r="AR96" i="58" s="1"/>
  <c r="AQ95" i="58"/>
  <c r="AP95" i="58"/>
  <c r="AP96" i="58" s="1"/>
  <c r="AO95" i="58"/>
  <c r="AO96" i="58" s="1"/>
  <c r="AN95" i="58"/>
  <c r="AN96" i="58" s="1"/>
  <c r="AM95" i="58"/>
  <c r="AM96" i="58" s="1"/>
  <c r="AL95" i="58"/>
  <c r="AL96" i="58" s="1"/>
  <c r="AK95" i="58"/>
  <c r="AK96" i="58" s="1"/>
  <c r="AJ95" i="58"/>
  <c r="AJ96" i="58" s="1"/>
  <c r="AI95" i="58"/>
  <c r="AH95" i="58"/>
  <c r="AH96" i="58" s="1"/>
  <c r="AG95" i="58"/>
  <c r="AG96" i="58" s="1"/>
  <c r="AF95" i="58"/>
  <c r="AF96" i="58" s="1"/>
  <c r="AE95" i="58"/>
  <c r="AD95" i="58"/>
  <c r="AD96" i="58" s="1"/>
  <c r="AC95" i="58"/>
  <c r="AC96" i="58" s="1"/>
  <c r="AB95" i="58"/>
  <c r="AB96" i="58" s="1"/>
  <c r="AA95" i="58"/>
  <c r="AA96" i="58" s="1"/>
  <c r="Z95" i="58"/>
  <c r="Z96" i="58" s="1"/>
  <c r="Y95" i="58"/>
  <c r="X95" i="58"/>
  <c r="X96" i="58" s="1"/>
  <c r="W95" i="58"/>
  <c r="V95" i="58"/>
  <c r="U95" i="58"/>
  <c r="U96" i="58" s="1"/>
  <c r="T95" i="58"/>
  <c r="T96" i="58" s="1"/>
  <c r="S95" i="58"/>
  <c r="S96" i="58" s="1"/>
  <c r="R95" i="58"/>
  <c r="R96" i="58" s="1"/>
  <c r="Q95" i="58"/>
  <c r="P95" i="58"/>
  <c r="O95" i="58"/>
  <c r="BK91" i="58"/>
  <c r="BJ91" i="58"/>
  <c r="BE91" i="58"/>
  <c r="BD91" i="58"/>
  <c r="BC91" i="58"/>
  <c r="BB91" i="58"/>
  <c r="BA91" i="58"/>
  <c r="AZ91" i="58"/>
  <c r="AW91" i="58"/>
  <c r="AU91" i="58"/>
  <c r="AT91" i="58"/>
  <c r="AR91" i="58"/>
  <c r="AO91" i="58"/>
  <c r="AM91" i="58"/>
  <c r="AL91" i="58"/>
  <c r="AK91" i="58"/>
  <c r="AJ91" i="58"/>
  <c r="AE91" i="58"/>
  <c r="AD91" i="58"/>
  <c r="Y91" i="58"/>
  <c r="W91" i="58"/>
  <c r="V91" i="58"/>
  <c r="U91" i="58"/>
  <c r="T91" i="58"/>
  <c r="Q91" i="58"/>
  <c r="O91" i="58"/>
  <c r="BN90" i="58"/>
  <c r="BN91" i="58" s="1"/>
  <c r="BM90" i="58"/>
  <c r="BM91" i="58" s="1"/>
  <c r="BL90" i="58"/>
  <c r="BL91" i="58" s="1"/>
  <c r="BK90" i="58"/>
  <c r="BJ90" i="58"/>
  <c r="BI90" i="58"/>
  <c r="BI91" i="58" s="1"/>
  <c r="BH90" i="58"/>
  <c r="BH91" i="58" s="1"/>
  <c r="BG90" i="58"/>
  <c r="BG91" i="58" s="1"/>
  <c r="BF90" i="58"/>
  <c r="BF91" i="58" s="1"/>
  <c r="BE90" i="58"/>
  <c r="BD90" i="58"/>
  <c r="BC90" i="58"/>
  <c r="BB90" i="58"/>
  <c r="BA90" i="58"/>
  <c r="AZ90" i="58"/>
  <c r="AY90" i="58"/>
  <c r="AY91" i="58" s="1"/>
  <c r="AX90" i="58"/>
  <c r="AX91" i="58" s="1"/>
  <c r="AW90" i="58"/>
  <c r="AV90" i="58"/>
  <c r="AV91" i="58" s="1"/>
  <c r="AU90" i="58"/>
  <c r="AT90" i="58"/>
  <c r="AS90" i="58"/>
  <c r="AS91" i="58" s="1"/>
  <c r="AR90" i="58"/>
  <c r="AQ90" i="58"/>
  <c r="AQ91" i="58" s="1"/>
  <c r="AP90" i="58"/>
  <c r="AP91" i="58" s="1"/>
  <c r="AO90" i="58"/>
  <c r="AN90" i="58"/>
  <c r="AN91" i="58" s="1"/>
  <c r="AM90" i="58"/>
  <c r="AL90" i="58"/>
  <c r="AK90" i="58"/>
  <c r="AJ90" i="58"/>
  <c r="AI90" i="58"/>
  <c r="AI91" i="58" s="1"/>
  <c r="AH90" i="58"/>
  <c r="AH91" i="58" s="1"/>
  <c r="AG90" i="58"/>
  <c r="AG91" i="58" s="1"/>
  <c r="AF90" i="58"/>
  <c r="AF91" i="58" s="1"/>
  <c r="AE90" i="58"/>
  <c r="AD90" i="58"/>
  <c r="AC90" i="58"/>
  <c r="AC91" i="58" s="1"/>
  <c r="AB90" i="58"/>
  <c r="AB91" i="58" s="1"/>
  <c r="AA90" i="58"/>
  <c r="AA91" i="58" s="1"/>
  <c r="Z90" i="58"/>
  <c r="Z91" i="58" s="1"/>
  <c r="Y90" i="58"/>
  <c r="X90" i="58"/>
  <c r="X91" i="58" s="1"/>
  <c r="W90" i="58"/>
  <c r="V90" i="58"/>
  <c r="U90" i="58"/>
  <c r="T90" i="58"/>
  <c r="S90" i="58"/>
  <c r="S91" i="58" s="1"/>
  <c r="R90" i="58"/>
  <c r="R91" i="58" s="1"/>
  <c r="Q90" i="58"/>
  <c r="P90" i="58"/>
  <c r="P91" i="58" s="1"/>
  <c r="O90" i="58"/>
  <c r="BM86" i="58"/>
  <c r="BK86" i="58"/>
  <c r="BJ86" i="58"/>
  <c r="BD86" i="58"/>
  <c r="BC86" i="58"/>
  <c r="BB86" i="58"/>
  <c r="AZ86" i="58"/>
  <c r="AU86" i="58"/>
  <c r="AT86" i="58"/>
  <c r="AR86" i="58"/>
  <c r="AN86" i="58"/>
  <c r="AM86" i="58"/>
  <c r="AL86" i="58"/>
  <c r="AJ86" i="58"/>
  <c r="AG86" i="58"/>
  <c r="AE86" i="58"/>
  <c r="AD86" i="58"/>
  <c r="X86" i="58"/>
  <c r="W86" i="58"/>
  <c r="V86" i="58"/>
  <c r="T86" i="58"/>
  <c r="O86" i="58"/>
  <c r="BN85" i="58"/>
  <c r="BN86" i="58" s="1"/>
  <c r="BM85" i="58"/>
  <c r="BL85" i="58"/>
  <c r="BL86" i="58" s="1"/>
  <c r="BK85" i="58"/>
  <c r="BJ85" i="58"/>
  <c r="BI85" i="58"/>
  <c r="BI86" i="58" s="1"/>
  <c r="BH85" i="58"/>
  <c r="BH86" i="58" s="1"/>
  <c r="BG85" i="58"/>
  <c r="BG86" i="58" s="1"/>
  <c r="BF85" i="58"/>
  <c r="BF86" i="58" s="1"/>
  <c r="BE85" i="58"/>
  <c r="BE86" i="58" s="1"/>
  <c r="BD85" i="58"/>
  <c r="BC85" i="58"/>
  <c r="BB85" i="58"/>
  <c r="BA85" i="58"/>
  <c r="BA86" i="58" s="1"/>
  <c r="AZ85" i="58"/>
  <c r="AY85" i="58"/>
  <c r="AY86" i="58" s="1"/>
  <c r="AX85" i="58"/>
  <c r="AX86" i="58" s="1"/>
  <c r="AW85" i="58"/>
  <c r="AW86" i="58" s="1"/>
  <c r="AV85" i="58"/>
  <c r="AV86" i="58" s="1"/>
  <c r="AU85" i="58"/>
  <c r="AT85" i="58"/>
  <c r="AS85" i="58"/>
  <c r="AS86" i="58" s="1"/>
  <c r="AR85" i="58"/>
  <c r="AQ85" i="58"/>
  <c r="AQ86" i="58" s="1"/>
  <c r="AP85" i="58"/>
  <c r="AP86" i="58" s="1"/>
  <c r="AO85" i="58"/>
  <c r="AO86" i="58" s="1"/>
  <c r="AN85" i="58"/>
  <c r="AM85" i="58"/>
  <c r="AL85" i="58"/>
  <c r="AK85" i="58"/>
  <c r="AK86" i="58" s="1"/>
  <c r="AJ85" i="58"/>
  <c r="AI85" i="58"/>
  <c r="AI86" i="58" s="1"/>
  <c r="AH85" i="58"/>
  <c r="AH86" i="58" s="1"/>
  <c r="AG85" i="58"/>
  <c r="AF85" i="58"/>
  <c r="AF86" i="58" s="1"/>
  <c r="AE85" i="58"/>
  <c r="AD85" i="58"/>
  <c r="AC85" i="58"/>
  <c r="AC86" i="58" s="1"/>
  <c r="AB85" i="58"/>
  <c r="AB86" i="58" s="1"/>
  <c r="AA85" i="58"/>
  <c r="AA86" i="58" s="1"/>
  <c r="Z85" i="58"/>
  <c r="Z86" i="58" s="1"/>
  <c r="Y85" i="58"/>
  <c r="Y86" i="58" s="1"/>
  <c r="X85" i="58"/>
  <c r="W85" i="58"/>
  <c r="V85" i="58"/>
  <c r="U85" i="58"/>
  <c r="U86" i="58" s="1"/>
  <c r="T85" i="58"/>
  <c r="S85" i="58"/>
  <c r="S86" i="58" s="1"/>
  <c r="R85" i="58"/>
  <c r="R86" i="58" s="1"/>
  <c r="Q85" i="58"/>
  <c r="Q86" i="58" s="1"/>
  <c r="P85" i="58"/>
  <c r="P86" i="58" s="1"/>
  <c r="O85" i="58"/>
  <c r="BM81" i="58"/>
  <c r="BL81" i="58"/>
  <c r="BK81" i="58"/>
  <c r="BJ81" i="58"/>
  <c r="BI81" i="58"/>
  <c r="BH81" i="58"/>
  <c r="BC81" i="58"/>
  <c r="BB81" i="58"/>
  <c r="AZ81" i="58"/>
  <c r="AW81" i="58"/>
  <c r="AU81" i="58"/>
  <c r="AT81" i="58"/>
  <c r="AS81" i="58"/>
  <c r="AR81" i="58"/>
  <c r="AM81" i="58"/>
  <c r="AL81" i="58"/>
  <c r="AE81" i="58"/>
  <c r="AD81" i="58"/>
  <c r="AC81" i="58"/>
  <c r="W81" i="58"/>
  <c r="V81" i="58"/>
  <c r="O81" i="58"/>
  <c r="BN80" i="58"/>
  <c r="BN81" i="58" s="1"/>
  <c r="BM80" i="58"/>
  <c r="BL80" i="58"/>
  <c r="BK80" i="58"/>
  <c r="BJ80" i="58"/>
  <c r="BI80" i="58"/>
  <c r="BH80" i="58"/>
  <c r="BG80" i="58"/>
  <c r="BG81" i="58" s="1"/>
  <c r="BF80" i="58"/>
  <c r="BF81" i="58" s="1"/>
  <c r="BE80" i="58"/>
  <c r="BE81" i="58" s="1"/>
  <c r="BD80" i="58"/>
  <c r="BD81" i="58" s="1"/>
  <c r="BC80" i="58"/>
  <c r="BB80" i="58"/>
  <c r="BA80" i="58"/>
  <c r="BA81" i="58" s="1"/>
  <c r="AZ80" i="58"/>
  <c r="AY80" i="58"/>
  <c r="AY81" i="58" s="1"/>
  <c r="AX80" i="58"/>
  <c r="AX81" i="58" s="1"/>
  <c r="AW80" i="58"/>
  <c r="AV80" i="58"/>
  <c r="AV81" i="58" s="1"/>
  <c r="AU80" i="58"/>
  <c r="AT80" i="58"/>
  <c r="AS80" i="58"/>
  <c r="AR80" i="58"/>
  <c r="AQ80" i="58"/>
  <c r="AQ81" i="58" s="1"/>
  <c r="AP80" i="58"/>
  <c r="AP81" i="58" s="1"/>
  <c r="AO80" i="58"/>
  <c r="AO81" i="58" s="1"/>
  <c r="AN80" i="58"/>
  <c r="AN81" i="58" s="1"/>
  <c r="AM80" i="58"/>
  <c r="AL80" i="58"/>
  <c r="AK80" i="58"/>
  <c r="AK81" i="58" s="1"/>
  <c r="AJ80" i="58"/>
  <c r="AJ81" i="58" s="1"/>
  <c r="AI80" i="58"/>
  <c r="AI81" i="58" s="1"/>
  <c r="AH80" i="58"/>
  <c r="AH81" i="58" s="1"/>
  <c r="AG80" i="58"/>
  <c r="AG81" i="58" s="1"/>
  <c r="AF80" i="58"/>
  <c r="AF81" i="58" s="1"/>
  <c r="AE80" i="58"/>
  <c r="AD80" i="58"/>
  <c r="AC80" i="58"/>
  <c r="AB80" i="58"/>
  <c r="AB81" i="58" s="1"/>
  <c r="AA80" i="58"/>
  <c r="AA81" i="58" s="1"/>
  <c r="Z80" i="58"/>
  <c r="Z81" i="58" s="1"/>
  <c r="Y80" i="58"/>
  <c r="Y81" i="58" s="1"/>
  <c r="X80" i="58"/>
  <c r="X81" i="58" s="1"/>
  <c r="W80" i="58"/>
  <c r="V80" i="58"/>
  <c r="U80" i="58"/>
  <c r="U81" i="58" s="1"/>
  <c r="T80" i="58"/>
  <c r="T81" i="58" s="1"/>
  <c r="S80" i="58"/>
  <c r="S81" i="58" s="1"/>
  <c r="R80" i="58"/>
  <c r="R81" i="58" s="1"/>
  <c r="Q80" i="58"/>
  <c r="Q81" i="58" s="1"/>
  <c r="P80" i="58"/>
  <c r="P81" i="58" s="1"/>
  <c r="O80" i="58"/>
  <c r="BM76" i="58"/>
  <c r="BJ76" i="58"/>
  <c r="BE76" i="58"/>
  <c r="BA76" i="58"/>
  <c r="AZ76" i="58"/>
  <c r="AS76" i="58"/>
  <c r="AO76" i="58"/>
  <c r="AN76" i="58"/>
  <c r="AH76" i="58"/>
  <c r="AG76" i="58"/>
  <c r="AF76" i="58"/>
  <c r="AC76" i="58"/>
  <c r="X76" i="58"/>
  <c r="U76" i="58"/>
  <c r="P76" i="58"/>
  <c r="BN75" i="58"/>
  <c r="BN76" i="58" s="1"/>
  <c r="BM75" i="58"/>
  <c r="BL75" i="58"/>
  <c r="BL76" i="58" s="1"/>
  <c r="BK75" i="58"/>
  <c r="BK76" i="58" s="1"/>
  <c r="BJ75" i="58"/>
  <c r="BI75" i="58"/>
  <c r="BI76" i="58" s="1"/>
  <c r="BH75" i="58"/>
  <c r="BH76" i="58" s="1"/>
  <c r="BG75" i="58"/>
  <c r="BG76" i="58" s="1"/>
  <c r="BF75" i="58"/>
  <c r="BF76" i="58" s="1"/>
  <c r="BE75" i="58"/>
  <c r="BD75" i="58"/>
  <c r="BD76" i="58" s="1"/>
  <c r="BC75" i="58"/>
  <c r="BC76" i="58" s="1"/>
  <c r="BB75" i="58"/>
  <c r="BB76" i="58" s="1"/>
  <c r="BA75" i="58"/>
  <c r="AZ75" i="58"/>
  <c r="AU75" i="58"/>
  <c r="AU76" i="58" s="1"/>
  <c r="AT75" i="58"/>
  <c r="AT76" i="58" s="1"/>
  <c r="AS75" i="58"/>
  <c r="AR75" i="58"/>
  <c r="AR76" i="58" s="1"/>
  <c r="AQ75" i="58"/>
  <c r="AQ76" i="58" s="1"/>
  <c r="AP75" i="58"/>
  <c r="AP76" i="58" s="1"/>
  <c r="AO75" i="58"/>
  <c r="AN75" i="58"/>
  <c r="AM75" i="58"/>
  <c r="AM76" i="58" s="1"/>
  <c r="AL75" i="58"/>
  <c r="AL76" i="58" s="1"/>
  <c r="AK75" i="58"/>
  <c r="AK76" i="58" s="1"/>
  <c r="AJ75" i="58"/>
  <c r="AJ76" i="58" s="1"/>
  <c r="AI75" i="58"/>
  <c r="AI76" i="58" s="1"/>
  <c r="AH75" i="58"/>
  <c r="AG75" i="58"/>
  <c r="AF75" i="58"/>
  <c r="AE75" i="58"/>
  <c r="AE76" i="58" s="1"/>
  <c r="AD75" i="58"/>
  <c r="AD76" i="58" s="1"/>
  <c r="AC75" i="58"/>
  <c r="AB75" i="58"/>
  <c r="AB76" i="58" s="1"/>
  <c r="AA75" i="58"/>
  <c r="AA76" i="58" s="1"/>
  <c r="Z75" i="58"/>
  <c r="Z76" i="58" s="1"/>
  <c r="Y75" i="58"/>
  <c r="Y76" i="58" s="1"/>
  <c r="X75" i="58"/>
  <c r="W75" i="58"/>
  <c r="W76" i="58" s="1"/>
  <c r="V75" i="58"/>
  <c r="V76" i="58" s="1"/>
  <c r="U75" i="58"/>
  <c r="T75" i="58"/>
  <c r="T76" i="58" s="1"/>
  <c r="S75" i="58"/>
  <c r="S76" i="58" s="1"/>
  <c r="R75" i="58"/>
  <c r="R76" i="58" s="1"/>
  <c r="Q75" i="58"/>
  <c r="Q76" i="58" s="1"/>
  <c r="P75" i="58"/>
  <c r="O75" i="58"/>
  <c r="O76" i="58" s="1"/>
  <c r="BK71" i="58"/>
  <c r="BJ71" i="58"/>
  <c r="BC71" i="58"/>
  <c r="BB71" i="58"/>
  <c r="BA71" i="58"/>
  <c r="AT71" i="58"/>
  <c r="AL71" i="58"/>
  <c r="AK71" i="58"/>
  <c r="AD71" i="58"/>
  <c r="AB71" i="58"/>
  <c r="V71" i="58"/>
  <c r="Q71" i="58"/>
  <c r="BN70" i="58"/>
  <c r="BN71" i="58" s="1"/>
  <c r="BM70" i="58"/>
  <c r="BM71" i="58" s="1"/>
  <c r="BL70" i="58"/>
  <c r="BL71" i="58" s="1"/>
  <c r="BK70" i="58"/>
  <c r="BJ70" i="58"/>
  <c r="BI70" i="58"/>
  <c r="BI71" i="58" s="1"/>
  <c r="BH70" i="58"/>
  <c r="BH71" i="58" s="1"/>
  <c r="BG70" i="58"/>
  <c r="BG71" i="58" s="1"/>
  <c r="BF70" i="58"/>
  <c r="BF71" i="58" s="1"/>
  <c r="BE70" i="58"/>
  <c r="BE71" i="58" s="1"/>
  <c r="BD70" i="58"/>
  <c r="BD71" i="58" s="1"/>
  <c r="BC70" i="58"/>
  <c r="BB70" i="58"/>
  <c r="BA70" i="58"/>
  <c r="AZ70" i="58"/>
  <c r="AZ71" i="58" s="1"/>
  <c r="AY70" i="58"/>
  <c r="AY71" i="58" s="1"/>
  <c r="AX70" i="58"/>
  <c r="AX71" i="58" s="1"/>
  <c r="AW70" i="58"/>
  <c r="AW71" i="58" s="1"/>
  <c r="AV70" i="58"/>
  <c r="AV71" i="58" s="1"/>
  <c r="AU70" i="58"/>
  <c r="AU71" i="58" s="1"/>
  <c r="AT70" i="58"/>
  <c r="AS70" i="58"/>
  <c r="AS71" i="58" s="1"/>
  <c r="AR70" i="58"/>
  <c r="AR71" i="58" s="1"/>
  <c r="AQ70" i="58"/>
  <c r="AQ71" i="58" s="1"/>
  <c r="AP70" i="58"/>
  <c r="AP71" i="58" s="1"/>
  <c r="AO70" i="58"/>
  <c r="AO71" i="58" s="1"/>
  <c r="AN70" i="58"/>
  <c r="AN71" i="58" s="1"/>
  <c r="AM70" i="58"/>
  <c r="AM71" i="58" s="1"/>
  <c r="AL70" i="58"/>
  <c r="AK70" i="58"/>
  <c r="AJ70" i="58"/>
  <c r="AJ71" i="58" s="1"/>
  <c r="AI70" i="58"/>
  <c r="AI71" i="58" s="1"/>
  <c r="AH70" i="58"/>
  <c r="AH71" i="58" s="1"/>
  <c r="AG70" i="58"/>
  <c r="AG71" i="58" s="1"/>
  <c r="AF70" i="58"/>
  <c r="AF71" i="58" s="1"/>
  <c r="AE70" i="58"/>
  <c r="AE71" i="58" s="1"/>
  <c r="AD70" i="58"/>
  <c r="AC70" i="58"/>
  <c r="AC71" i="58" s="1"/>
  <c r="AB70" i="58"/>
  <c r="AA70" i="58"/>
  <c r="AA71" i="58" s="1"/>
  <c r="Z70" i="58"/>
  <c r="Z71" i="58" s="1"/>
  <c r="Y70" i="58"/>
  <c r="Y71" i="58" s="1"/>
  <c r="X70" i="58"/>
  <c r="X71" i="58" s="1"/>
  <c r="W70" i="58"/>
  <c r="W71" i="58" s="1"/>
  <c r="V70" i="58"/>
  <c r="U70" i="58"/>
  <c r="U71" i="58" s="1"/>
  <c r="T70" i="58"/>
  <c r="T71" i="58" s="1"/>
  <c r="S70" i="58"/>
  <c r="S71" i="58" s="1"/>
  <c r="R70" i="58"/>
  <c r="R71" i="58" s="1"/>
  <c r="Q70" i="58"/>
  <c r="P70" i="58"/>
  <c r="P71" i="58" s="1"/>
  <c r="O70" i="58"/>
  <c r="O71" i="58" s="1"/>
  <c r="BL66" i="58"/>
  <c r="BE66" i="58"/>
  <c r="BD66" i="58"/>
  <c r="BA66" i="58"/>
  <c r="AZ66" i="58"/>
  <c r="AS66" i="58"/>
  <c r="AO66" i="58"/>
  <c r="AH66" i="58"/>
  <c r="AG66" i="58"/>
  <c r="AC66" i="58"/>
  <c r="AB66" i="58"/>
  <c r="Y66" i="58"/>
  <c r="U66" i="58"/>
  <c r="T66" i="58"/>
  <c r="Q66" i="58"/>
  <c r="BN65" i="58"/>
  <c r="BN66" i="58" s="1"/>
  <c r="BM65" i="58"/>
  <c r="BM66" i="58" s="1"/>
  <c r="BL65" i="58"/>
  <c r="BK65" i="58"/>
  <c r="BK66" i="58" s="1"/>
  <c r="BJ65" i="58"/>
  <c r="BJ66" i="58" s="1"/>
  <c r="BI65" i="58"/>
  <c r="BI66" i="58" s="1"/>
  <c r="BH65" i="58"/>
  <c r="BH66" i="58" s="1"/>
  <c r="BG65" i="58"/>
  <c r="BG66" i="58" s="1"/>
  <c r="BF65" i="58"/>
  <c r="BF66" i="58" s="1"/>
  <c r="BE65" i="58"/>
  <c r="BD65" i="58"/>
  <c r="BC65" i="58"/>
  <c r="BC66" i="58" s="1"/>
  <c r="BB65" i="58"/>
  <c r="BB66" i="58" s="1"/>
  <c r="BA65" i="58"/>
  <c r="AZ65" i="58"/>
  <c r="AU65" i="58"/>
  <c r="AU66" i="58" s="1"/>
  <c r="AT65" i="58"/>
  <c r="AT66" i="58" s="1"/>
  <c r="AS65" i="58"/>
  <c r="AR65" i="58"/>
  <c r="AR66" i="58" s="1"/>
  <c r="AQ65" i="58"/>
  <c r="AQ66" i="58" s="1"/>
  <c r="AP65" i="58"/>
  <c r="AP66" i="58" s="1"/>
  <c r="AO65" i="58"/>
  <c r="AN65" i="58"/>
  <c r="AN66" i="58" s="1"/>
  <c r="AM65" i="58"/>
  <c r="AM66" i="58" s="1"/>
  <c r="AL65" i="58"/>
  <c r="AL66" i="58" s="1"/>
  <c r="AK65" i="58"/>
  <c r="AK66" i="58" s="1"/>
  <c r="AJ65" i="58"/>
  <c r="AJ66" i="58" s="1"/>
  <c r="AI65" i="58"/>
  <c r="AI66" i="58" s="1"/>
  <c r="AH65" i="58"/>
  <c r="AG65" i="58"/>
  <c r="AF65" i="58"/>
  <c r="AF66" i="58" s="1"/>
  <c r="AE65" i="58"/>
  <c r="AE66" i="58" s="1"/>
  <c r="AD65" i="58"/>
  <c r="AD66" i="58" s="1"/>
  <c r="AC65" i="58"/>
  <c r="AB65" i="58"/>
  <c r="AA65" i="58"/>
  <c r="AA66" i="58" s="1"/>
  <c r="Z65" i="58"/>
  <c r="Z66" i="58" s="1"/>
  <c r="Y65" i="58"/>
  <c r="X65" i="58"/>
  <c r="X66" i="58" s="1"/>
  <c r="W65" i="58"/>
  <c r="W66" i="58" s="1"/>
  <c r="V65" i="58"/>
  <c r="V66" i="58" s="1"/>
  <c r="U65" i="58"/>
  <c r="T65" i="58"/>
  <c r="S65" i="58"/>
  <c r="S66" i="58" s="1"/>
  <c r="R65" i="58"/>
  <c r="R66" i="58" s="1"/>
  <c r="Q65" i="58"/>
  <c r="P65" i="58"/>
  <c r="P66" i="58" s="1"/>
  <c r="O65" i="58"/>
  <c r="O66" i="58" s="1"/>
  <c r="BM61" i="58"/>
  <c r="BI61" i="58"/>
  <c r="BH61" i="58"/>
  <c r="BD61" i="58"/>
  <c r="BA61" i="58"/>
  <c r="AZ61" i="58"/>
  <c r="AX61" i="58"/>
  <c r="AW61" i="58"/>
  <c r="AU61" i="58"/>
  <c r="AR61" i="58"/>
  <c r="AP61" i="58"/>
  <c r="AO61" i="58"/>
  <c r="AM61" i="58"/>
  <c r="AK61" i="58"/>
  <c r="AJ61" i="58"/>
  <c r="AH61" i="58"/>
  <c r="AG61" i="58"/>
  <c r="AE61" i="58"/>
  <c r="AB61" i="58"/>
  <c r="Z61" i="58"/>
  <c r="W61" i="58"/>
  <c r="U61" i="58"/>
  <c r="T61" i="58"/>
  <c r="R61" i="58"/>
  <c r="Q61" i="58"/>
  <c r="O61" i="58"/>
  <c r="BN60" i="58"/>
  <c r="BN61" i="58" s="1"/>
  <c r="BM60" i="58"/>
  <c r="BL60" i="58"/>
  <c r="BL61" i="58" s="1"/>
  <c r="BK60" i="58"/>
  <c r="BK61" i="58" s="1"/>
  <c r="BJ60" i="58"/>
  <c r="BJ61" i="58" s="1"/>
  <c r="BI60" i="58"/>
  <c r="BH60" i="58"/>
  <c r="BG60" i="58"/>
  <c r="BG61" i="58" s="1"/>
  <c r="BF60" i="58"/>
  <c r="BF61" i="58" s="1"/>
  <c r="BE60" i="58"/>
  <c r="BE61" i="58" s="1"/>
  <c r="BD60" i="58"/>
  <c r="BC60" i="58"/>
  <c r="BC61" i="58" s="1"/>
  <c r="BB60" i="58"/>
  <c r="BB61" i="58" s="1"/>
  <c r="BA60" i="58"/>
  <c r="AZ60" i="58"/>
  <c r="AY60" i="58"/>
  <c r="AY61" i="58" s="1"/>
  <c r="AX60" i="58"/>
  <c r="AW60" i="58"/>
  <c r="AV60" i="58"/>
  <c r="AV61" i="58" s="1"/>
  <c r="AU60" i="58"/>
  <c r="AT60" i="58"/>
  <c r="AT61" i="58" s="1"/>
  <c r="AS60" i="58"/>
  <c r="AS61" i="58" s="1"/>
  <c r="AR60" i="58"/>
  <c r="AQ60" i="58"/>
  <c r="AQ61" i="58" s="1"/>
  <c r="AP60" i="58"/>
  <c r="AO60" i="58"/>
  <c r="AN60" i="58"/>
  <c r="AN61" i="58" s="1"/>
  <c r="AM60" i="58"/>
  <c r="AL60" i="58"/>
  <c r="AL61" i="58" s="1"/>
  <c r="AK60" i="58"/>
  <c r="AJ60" i="58"/>
  <c r="AI60" i="58"/>
  <c r="AI61" i="58" s="1"/>
  <c r="AH60" i="58"/>
  <c r="AG60" i="58"/>
  <c r="AF60" i="58"/>
  <c r="AF61" i="58" s="1"/>
  <c r="AE60" i="58"/>
  <c r="AD60" i="58"/>
  <c r="AD61" i="58" s="1"/>
  <c r="AC60" i="58"/>
  <c r="AC61" i="58" s="1"/>
  <c r="AB60" i="58"/>
  <c r="AA60" i="58"/>
  <c r="AA61" i="58" s="1"/>
  <c r="Z60" i="58"/>
  <c r="Y60" i="58"/>
  <c r="Y61" i="58" s="1"/>
  <c r="X60" i="58"/>
  <c r="X61" i="58" s="1"/>
  <c r="W60" i="58"/>
  <c r="V60" i="58"/>
  <c r="V61" i="58" s="1"/>
  <c r="U60" i="58"/>
  <c r="T60" i="58"/>
  <c r="S60" i="58"/>
  <c r="S61" i="58" s="1"/>
  <c r="R60" i="58"/>
  <c r="Q60" i="58"/>
  <c r="P60" i="58"/>
  <c r="P61" i="58" s="1"/>
  <c r="O60" i="58"/>
  <c r="BN56" i="58"/>
  <c r="BK56" i="58"/>
  <c r="BJ56" i="58"/>
  <c r="BF56" i="58"/>
  <c r="BC56" i="58"/>
  <c r="BB56" i="58"/>
  <c r="AS56" i="58"/>
  <c r="AR56" i="58"/>
  <c r="AP56" i="58"/>
  <c r="AK56" i="58"/>
  <c r="AJ56" i="58"/>
  <c r="AH56" i="58"/>
  <c r="AC56" i="58"/>
  <c r="Z56" i="58"/>
  <c r="Y56" i="58"/>
  <c r="U56" i="58"/>
  <c r="R56" i="58"/>
  <c r="BN55" i="58"/>
  <c r="BM55" i="58"/>
  <c r="BM56" i="58" s="1"/>
  <c r="BL55" i="58"/>
  <c r="BL56" i="58" s="1"/>
  <c r="BK55" i="58"/>
  <c r="BJ55" i="58"/>
  <c r="BI55" i="58"/>
  <c r="BI56" i="58" s="1"/>
  <c r="BH55" i="58"/>
  <c r="BH56" i="58" s="1"/>
  <c r="BG55" i="58"/>
  <c r="BG56" i="58" s="1"/>
  <c r="BF55" i="58"/>
  <c r="BE55" i="58"/>
  <c r="BE56" i="58" s="1"/>
  <c r="BD55" i="58"/>
  <c r="BD56" i="58" s="1"/>
  <c r="BC55" i="58"/>
  <c r="BB55" i="58"/>
  <c r="BA55" i="58"/>
  <c r="BA56" i="58" s="1"/>
  <c r="AU55" i="58"/>
  <c r="AU56" i="58" s="1"/>
  <c r="AT55" i="58"/>
  <c r="AT56" i="58" s="1"/>
  <c r="AS55" i="58"/>
  <c r="AR55" i="58"/>
  <c r="AQ55" i="58"/>
  <c r="AQ56" i="58" s="1"/>
  <c r="AP55" i="58"/>
  <c r="AO55" i="58"/>
  <c r="AO56" i="58" s="1"/>
  <c r="AN55" i="58"/>
  <c r="AN56" i="58" s="1"/>
  <c r="AM55" i="58"/>
  <c r="AM56" i="58" s="1"/>
  <c r="AL55" i="58"/>
  <c r="AL56" i="58" s="1"/>
  <c r="AK55" i="58"/>
  <c r="AJ55" i="58"/>
  <c r="AI55" i="58"/>
  <c r="AI56" i="58" s="1"/>
  <c r="AH55" i="58"/>
  <c r="AG55" i="58"/>
  <c r="AG56" i="58" s="1"/>
  <c r="AF55" i="58"/>
  <c r="AF56" i="58" s="1"/>
  <c r="AE55" i="58"/>
  <c r="AE56" i="58" s="1"/>
  <c r="AD55" i="58"/>
  <c r="AD56" i="58" s="1"/>
  <c r="AC55" i="58"/>
  <c r="AB55" i="58"/>
  <c r="AB56" i="58" s="1"/>
  <c r="AA55" i="58"/>
  <c r="AA56" i="58" s="1"/>
  <c r="Z55" i="58"/>
  <c r="Y55" i="58"/>
  <c r="X55" i="58"/>
  <c r="X56" i="58" s="1"/>
  <c r="W55" i="58"/>
  <c r="W56" i="58" s="1"/>
  <c r="V55" i="58"/>
  <c r="V56" i="58" s="1"/>
  <c r="U55" i="58"/>
  <c r="T55" i="58"/>
  <c r="T56" i="58" s="1"/>
  <c r="S55" i="58"/>
  <c r="S56" i="58" s="1"/>
  <c r="R55" i="58"/>
  <c r="Q55" i="58"/>
  <c r="Q56" i="58" s="1"/>
  <c r="P55" i="58"/>
  <c r="P56" i="58" s="1"/>
  <c r="O55" i="58"/>
  <c r="O56" i="58" s="1"/>
  <c r="BH51" i="58"/>
  <c r="BD51" i="58"/>
  <c r="BC51" i="58"/>
  <c r="AR51" i="58"/>
  <c r="AQ51" i="58"/>
  <c r="AN51" i="58"/>
  <c r="AM51" i="58"/>
  <c r="AF51" i="58"/>
  <c r="AE51" i="58"/>
  <c r="AB51" i="58"/>
  <c r="AA51" i="58"/>
  <c r="Y51" i="58"/>
  <c r="T51" i="58"/>
  <c r="S51" i="58"/>
  <c r="BN50" i="58"/>
  <c r="BN51" i="58" s="1"/>
  <c r="BM50" i="58"/>
  <c r="BM51" i="58" s="1"/>
  <c r="BL50" i="58"/>
  <c r="BL51" i="58" s="1"/>
  <c r="BK50" i="58"/>
  <c r="BK51" i="58" s="1"/>
  <c r="BJ50" i="58"/>
  <c r="BJ51" i="58" s="1"/>
  <c r="BI50" i="58"/>
  <c r="BI51" i="58" s="1"/>
  <c r="BH50" i="58"/>
  <c r="BG50" i="58"/>
  <c r="BG51" i="58" s="1"/>
  <c r="BF50" i="58"/>
  <c r="BF51" i="58" s="1"/>
  <c r="BE50" i="58"/>
  <c r="BE51" i="58" s="1"/>
  <c r="BD50" i="58"/>
  <c r="BC50" i="58"/>
  <c r="BB50" i="58"/>
  <c r="BB51" i="58" s="1"/>
  <c r="BA50" i="58"/>
  <c r="BA51" i="58" s="1"/>
  <c r="AZ50" i="58"/>
  <c r="AZ51" i="58" s="1"/>
  <c r="AU50" i="58"/>
  <c r="AU51" i="58" s="1"/>
  <c r="AT50" i="58"/>
  <c r="AT51" i="58" s="1"/>
  <c r="AS50" i="58"/>
  <c r="AS51" i="58" s="1"/>
  <c r="AR50" i="58"/>
  <c r="AQ50" i="58"/>
  <c r="AP50" i="58"/>
  <c r="AP51" i="58" s="1"/>
  <c r="AO50" i="58"/>
  <c r="AO51" i="58" s="1"/>
  <c r="AN50" i="58"/>
  <c r="AM50" i="58"/>
  <c r="AL50" i="58"/>
  <c r="AL51" i="58" s="1"/>
  <c r="AK50" i="58"/>
  <c r="AK51" i="58" s="1"/>
  <c r="AJ50" i="58"/>
  <c r="AJ51" i="58" s="1"/>
  <c r="AI50" i="58"/>
  <c r="AI51" i="58" s="1"/>
  <c r="AH50" i="58"/>
  <c r="AH51" i="58" s="1"/>
  <c r="AG50" i="58"/>
  <c r="AG51" i="58" s="1"/>
  <c r="AF50" i="58"/>
  <c r="AE50" i="58"/>
  <c r="AD50" i="58"/>
  <c r="AD51" i="58" s="1"/>
  <c r="AC50" i="58"/>
  <c r="AC51" i="58" s="1"/>
  <c r="AB50" i="58"/>
  <c r="AA50" i="58"/>
  <c r="Z50" i="58"/>
  <c r="Z51" i="58" s="1"/>
  <c r="Y50" i="58"/>
  <c r="X50" i="58"/>
  <c r="X51" i="58" s="1"/>
  <c r="W50" i="58"/>
  <c r="W51" i="58" s="1"/>
  <c r="V50" i="58"/>
  <c r="V51" i="58" s="1"/>
  <c r="U50" i="58"/>
  <c r="U51" i="58" s="1"/>
  <c r="T50" i="58"/>
  <c r="S50" i="58"/>
  <c r="R50" i="58"/>
  <c r="R51" i="58" s="1"/>
  <c r="Q50" i="58"/>
  <c r="Q51" i="58" s="1"/>
  <c r="P50" i="58"/>
  <c r="P51" i="58" s="1"/>
  <c r="O50" i="58"/>
  <c r="O51" i="58" s="1"/>
  <c r="BN46" i="58"/>
  <c r="BK46" i="58"/>
  <c r="BI46" i="58"/>
  <c r="BH46" i="58"/>
  <c r="BG46" i="58"/>
  <c r="BF46" i="58"/>
  <c r="BC46" i="58"/>
  <c r="AY46" i="58"/>
  <c r="AU46" i="58"/>
  <c r="AS46" i="58"/>
  <c r="AR46" i="58"/>
  <c r="AP46" i="58"/>
  <c r="AO46" i="58"/>
  <c r="AN46" i="58"/>
  <c r="AM46" i="58"/>
  <c r="AJ46" i="58"/>
  <c r="AH46" i="58"/>
  <c r="AF46" i="58"/>
  <c r="AE46" i="58"/>
  <c r="AB46" i="58"/>
  <c r="Z46" i="58"/>
  <c r="Y46" i="58"/>
  <c r="X46" i="58"/>
  <c r="W46" i="58"/>
  <c r="T46" i="58"/>
  <c r="P46" i="58"/>
  <c r="O46" i="58"/>
  <c r="BN45" i="58"/>
  <c r="BM45" i="58"/>
  <c r="BM46" i="58" s="1"/>
  <c r="BL45" i="58"/>
  <c r="BL46" i="58" s="1"/>
  <c r="BK45" i="58"/>
  <c r="BJ45" i="58"/>
  <c r="BJ46" i="58" s="1"/>
  <c r="BI45" i="58"/>
  <c r="BH45" i="58"/>
  <c r="BG45" i="58"/>
  <c r="BF45" i="58"/>
  <c r="BE45" i="58"/>
  <c r="BE46" i="58" s="1"/>
  <c r="BD45" i="58"/>
  <c r="BD46" i="58" s="1"/>
  <c r="BC45" i="58"/>
  <c r="BB45" i="58"/>
  <c r="BB46" i="58" s="1"/>
  <c r="BA45" i="58"/>
  <c r="BA46" i="58" s="1"/>
  <c r="AZ45" i="58"/>
  <c r="AZ46" i="58" s="1"/>
  <c r="AY45" i="58"/>
  <c r="AU45" i="58"/>
  <c r="AT45" i="58"/>
  <c r="AT46" i="58" s="1"/>
  <c r="AS45" i="58"/>
  <c r="AR45" i="58"/>
  <c r="AQ45" i="58"/>
  <c r="AQ46" i="58" s="1"/>
  <c r="AP45" i="58"/>
  <c r="AO45" i="58"/>
  <c r="AN45" i="58"/>
  <c r="AM45" i="58"/>
  <c r="AL45" i="58"/>
  <c r="AL46" i="58" s="1"/>
  <c r="AK45" i="58"/>
  <c r="AK46" i="58" s="1"/>
  <c r="AJ45" i="58"/>
  <c r="AI45" i="58"/>
  <c r="AI46" i="58" s="1"/>
  <c r="AH45" i="58"/>
  <c r="AG45" i="58"/>
  <c r="AG46" i="58" s="1"/>
  <c r="AF45" i="58"/>
  <c r="AE45" i="58"/>
  <c r="AD45" i="58"/>
  <c r="AD46" i="58" s="1"/>
  <c r="AC45" i="58"/>
  <c r="AC46" i="58" s="1"/>
  <c r="AB45" i="58"/>
  <c r="AA45" i="58"/>
  <c r="AA46" i="58" s="1"/>
  <c r="Z45" i="58"/>
  <c r="Y45" i="58"/>
  <c r="X45" i="58"/>
  <c r="W45" i="58"/>
  <c r="V45" i="58"/>
  <c r="V46" i="58" s="1"/>
  <c r="U45" i="58"/>
  <c r="U46" i="58" s="1"/>
  <c r="T45" i="58"/>
  <c r="S45" i="58"/>
  <c r="S46" i="58" s="1"/>
  <c r="R45" i="58"/>
  <c r="R46" i="58" s="1"/>
  <c r="Q45" i="58"/>
  <c r="Q46" i="58" s="1"/>
  <c r="P45" i="58"/>
  <c r="O45" i="58"/>
  <c r="BM41" i="58"/>
  <c r="BK41" i="58"/>
  <c r="BI41" i="58"/>
  <c r="BH41" i="58"/>
  <c r="BF41" i="58"/>
  <c r="BE41" i="58"/>
  <c r="BA41" i="58"/>
  <c r="AZ41" i="58"/>
  <c r="AT41" i="58"/>
  <c r="AR41" i="58"/>
  <c r="AQ41" i="58"/>
  <c r="AP41" i="58"/>
  <c r="AO41" i="58"/>
  <c r="AM41" i="58"/>
  <c r="AL41" i="58"/>
  <c r="AH41" i="58"/>
  <c r="AG41" i="58"/>
  <c r="AD41" i="58"/>
  <c r="AB41" i="58"/>
  <c r="Z41" i="58"/>
  <c r="Y41" i="58"/>
  <c r="W41" i="58"/>
  <c r="V41" i="58"/>
  <c r="R41" i="58"/>
  <c r="Q41" i="58"/>
  <c r="BN40" i="58"/>
  <c r="BN41" i="58" s="1"/>
  <c r="BM40" i="58"/>
  <c r="BL40" i="58"/>
  <c r="BL41" i="58" s="1"/>
  <c r="BK40" i="58"/>
  <c r="BJ40" i="58"/>
  <c r="BJ41" i="58" s="1"/>
  <c r="BI40" i="58"/>
  <c r="BH40" i="58"/>
  <c r="BG40" i="58"/>
  <c r="BG41" i="58" s="1"/>
  <c r="BF40" i="58"/>
  <c r="BE40" i="58"/>
  <c r="BD40" i="58"/>
  <c r="BD41" i="58" s="1"/>
  <c r="BC40" i="58"/>
  <c r="BC41" i="58" s="1"/>
  <c r="BB40" i="58"/>
  <c r="BB41" i="58" s="1"/>
  <c r="BA40" i="58"/>
  <c r="AZ40" i="58"/>
  <c r="AV40" i="58"/>
  <c r="AV41" i="58" s="1"/>
  <c r="AU40" i="58"/>
  <c r="AU41" i="58" s="1"/>
  <c r="AT40" i="58"/>
  <c r="AS40" i="58"/>
  <c r="AS41" i="58" s="1"/>
  <c r="AR40" i="58"/>
  <c r="AQ40" i="58"/>
  <c r="AP40" i="58"/>
  <c r="AO40" i="58"/>
  <c r="AN40" i="58"/>
  <c r="AN41" i="58" s="1"/>
  <c r="AM40" i="58"/>
  <c r="AL40" i="58"/>
  <c r="AK40" i="58"/>
  <c r="AK41" i="58" s="1"/>
  <c r="AJ40" i="58"/>
  <c r="AJ41" i="58" s="1"/>
  <c r="AI40" i="58"/>
  <c r="AI41" i="58" s="1"/>
  <c r="AH40" i="58"/>
  <c r="AG40" i="58"/>
  <c r="AF40" i="58"/>
  <c r="AF41" i="58" s="1"/>
  <c r="AE40" i="58"/>
  <c r="AE41" i="58" s="1"/>
  <c r="AD40" i="58"/>
  <c r="AC40" i="58"/>
  <c r="AC41" i="58" s="1"/>
  <c r="AB40" i="58"/>
  <c r="AA40" i="58"/>
  <c r="AA41" i="58" s="1"/>
  <c r="Z40" i="58"/>
  <c r="Y40" i="58"/>
  <c r="X40" i="58"/>
  <c r="X41" i="58" s="1"/>
  <c r="W40" i="58"/>
  <c r="V40" i="58"/>
  <c r="U40" i="58"/>
  <c r="U41" i="58" s="1"/>
  <c r="T40" i="58"/>
  <c r="T41" i="58" s="1"/>
  <c r="S40" i="58"/>
  <c r="S41" i="58" s="1"/>
  <c r="R40" i="58"/>
  <c r="Q40" i="58"/>
  <c r="P40" i="58"/>
  <c r="P41" i="58" s="1"/>
  <c r="O40" i="58"/>
  <c r="O41" i="58" s="1"/>
  <c r="BM36" i="58"/>
  <c r="BJ36" i="58"/>
  <c r="BH36" i="58"/>
  <c r="BE36" i="58"/>
  <c r="BC36" i="58"/>
  <c r="BB36" i="58"/>
  <c r="AZ36" i="58"/>
  <c r="AY36" i="58"/>
  <c r="AW36" i="58"/>
  <c r="AT36" i="58"/>
  <c r="AR36" i="58"/>
  <c r="AQ36" i="58"/>
  <c r="AO36" i="58"/>
  <c r="AM36" i="58"/>
  <c r="AL36" i="58"/>
  <c r="AI36" i="58"/>
  <c r="AG36" i="58"/>
  <c r="AD36" i="58"/>
  <c r="AB36" i="58"/>
  <c r="Y36" i="58"/>
  <c r="W36" i="58"/>
  <c r="V36" i="58"/>
  <c r="T36" i="58"/>
  <c r="S36" i="58"/>
  <c r="Q36" i="58"/>
  <c r="BN35" i="58"/>
  <c r="BN36" i="58" s="1"/>
  <c r="BM35" i="58"/>
  <c r="BL35" i="58"/>
  <c r="BL36" i="58" s="1"/>
  <c r="BK35" i="58"/>
  <c r="BK36" i="58" s="1"/>
  <c r="BJ35" i="58"/>
  <c r="BI35" i="58"/>
  <c r="BI36" i="58" s="1"/>
  <c r="BH35" i="58"/>
  <c r="BG35" i="58"/>
  <c r="BG36" i="58" s="1"/>
  <c r="BF35" i="58"/>
  <c r="BF36" i="58" s="1"/>
  <c r="BE35" i="58"/>
  <c r="BD35" i="58"/>
  <c r="BD36" i="58" s="1"/>
  <c r="BC35" i="58"/>
  <c r="BB35" i="58"/>
  <c r="BA35" i="58"/>
  <c r="BA36" i="58" s="1"/>
  <c r="AZ35" i="58"/>
  <c r="AY35" i="58"/>
  <c r="AX35" i="58"/>
  <c r="AX36" i="58" s="1"/>
  <c r="AW35" i="58"/>
  <c r="AV35" i="58"/>
  <c r="AV36" i="58" s="1"/>
  <c r="AU35" i="58"/>
  <c r="AU36" i="58" s="1"/>
  <c r="AT35" i="58"/>
  <c r="AS35" i="58"/>
  <c r="AS36" i="58" s="1"/>
  <c r="AR35" i="58"/>
  <c r="AQ35" i="58"/>
  <c r="AP35" i="58"/>
  <c r="AP36" i="58" s="1"/>
  <c r="AO35" i="58"/>
  <c r="AN35" i="58"/>
  <c r="AN36" i="58" s="1"/>
  <c r="AM35" i="58"/>
  <c r="AL35" i="58"/>
  <c r="AK35" i="58"/>
  <c r="AK36" i="58" s="1"/>
  <c r="AJ35" i="58"/>
  <c r="AJ36" i="58" s="1"/>
  <c r="AI35" i="58"/>
  <c r="AH35" i="58"/>
  <c r="AH36" i="58" s="1"/>
  <c r="AG35" i="58"/>
  <c r="AF35" i="58"/>
  <c r="AF36" i="58" s="1"/>
  <c r="AE35" i="58"/>
  <c r="AE36" i="58" s="1"/>
  <c r="AD35" i="58"/>
  <c r="AC35" i="58"/>
  <c r="AC36" i="58" s="1"/>
  <c r="AB35" i="58"/>
  <c r="AA35" i="58"/>
  <c r="AA36" i="58" s="1"/>
  <c r="Z35" i="58"/>
  <c r="Z36" i="58" s="1"/>
  <c r="Y35" i="58"/>
  <c r="X35" i="58"/>
  <c r="X36" i="58" s="1"/>
  <c r="W35" i="58"/>
  <c r="V35" i="58"/>
  <c r="U35" i="58"/>
  <c r="U36" i="58" s="1"/>
  <c r="T35" i="58"/>
  <c r="S35" i="58"/>
  <c r="R35" i="58"/>
  <c r="R36" i="58" s="1"/>
  <c r="Q35" i="58"/>
  <c r="P35" i="58"/>
  <c r="P36" i="58" s="1"/>
  <c r="O35" i="58"/>
  <c r="O36" i="58" s="1"/>
  <c r="BL31" i="58"/>
  <c r="BH31" i="58"/>
  <c r="BG31" i="58"/>
  <c r="BC31" i="58"/>
  <c r="AT31" i="58"/>
  <c r="AS31" i="58"/>
  <c r="AP31" i="58"/>
  <c r="AO31" i="58"/>
  <c r="AL31" i="58"/>
  <c r="AK31" i="58"/>
  <c r="AH31" i="58"/>
  <c r="AG31" i="58"/>
  <c r="AD31" i="58"/>
  <c r="AC31" i="58"/>
  <c r="Z31" i="58"/>
  <c r="Y31" i="58"/>
  <c r="V31" i="58"/>
  <c r="U31" i="58"/>
  <c r="S31" i="58"/>
  <c r="R31" i="58"/>
  <c r="BN30" i="58"/>
  <c r="BN31" i="58" s="1"/>
  <c r="BM30" i="58"/>
  <c r="BM31" i="58" s="1"/>
  <c r="BL30" i="58"/>
  <c r="BK30" i="58"/>
  <c r="BK31" i="58" s="1"/>
  <c r="BJ30" i="58"/>
  <c r="BJ31" i="58" s="1"/>
  <c r="BI30" i="58"/>
  <c r="BI31" i="58" s="1"/>
  <c r="BH30" i="58"/>
  <c r="BG30" i="58"/>
  <c r="BE30" i="58"/>
  <c r="BE31" i="58" s="1"/>
  <c r="BD30" i="58"/>
  <c r="BD31" i="58" s="1"/>
  <c r="BC30" i="58"/>
  <c r="BB30" i="58"/>
  <c r="BB31" i="58" s="1"/>
  <c r="AV30" i="58"/>
  <c r="AV31" i="58" s="1"/>
  <c r="AU30" i="58"/>
  <c r="AU31" i="58" s="1"/>
  <c r="AT30" i="58"/>
  <c r="AS30" i="58"/>
  <c r="AR30" i="58"/>
  <c r="AR31" i="58" s="1"/>
  <c r="AQ30" i="58"/>
  <c r="AQ31" i="58" s="1"/>
  <c r="AP30" i="58"/>
  <c r="AO30" i="58"/>
  <c r="AN30" i="58"/>
  <c r="AN31" i="58" s="1"/>
  <c r="AM30" i="58"/>
  <c r="AM31" i="58" s="1"/>
  <c r="AL30" i="58"/>
  <c r="AK30" i="58"/>
  <c r="AJ30" i="58"/>
  <c r="AJ31" i="58" s="1"/>
  <c r="AI30" i="58"/>
  <c r="AI31" i="58" s="1"/>
  <c r="AH30" i="58"/>
  <c r="AG30" i="58"/>
  <c r="AF30" i="58"/>
  <c r="AF31" i="58" s="1"/>
  <c r="AE30" i="58"/>
  <c r="AE31" i="58" s="1"/>
  <c r="AD30" i="58"/>
  <c r="AC30" i="58"/>
  <c r="AB30" i="58"/>
  <c r="AB31" i="58" s="1"/>
  <c r="AA30" i="58"/>
  <c r="AA31" i="58" s="1"/>
  <c r="Z30" i="58"/>
  <c r="Y30" i="58"/>
  <c r="X30" i="58"/>
  <c r="X31" i="58" s="1"/>
  <c r="W30" i="58"/>
  <c r="W31" i="58" s="1"/>
  <c r="V30" i="58"/>
  <c r="U30" i="58"/>
  <c r="T30" i="58"/>
  <c r="T31" i="58" s="1"/>
  <c r="S30" i="58"/>
  <c r="R30" i="58"/>
  <c r="Q30" i="58"/>
  <c r="Q31" i="58" s="1"/>
  <c r="P30" i="58"/>
  <c r="P31" i="58" s="1"/>
  <c r="O30" i="58"/>
  <c r="O31" i="58" s="1"/>
  <c r="BK26" i="58"/>
  <c r="BI26" i="58"/>
  <c r="BH26" i="58"/>
  <c r="BG26" i="58"/>
  <c r="BB26" i="58"/>
  <c r="AT26" i="58"/>
  <c r="AR26" i="58"/>
  <c r="AO26" i="58"/>
  <c r="AN26" i="58"/>
  <c r="AL26" i="58"/>
  <c r="AK26" i="58"/>
  <c r="AJ26" i="58"/>
  <c r="AG26" i="58"/>
  <c r="AF26" i="58"/>
  <c r="AD26" i="58"/>
  <c r="AC26" i="58"/>
  <c r="AB26" i="58"/>
  <c r="Y26" i="58"/>
  <c r="X26" i="58"/>
  <c r="V26" i="58"/>
  <c r="U26" i="58"/>
  <c r="T26" i="58"/>
  <c r="P26" i="58"/>
  <c r="BN25" i="58"/>
  <c r="BN26" i="58" s="1"/>
  <c r="BM25" i="58"/>
  <c r="BM26" i="58" s="1"/>
  <c r="BL25" i="58"/>
  <c r="BL26" i="58" s="1"/>
  <c r="BK25" i="58"/>
  <c r="BJ25" i="58"/>
  <c r="BJ26" i="58" s="1"/>
  <c r="BI25" i="58"/>
  <c r="BH25" i="58"/>
  <c r="BG25" i="58"/>
  <c r="BE25" i="58"/>
  <c r="BE26" i="58" s="1"/>
  <c r="BD25" i="58"/>
  <c r="BD26" i="58" s="1"/>
  <c r="BC25" i="58"/>
  <c r="BC26" i="58" s="1"/>
  <c r="BB25" i="58"/>
  <c r="AU25" i="58"/>
  <c r="AU26" i="58" s="1"/>
  <c r="AT25" i="58"/>
  <c r="AS25" i="58"/>
  <c r="AS26" i="58" s="1"/>
  <c r="AR25" i="58"/>
  <c r="AQ25" i="58"/>
  <c r="AQ26" i="58" s="1"/>
  <c r="AP25" i="58"/>
  <c r="AP26" i="58" s="1"/>
  <c r="AO25" i="58"/>
  <c r="AN25" i="58"/>
  <c r="AM25" i="58"/>
  <c r="AM26" i="58" s="1"/>
  <c r="AL25" i="58"/>
  <c r="AK25" i="58"/>
  <c r="AJ25" i="58"/>
  <c r="AI25" i="58"/>
  <c r="AI26" i="58" s="1"/>
  <c r="AH25" i="58"/>
  <c r="AH26" i="58" s="1"/>
  <c r="AG25" i="58"/>
  <c r="AF25" i="58"/>
  <c r="AE25" i="58"/>
  <c r="AE26" i="58" s="1"/>
  <c r="AD25" i="58"/>
  <c r="AC25" i="58"/>
  <c r="AB25" i="58"/>
  <c r="AA25" i="58"/>
  <c r="AA26" i="58" s="1"/>
  <c r="Z25" i="58"/>
  <c r="Z26" i="58" s="1"/>
  <c r="Y25" i="58"/>
  <c r="X25" i="58"/>
  <c r="W25" i="58"/>
  <c r="W26" i="58" s="1"/>
  <c r="V25" i="58"/>
  <c r="U25" i="58"/>
  <c r="T25" i="58"/>
  <c r="S25" i="58"/>
  <c r="S26" i="58" s="1"/>
  <c r="R25" i="58"/>
  <c r="R26" i="58" s="1"/>
  <c r="Q25" i="58"/>
  <c r="Q26" i="58" s="1"/>
  <c r="P25" i="58"/>
  <c r="O25" i="58"/>
  <c r="O26" i="58" s="1"/>
  <c r="BJ21" i="58"/>
  <c r="BI21" i="58"/>
  <c r="BD21" i="58"/>
  <c r="AO21" i="58"/>
  <c r="AL21" i="58"/>
  <c r="AK21" i="58"/>
  <c r="AH21" i="58"/>
  <c r="AD21" i="58"/>
  <c r="AC21" i="58"/>
  <c r="V21" i="58"/>
  <c r="Q21" i="58"/>
  <c r="BN20" i="58"/>
  <c r="BN21" i="58" s="1"/>
  <c r="BM20" i="58"/>
  <c r="BM21" i="58" s="1"/>
  <c r="BL20" i="58"/>
  <c r="BL21" i="58" s="1"/>
  <c r="BK20" i="58"/>
  <c r="BK21" i="58" s="1"/>
  <c r="BJ20" i="58"/>
  <c r="BI20" i="58"/>
  <c r="BH20" i="58"/>
  <c r="BH21" i="58" s="1"/>
  <c r="BG20" i="58"/>
  <c r="BG21" i="58" s="1"/>
  <c r="BE20" i="58"/>
  <c r="BE21" i="58" s="1"/>
  <c r="BD20" i="58"/>
  <c r="BC20" i="58"/>
  <c r="BC21" i="58" s="1"/>
  <c r="BB20" i="58"/>
  <c r="BB21" i="58" s="1"/>
  <c r="AU20" i="58"/>
  <c r="AU21" i="58" s="1"/>
  <c r="AT20" i="58"/>
  <c r="AT21" i="58" s="1"/>
  <c r="AS20" i="58"/>
  <c r="AS21" i="58" s="1"/>
  <c r="AR20" i="58"/>
  <c r="AR21" i="58" s="1"/>
  <c r="AP20" i="58"/>
  <c r="AP21" i="58" s="1"/>
  <c r="AO20" i="58"/>
  <c r="AN20" i="58"/>
  <c r="AN21" i="58" s="1"/>
  <c r="AM20" i="58"/>
  <c r="AM21" i="58" s="1"/>
  <c r="AL20" i="58"/>
  <c r="AK20" i="58"/>
  <c r="AJ20" i="58"/>
  <c r="AJ21" i="58" s="1"/>
  <c r="AI20" i="58"/>
  <c r="AI21" i="58" s="1"/>
  <c r="AH20" i="58"/>
  <c r="AG20" i="58"/>
  <c r="AG21" i="58" s="1"/>
  <c r="AF20" i="58"/>
  <c r="AF21" i="58" s="1"/>
  <c r="AE20" i="58"/>
  <c r="AE21" i="58" s="1"/>
  <c r="AD20" i="58"/>
  <c r="AC20" i="58"/>
  <c r="AB20" i="58"/>
  <c r="AB21" i="58" s="1"/>
  <c r="AA20" i="58"/>
  <c r="AA21" i="58" s="1"/>
  <c r="Z20" i="58"/>
  <c r="Z21" i="58" s="1"/>
  <c r="Y20" i="58"/>
  <c r="Y21" i="58" s="1"/>
  <c r="X20" i="58"/>
  <c r="X21" i="58" s="1"/>
  <c r="W20" i="58"/>
  <c r="W21" i="58" s="1"/>
  <c r="V20" i="58"/>
  <c r="U20" i="58"/>
  <c r="U21" i="58" s="1"/>
  <c r="T20" i="58"/>
  <c r="T21" i="58" s="1"/>
  <c r="S20" i="58"/>
  <c r="S21" i="58" s="1"/>
  <c r="R20" i="58"/>
  <c r="R21" i="58" s="1"/>
  <c r="Q20" i="58"/>
  <c r="P20" i="58"/>
  <c r="P21" i="58" s="1"/>
  <c r="O20" i="58"/>
  <c r="O21" i="58" s="1"/>
  <c r="BJ16" i="58"/>
  <c r="BI16" i="58"/>
  <c r="BH16" i="58"/>
  <c r="BG16" i="58"/>
  <c r="BB16" i="58"/>
  <c r="BA16" i="58"/>
  <c r="AZ16" i="58"/>
  <c r="AY16" i="58"/>
  <c r="AT16" i="58"/>
  <c r="AS16" i="58"/>
  <c r="AR16" i="58"/>
  <c r="AQ16" i="58"/>
  <c r="AL16" i="58"/>
  <c r="AK16" i="58"/>
  <c r="AJ16" i="58"/>
  <c r="AI16" i="58"/>
  <c r="AD16" i="58"/>
  <c r="AC16" i="58"/>
  <c r="AB16" i="58"/>
  <c r="AA16" i="58"/>
  <c r="V16" i="58"/>
  <c r="U16" i="58"/>
  <c r="T16" i="58"/>
  <c r="S16" i="58"/>
  <c r="BN15" i="58"/>
  <c r="BN16" i="58" s="1"/>
  <c r="BM15" i="58"/>
  <c r="BM16" i="58" s="1"/>
  <c r="BL15" i="58"/>
  <c r="BL16" i="58" s="1"/>
  <c r="BK15" i="58"/>
  <c r="BK16" i="58" s="1"/>
  <c r="BJ15" i="58"/>
  <c r="BI15" i="58"/>
  <c r="BH15" i="58"/>
  <c r="BG15" i="58"/>
  <c r="BF15" i="58"/>
  <c r="BF16" i="58" s="1"/>
  <c r="BE15" i="58"/>
  <c r="BE16" i="58" s="1"/>
  <c r="BD15" i="58"/>
  <c r="BD16" i="58" s="1"/>
  <c r="BC15" i="58"/>
  <c r="BC16" i="58" s="1"/>
  <c r="BB15" i="58"/>
  <c r="BA15" i="58"/>
  <c r="AZ15" i="58"/>
  <c r="AY15" i="58"/>
  <c r="AX15" i="58"/>
  <c r="AX16" i="58" s="1"/>
  <c r="AW15" i="58"/>
  <c r="AW16" i="58" s="1"/>
  <c r="AV15" i="58"/>
  <c r="AV16" i="58" s="1"/>
  <c r="AU15" i="58"/>
  <c r="AU16" i="58" s="1"/>
  <c r="AT15" i="58"/>
  <c r="AS15" i="58"/>
  <c r="AR15" i="58"/>
  <c r="AQ15" i="58"/>
  <c r="AP15" i="58"/>
  <c r="AP16" i="58" s="1"/>
  <c r="AO15" i="58"/>
  <c r="AO16" i="58" s="1"/>
  <c r="AN15" i="58"/>
  <c r="AN16" i="58" s="1"/>
  <c r="AM15" i="58"/>
  <c r="AM16" i="58" s="1"/>
  <c r="AL15" i="58"/>
  <c r="AK15" i="58"/>
  <c r="AJ15" i="58"/>
  <c r="AI15" i="58"/>
  <c r="AH15" i="58"/>
  <c r="AH16" i="58" s="1"/>
  <c r="AG15" i="58"/>
  <c r="AG16" i="58" s="1"/>
  <c r="AF15" i="58"/>
  <c r="AF16" i="58" s="1"/>
  <c r="AE15" i="58"/>
  <c r="AE16" i="58" s="1"/>
  <c r="AD15" i="58"/>
  <c r="AC15" i="58"/>
  <c r="AB15" i="58"/>
  <c r="AA15" i="58"/>
  <c r="Z15" i="58"/>
  <c r="Z16" i="58" s="1"/>
  <c r="Y15" i="58"/>
  <c r="Y16" i="58" s="1"/>
  <c r="X15" i="58"/>
  <c r="X16" i="58" s="1"/>
  <c r="W15" i="58"/>
  <c r="W16" i="58" s="1"/>
  <c r="V15" i="58"/>
  <c r="U15" i="58"/>
  <c r="T15" i="58"/>
  <c r="S15" i="58"/>
  <c r="R15" i="58"/>
  <c r="R16" i="58" s="1"/>
  <c r="Q15" i="58"/>
  <c r="Q16" i="58" s="1"/>
  <c r="P15" i="58"/>
  <c r="P16" i="58" s="1"/>
  <c r="O15" i="58"/>
  <c r="O16" i="58" s="1"/>
  <c r="BL11" i="58"/>
  <c r="BK11" i="58"/>
  <c r="BJ11" i="58"/>
  <c r="BH11" i="58"/>
  <c r="BG11" i="58"/>
  <c r="BD11" i="58"/>
  <c r="BC11" i="58"/>
  <c r="BB11" i="58"/>
  <c r="AU11" i="58"/>
  <c r="AT11" i="58"/>
  <c r="AQ11" i="58"/>
  <c r="AP11" i="58"/>
  <c r="AO11" i="58"/>
  <c r="AM11" i="58"/>
  <c r="AL11" i="58"/>
  <c r="AI11" i="58"/>
  <c r="AH11" i="58"/>
  <c r="AG11" i="58"/>
  <c r="AE11" i="58"/>
  <c r="AD11" i="58"/>
  <c r="AA11" i="58"/>
  <c r="Z11" i="58"/>
  <c r="Y11" i="58"/>
  <c r="W11" i="58"/>
  <c r="V11" i="58"/>
  <c r="S11" i="58"/>
  <c r="R11" i="58"/>
  <c r="Q11" i="58"/>
  <c r="O11" i="58"/>
  <c r="BN10" i="58"/>
  <c r="BN11" i="58" s="1"/>
  <c r="BM10" i="58"/>
  <c r="BM11" i="58" s="1"/>
  <c r="BL10" i="58"/>
  <c r="BK10" i="58"/>
  <c r="BJ10" i="58"/>
  <c r="BI10" i="58"/>
  <c r="BI11" i="58" s="1"/>
  <c r="BH10" i="58"/>
  <c r="BG10" i="58"/>
  <c r="BF10" i="58"/>
  <c r="BF11" i="58" s="1"/>
  <c r="BE10" i="58"/>
  <c r="BE11" i="58" s="1"/>
  <c r="BD10" i="58"/>
  <c r="BC10" i="58"/>
  <c r="BB10" i="58"/>
  <c r="BA10" i="58"/>
  <c r="BA11" i="58" s="1"/>
  <c r="AU10" i="58"/>
  <c r="AT10" i="58"/>
  <c r="AS10" i="58"/>
  <c r="AS11" i="58" s="1"/>
  <c r="AR10" i="58"/>
  <c r="AR11" i="58" s="1"/>
  <c r="AQ10" i="58"/>
  <c r="AP10" i="58"/>
  <c r="AO10" i="58"/>
  <c r="AN10" i="58"/>
  <c r="AN11" i="58" s="1"/>
  <c r="AM10" i="58"/>
  <c r="AL10" i="58"/>
  <c r="AK10" i="58"/>
  <c r="AK11" i="58" s="1"/>
  <c r="AJ10" i="58"/>
  <c r="AJ11" i="58" s="1"/>
  <c r="AI10" i="58"/>
  <c r="AH10" i="58"/>
  <c r="AG10" i="58"/>
  <c r="AF10" i="58"/>
  <c r="AF11" i="58" s="1"/>
  <c r="AE10" i="58"/>
  <c r="AD10" i="58"/>
  <c r="AC10" i="58"/>
  <c r="AC11" i="58" s="1"/>
  <c r="AB10" i="58"/>
  <c r="AB11" i="58" s="1"/>
  <c r="AA10" i="58"/>
  <c r="Z10" i="58"/>
  <c r="Y10" i="58"/>
  <c r="X10" i="58"/>
  <c r="X11" i="58" s="1"/>
  <c r="W10" i="58"/>
  <c r="V10" i="58"/>
  <c r="U10" i="58"/>
  <c r="U11" i="58" s="1"/>
  <c r="T10" i="58"/>
  <c r="T11" i="58" s="1"/>
  <c r="S10" i="58"/>
  <c r="R10" i="58"/>
  <c r="Q10" i="58"/>
  <c r="P10" i="58"/>
  <c r="P11" i="58" s="1"/>
  <c r="O10" i="58"/>
  <c r="BN6" i="58"/>
  <c r="BM6" i="58"/>
  <c r="BH6" i="58"/>
  <c r="BG6" i="58"/>
  <c r="BF6" i="58"/>
  <c r="BE6" i="58"/>
  <c r="AZ6" i="58"/>
  <c r="AY6" i="58"/>
  <c r="AX6" i="58"/>
  <c r="AW6" i="58"/>
  <c r="AR6" i="58"/>
  <c r="AQ6" i="58"/>
  <c r="AP6" i="58"/>
  <c r="AO6" i="58"/>
  <c r="AN6" i="58"/>
  <c r="AK6" i="58"/>
  <c r="AJ6" i="58"/>
  <c r="AH6" i="58"/>
  <c r="AG6" i="58"/>
  <c r="AC6" i="58"/>
  <c r="AB6" i="58"/>
  <c r="Z6" i="58"/>
  <c r="Y6" i="58"/>
  <c r="U6" i="58"/>
  <c r="T6" i="58"/>
  <c r="R6" i="58"/>
  <c r="Q6" i="58"/>
  <c r="BN5" i="58"/>
  <c r="BM5" i="58"/>
  <c r="BL5" i="58"/>
  <c r="BL6" i="58" s="1"/>
  <c r="BK5" i="58"/>
  <c r="BK6" i="58" s="1"/>
  <c r="BJ5" i="58"/>
  <c r="BJ6" i="58" s="1"/>
  <c r="BI5" i="58"/>
  <c r="BI6" i="58" s="1"/>
  <c r="BH5" i="58"/>
  <c r="BG5" i="58"/>
  <c r="BF5" i="58"/>
  <c r="BE5" i="58"/>
  <c r="BD5" i="58"/>
  <c r="BD6" i="58" s="1"/>
  <c r="BC5" i="58"/>
  <c r="BC6" i="58" s="1"/>
  <c r="BB5" i="58"/>
  <c r="BB6" i="58" s="1"/>
  <c r="BA5" i="58"/>
  <c r="BA6" i="58" s="1"/>
  <c r="AZ5" i="58"/>
  <c r="AY5" i="58"/>
  <c r="AX5" i="58"/>
  <c r="AW5" i="58"/>
  <c r="AV5" i="58"/>
  <c r="AV6" i="58" s="1"/>
  <c r="AU5" i="58"/>
  <c r="AU6" i="58" s="1"/>
  <c r="AT5" i="58"/>
  <c r="AT6" i="58" s="1"/>
  <c r="AS5" i="58"/>
  <c r="AS6" i="58" s="1"/>
  <c r="AR5" i="58"/>
  <c r="AQ5" i="58"/>
  <c r="AP5" i="58"/>
  <c r="AM5" i="58"/>
  <c r="AM6" i="58" s="1"/>
  <c r="AL5" i="58"/>
  <c r="AL6" i="58" s="1"/>
  <c r="AK5" i="58"/>
  <c r="AJ5" i="58"/>
  <c r="AI5" i="58"/>
  <c r="AI6" i="58" s="1"/>
  <c r="AH5" i="58"/>
  <c r="AG5" i="58"/>
  <c r="AF5" i="58"/>
  <c r="AF6" i="58" s="1"/>
  <c r="AE5" i="58"/>
  <c r="AE6" i="58" s="1"/>
  <c r="AD5" i="58"/>
  <c r="AD6" i="58" s="1"/>
  <c r="AC5" i="58"/>
  <c r="AB5" i="58"/>
  <c r="AA5" i="58"/>
  <c r="AA6" i="58" s="1"/>
  <c r="Z5" i="58"/>
  <c r="Y5" i="58"/>
  <c r="X5" i="58"/>
  <c r="X6" i="58" s="1"/>
  <c r="W5" i="58"/>
  <c r="W6" i="58" s="1"/>
  <c r="V5" i="58"/>
  <c r="V6" i="58" s="1"/>
  <c r="U5" i="58"/>
  <c r="T5" i="58"/>
  <c r="S5" i="58"/>
  <c r="S6" i="58" s="1"/>
  <c r="R5" i="58"/>
  <c r="Q5" i="58"/>
  <c r="P5" i="58"/>
  <c r="P6" i="58" s="1"/>
  <c r="O5" i="58"/>
  <c r="O6" i="58" s="1"/>
  <c r="BM71" i="55"/>
  <c r="BL71" i="55"/>
  <c r="BK71" i="55"/>
  <c r="BE71" i="55"/>
  <c r="BD71" i="55"/>
  <c r="AW71" i="55"/>
  <c r="AV71" i="55"/>
  <c r="AU71" i="55"/>
  <c r="AO71" i="55"/>
  <c r="AN71" i="55"/>
  <c r="AG71" i="55"/>
  <c r="AF71" i="55"/>
  <c r="AE71" i="55"/>
  <c r="Y71" i="55"/>
  <c r="X71" i="55"/>
  <c r="Q71" i="55"/>
  <c r="P71" i="55"/>
  <c r="O71" i="55"/>
  <c r="BN70" i="55"/>
  <c r="BN71" i="55" s="1"/>
  <c r="BM70" i="55"/>
  <c r="BL70" i="55"/>
  <c r="BK70" i="55"/>
  <c r="BJ70" i="55"/>
  <c r="BJ71" i="55" s="1"/>
  <c r="BI70" i="55"/>
  <c r="BI71" i="55" s="1"/>
  <c r="BH70" i="55"/>
  <c r="BH71" i="55" s="1"/>
  <c r="BG70" i="55"/>
  <c r="BG71" i="55" s="1"/>
  <c r="BF70" i="55"/>
  <c r="BF71" i="55" s="1"/>
  <c r="BE70" i="55"/>
  <c r="BD70" i="55"/>
  <c r="BC70" i="55"/>
  <c r="BC71" i="55" s="1"/>
  <c r="BB70" i="55"/>
  <c r="BB71" i="55" s="1"/>
  <c r="BA70" i="55"/>
  <c r="BA71" i="55" s="1"/>
  <c r="AZ70" i="55"/>
  <c r="AZ71" i="55" s="1"/>
  <c r="AY70" i="55"/>
  <c r="AY71" i="55" s="1"/>
  <c r="AX70" i="55"/>
  <c r="AX71" i="55" s="1"/>
  <c r="AW70" i="55"/>
  <c r="AV70" i="55"/>
  <c r="AU70" i="55"/>
  <c r="AT70" i="55"/>
  <c r="AT71" i="55" s="1"/>
  <c r="AS70" i="55"/>
  <c r="AS71" i="55" s="1"/>
  <c r="AR70" i="55"/>
  <c r="AR71" i="55" s="1"/>
  <c r="AQ70" i="55"/>
  <c r="AQ71" i="55" s="1"/>
  <c r="AP70" i="55"/>
  <c r="AP71" i="55" s="1"/>
  <c r="AO70" i="55"/>
  <c r="AN70" i="55"/>
  <c r="AM70" i="55"/>
  <c r="AM71" i="55" s="1"/>
  <c r="AL70" i="55"/>
  <c r="AL71" i="55" s="1"/>
  <c r="AK70" i="55"/>
  <c r="AK71" i="55" s="1"/>
  <c r="AJ70" i="55"/>
  <c r="AJ71" i="55" s="1"/>
  <c r="AI70" i="55"/>
  <c r="AI71" i="55" s="1"/>
  <c r="AH70" i="55"/>
  <c r="AH71" i="55" s="1"/>
  <c r="AG70" i="55"/>
  <c r="AF70" i="55"/>
  <c r="AE70" i="55"/>
  <c r="AD70" i="55"/>
  <c r="AD71" i="55" s="1"/>
  <c r="AC70" i="55"/>
  <c r="AC71" i="55" s="1"/>
  <c r="AB70" i="55"/>
  <c r="AB71" i="55" s="1"/>
  <c r="AA70" i="55"/>
  <c r="AA71" i="55" s="1"/>
  <c r="Z70" i="55"/>
  <c r="Z71" i="55" s="1"/>
  <c r="Y70" i="55"/>
  <c r="X70" i="55"/>
  <c r="W70" i="55"/>
  <c r="W71" i="55" s="1"/>
  <c r="V70" i="55"/>
  <c r="V71" i="55" s="1"/>
  <c r="U70" i="55"/>
  <c r="U71" i="55" s="1"/>
  <c r="T70" i="55"/>
  <c r="T71" i="55" s="1"/>
  <c r="S70" i="55"/>
  <c r="S71" i="55" s="1"/>
  <c r="R70" i="55"/>
  <c r="R71" i="55" s="1"/>
  <c r="Q70" i="55"/>
  <c r="P70" i="55"/>
  <c r="O70" i="55"/>
  <c r="BM66" i="55"/>
  <c r="BL66" i="55"/>
  <c r="BK66" i="55"/>
  <c r="BG66" i="55"/>
  <c r="BE66" i="55"/>
  <c r="BD66" i="55"/>
  <c r="AW66" i="55"/>
  <c r="AV66" i="55"/>
  <c r="AU66" i="55"/>
  <c r="AQ66" i="55"/>
  <c r="AO66" i="55"/>
  <c r="AN66" i="55"/>
  <c r="AG66" i="55"/>
  <c r="AF66" i="55"/>
  <c r="AE66" i="55"/>
  <c r="AA66" i="55"/>
  <c r="Y66" i="55"/>
  <c r="X66" i="55"/>
  <c r="Q66" i="55"/>
  <c r="P66" i="55"/>
  <c r="O66" i="55"/>
  <c r="BN65" i="55"/>
  <c r="BN66" i="55" s="1"/>
  <c r="BM65" i="55"/>
  <c r="BL65" i="55"/>
  <c r="BK65" i="55"/>
  <c r="BJ65" i="55"/>
  <c r="BJ66" i="55" s="1"/>
  <c r="BI65" i="55"/>
  <c r="BI66" i="55" s="1"/>
  <c r="BH65" i="55"/>
  <c r="BH66" i="55" s="1"/>
  <c r="BG65" i="55"/>
  <c r="BF65" i="55"/>
  <c r="BF66" i="55" s="1"/>
  <c r="BE65" i="55"/>
  <c r="BD65" i="55"/>
  <c r="BC65" i="55"/>
  <c r="BC66" i="55" s="1"/>
  <c r="BB65" i="55"/>
  <c r="BB66" i="55" s="1"/>
  <c r="BA65" i="55"/>
  <c r="BA66" i="55" s="1"/>
  <c r="AZ65" i="55"/>
  <c r="AZ66" i="55" s="1"/>
  <c r="AY65" i="55"/>
  <c r="AY66" i="55" s="1"/>
  <c r="AX65" i="55"/>
  <c r="AX66" i="55" s="1"/>
  <c r="AW65" i="55"/>
  <c r="AV65" i="55"/>
  <c r="AU65" i="55"/>
  <c r="AT65" i="55"/>
  <c r="AT66" i="55" s="1"/>
  <c r="AS65" i="55"/>
  <c r="AS66" i="55" s="1"/>
  <c r="AR65" i="55"/>
  <c r="AR66" i="55" s="1"/>
  <c r="AQ65" i="55"/>
  <c r="AP65" i="55"/>
  <c r="AP66" i="55" s="1"/>
  <c r="AO65" i="55"/>
  <c r="AN65" i="55"/>
  <c r="AM65" i="55"/>
  <c r="AM66" i="55" s="1"/>
  <c r="AL65" i="55"/>
  <c r="AL66" i="55" s="1"/>
  <c r="AK65" i="55"/>
  <c r="AK66" i="55" s="1"/>
  <c r="AJ65" i="55"/>
  <c r="AJ66" i="55" s="1"/>
  <c r="AI65" i="55"/>
  <c r="AI66" i="55" s="1"/>
  <c r="AH65" i="55"/>
  <c r="AH66" i="55" s="1"/>
  <c r="AG65" i="55"/>
  <c r="AF65" i="55"/>
  <c r="AE65" i="55"/>
  <c r="AD65" i="55"/>
  <c r="AD66" i="55" s="1"/>
  <c r="AC65" i="55"/>
  <c r="AC66" i="55" s="1"/>
  <c r="AB65" i="55"/>
  <c r="AB66" i="55" s="1"/>
  <c r="AA65" i="55"/>
  <c r="Z65" i="55"/>
  <c r="Z66" i="55" s="1"/>
  <c r="Y65" i="55"/>
  <c r="X65" i="55"/>
  <c r="W65" i="55"/>
  <c r="W66" i="55" s="1"/>
  <c r="V65" i="55"/>
  <c r="V66" i="55" s="1"/>
  <c r="U65" i="55"/>
  <c r="U66" i="55" s="1"/>
  <c r="T65" i="55"/>
  <c r="T66" i="55" s="1"/>
  <c r="S65" i="55"/>
  <c r="S66" i="55" s="1"/>
  <c r="R65" i="55"/>
  <c r="R66" i="55" s="1"/>
  <c r="Q65" i="55"/>
  <c r="P65" i="55"/>
  <c r="O65" i="55"/>
  <c r="BM61" i="55"/>
  <c r="BL61" i="55"/>
  <c r="BK61" i="55"/>
  <c r="BG61" i="55"/>
  <c r="BE61" i="55"/>
  <c r="BD61" i="55"/>
  <c r="AY61" i="55"/>
  <c r="AW61" i="55"/>
  <c r="AV61" i="55"/>
  <c r="AU61" i="55"/>
  <c r="AQ61" i="55"/>
  <c r="AO61" i="55"/>
  <c r="AN61" i="55"/>
  <c r="AI61" i="55"/>
  <c r="AG61" i="55"/>
  <c r="AF61" i="55"/>
  <c r="AE61" i="55"/>
  <c r="AA61" i="55"/>
  <c r="Y61" i="55"/>
  <c r="X61" i="55"/>
  <c r="S61" i="55"/>
  <c r="Q61" i="55"/>
  <c r="P61" i="55"/>
  <c r="O61" i="55"/>
  <c r="BN60" i="55"/>
  <c r="BN61" i="55" s="1"/>
  <c r="BM60" i="55"/>
  <c r="BL60" i="55"/>
  <c r="BK60" i="55"/>
  <c r="BJ60" i="55"/>
  <c r="BJ61" i="55" s="1"/>
  <c r="BI60" i="55"/>
  <c r="BI61" i="55" s="1"/>
  <c r="BH60" i="55"/>
  <c r="BH61" i="55" s="1"/>
  <c r="BG60" i="55"/>
  <c r="BF60" i="55"/>
  <c r="BF61" i="55" s="1"/>
  <c r="BE60" i="55"/>
  <c r="BD60" i="55"/>
  <c r="BC60" i="55"/>
  <c r="BC61" i="55" s="1"/>
  <c r="BB60" i="55"/>
  <c r="BB61" i="55" s="1"/>
  <c r="BA60" i="55"/>
  <c r="BA61" i="55" s="1"/>
  <c r="AZ60" i="55"/>
  <c r="AZ61" i="55" s="1"/>
  <c r="AY60" i="55"/>
  <c r="AX60" i="55"/>
  <c r="AX61" i="55" s="1"/>
  <c r="AW60" i="55"/>
  <c r="AV60" i="55"/>
  <c r="AU60" i="55"/>
  <c r="AT60" i="55"/>
  <c r="AT61" i="55" s="1"/>
  <c r="AS60" i="55"/>
  <c r="AS61" i="55" s="1"/>
  <c r="AR60" i="55"/>
  <c r="AR61" i="55" s="1"/>
  <c r="AQ60" i="55"/>
  <c r="AP60" i="55"/>
  <c r="AP61" i="55" s="1"/>
  <c r="AO60" i="55"/>
  <c r="AN60" i="55"/>
  <c r="AM60" i="55"/>
  <c r="AM61" i="55" s="1"/>
  <c r="AL60" i="55"/>
  <c r="AL61" i="55" s="1"/>
  <c r="AK60" i="55"/>
  <c r="AK61" i="55" s="1"/>
  <c r="AJ60" i="55"/>
  <c r="AJ61" i="55" s="1"/>
  <c r="AI60" i="55"/>
  <c r="AH60" i="55"/>
  <c r="AH61" i="55" s="1"/>
  <c r="AG60" i="55"/>
  <c r="AF60" i="55"/>
  <c r="AE60" i="55"/>
  <c r="AD60" i="55"/>
  <c r="AD61" i="55" s="1"/>
  <c r="AC60" i="55"/>
  <c r="AC61" i="55" s="1"/>
  <c r="AB60" i="55"/>
  <c r="AB61" i="55" s="1"/>
  <c r="AA60" i="55"/>
  <c r="Z60" i="55"/>
  <c r="Z61" i="55" s="1"/>
  <c r="Y60" i="55"/>
  <c r="X60" i="55"/>
  <c r="W60" i="55"/>
  <c r="W61" i="55" s="1"/>
  <c r="V60" i="55"/>
  <c r="V61" i="55" s="1"/>
  <c r="U60" i="55"/>
  <c r="U61" i="55" s="1"/>
  <c r="T60" i="55"/>
  <c r="T61" i="55" s="1"/>
  <c r="S60" i="55"/>
  <c r="R60" i="55"/>
  <c r="R61" i="55" s="1"/>
  <c r="Q60" i="55"/>
  <c r="P60" i="55"/>
  <c r="O60" i="55"/>
  <c r="BM56" i="55"/>
  <c r="BL56" i="55"/>
  <c r="BK56" i="55"/>
  <c r="BE56" i="55"/>
  <c r="BD56" i="55"/>
  <c r="AW56" i="55"/>
  <c r="AV56" i="55"/>
  <c r="AU56" i="55"/>
  <c r="AO56" i="55"/>
  <c r="AN56" i="55"/>
  <c r="AG56" i="55"/>
  <c r="AF56" i="55"/>
  <c r="AE56" i="55"/>
  <c r="Y56" i="55"/>
  <c r="X56" i="55"/>
  <c r="Q56" i="55"/>
  <c r="P56" i="55"/>
  <c r="O56" i="55"/>
  <c r="BN55" i="55"/>
  <c r="BN56" i="55" s="1"/>
  <c r="BM55" i="55"/>
  <c r="BL55" i="55"/>
  <c r="BK55" i="55"/>
  <c r="BJ55" i="55"/>
  <c r="BJ56" i="55" s="1"/>
  <c r="BI55" i="55"/>
  <c r="BI56" i="55" s="1"/>
  <c r="BH55" i="55"/>
  <c r="BH56" i="55" s="1"/>
  <c r="BG55" i="55"/>
  <c r="BG56" i="55" s="1"/>
  <c r="BF55" i="55"/>
  <c r="BF56" i="55" s="1"/>
  <c r="BE55" i="55"/>
  <c r="BD55" i="55"/>
  <c r="BC55" i="55"/>
  <c r="BC56" i="55" s="1"/>
  <c r="BB55" i="55"/>
  <c r="BB56" i="55" s="1"/>
  <c r="BA55" i="55"/>
  <c r="BA56" i="55" s="1"/>
  <c r="AZ55" i="55"/>
  <c r="AZ56" i="55" s="1"/>
  <c r="AY55" i="55"/>
  <c r="AY56" i="55" s="1"/>
  <c r="AX55" i="55"/>
  <c r="AX56" i="55" s="1"/>
  <c r="AW55" i="55"/>
  <c r="AV55" i="55"/>
  <c r="AU55" i="55"/>
  <c r="AT55" i="55"/>
  <c r="AT56" i="55" s="1"/>
  <c r="AS55" i="55"/>
  <c r="AS56" i="55" s="1"/>
  <c r="AR55" i="55"/>
  <c r="AR56" i="55" s="1"/>
  <c r="AQ55" i="55"/>
  <c r="AQ56" i="55" s="1"/>
  <c r="AP55" i="55"/>
  <c r="AP56" i="55" s="1"/>
  <c r="AO55" i="55"/>
  <c r="AN55" i="55"/>
  <c r="AM55" i="55"/>
  <c r="AM56" i="55" s="1"/>
  <c r="AL55" i="55"/>
  <c r="AL56" i="55" s="1"/>
  <c r="AK55" i="55"/>
  <c r="AK56" i="55" s="1"/>
  <c r="AJ55" i="55"/>
  <c r="AJ56" i="55" s="1"/>
  <c r="AI55" i="55"/>
  <c r="AI56" i="55" s="1"/>
  <c r="AH55" i="55"/>
  <c r="AH56" i="55" s="1"/>
  <c r="AG55" i="55"/>
  <c r="AF55" i="55"/>
  <c r="AE55" i="55"/>
  <c r="AD55" i="55"/>
  <c r="AD56" i="55" s="1"/>
  <c r="AC55" i="55"/>
  <c r="AC56" i="55" s="1"/>
  <c r="AB55" i="55"/>
  <c r="AB56" i="55" s="1"/>
  <c r="AA55" i="55"/>
  <c r="AA56" i="55" s="1"/>
  <c r="Z55" i="55"/>
  <c r="Z56" i="55" s="1"/>
  <c r="Y55" i="55"/>
  <c r="X55" i="55"/>
  <c r="W55" i="55"/>
  <c r="W56" i="55" s="1"/>
  <c r="V55" i="55"/>
  <c r="V56" i="55" s="1"/>
  <c r="U55" i="55"/>
  <c r="U56" i="55" s="1"/>
  <c r="T55" i="55"/>
  <c r="T56" i="55" s="1"/>
  <c r="S55" i="55"/>
  <c r="S56" i="55" s="1"/>
  <c r="R55" i="55"/>
  <c r="R56" i="55" s="1"/>
  <c r="Q55" i="55"/>
  <c r="P55" i="55"/>
  <c r="O55" i="55"/>
  <c r="BM51" i="55"/>
  <c r="BL51" i="55"/>
  <c r="BG51" i="55"/>
  <c r="BE51" i="55"/>
  <c r="BD51" i="55"/>
  <c r="AY51" i="55"/>
  <c r="AW51" i="55"/>
  <c r="AV51" i="55"/>
  <c r="AQ51" i="55"/>
  <c r="AO51" i="55"/>
  <c r="AN51" i="55"/>
  <c r="AI51" i="55"/>
  <c r="AG51" i="55"/>
  <c r="AF51" i="55"/>
  <c r="AA51" i="55"/>
  <c r="Y51" i="55"/>
  <c r="X51" i="55"/>
  <c r="S51" i="55"/>
  <c r="Q51" i="55"/>
  <c r="P51" i="55"/>
  <c r="BN50" i="55"/>
  <c r="BN51" i="55" s="1"/>
  <c r="BM50" i="55"/>
  <c r="BL50" i="55"/>
  <c r="BK50" i="55"/>
  <c r="BK51" i="55" s="1"/>
  <c r="BJ50" i="55"/>
  <c r="BJ51" i="55" s="1"/>
  <c r="BI50" i="55"/>
  <c r="BI51" i="55" s="1"/>
  <c r="BH50" i="55"/>
  <c r="BH51" i="55" s="1"/>
  <c r="BG50" i="55"/>
  <c r="BF50" i="55"/>
  <c r="BF51" i="55" s="1"/>
  <c r="BE50" i="55"/>
  <c r="BD50" i="55"/>
  <c r="BC50" i="55"/>
  <c r="BC51" i="55" s="1"/>
  <c r="BB50" i="55"/>
  <c r="BB51" i="55" s="1"/>
  <c r="BA50" i="55"/>
  <c r="BA51" i="55" s="1"/>
  <c r="AZ50" i="55"/>
  <c r="AZ51" i="55" s="1"/>
  <c r="AY50" i="55"/>
  <c r="AX50" i="55"/>
  <c r="AX51" i="55" s="1"/>
  <c r="AW50" i="55"/>
  <c r="AV50" i="55"/>
  <c r="AU50" i="55"/>
  <c r="AU51" i="55" s="1"/>
  <c r="AT50" i="55"/>
  <c r="AT51" i="55" s="1"/>
  <c r="AS50" i="55"/>
  <c r="AS51" i="55" s="1"/>
  <c r="AR50" i="55"/>
  <c r="AR51" i="55" s="1"/>
  <c r="AQ50" i="55"/>
  <c r="AP50" i="55"/>
  <c r="AP51" i="55" s="1"/>
  <c r="AO50" i="55"/>
  <c r="AN50" i="55"/>
  <c r="AM50" i="55"/>
  <c r="AM51" i="55" s="1"/>
  <c r="AL50" i="55"/>
  <c r="AL51" i="55" s="1"/>
  <c r="AK50" i="55"/>
  <c r="AK51" i="55" s="1"/>
  <c r="AJ50" i="55"/>
  <c r="AJ51" i="55" s="1"/>
  <c r="AI50" i="55"/>
  <c r="AH50" i="55"/>
  <c r="AH51" i="55" s="1"/>
  <c r="AG50" i="55"/>
  <c r="AF50" i="55"/>
  <c r="AE50" i="55"/>
  <c r="AE51" i="55" s="1"/>
  <c r="AD50" i="55"/>
  <c r="AD51" i="55" s="1"/>
  <c r="AC50" i="55"/>
  <c r="AC51" i="55" s="1"/>
  <c r="AB50" i="55"/>
  <c r="AB51" i="55" s="1"/>
  <c r="AA50" i="55"/>
  <c r="Z50" i="55"/>
  <c r="Z51" i="55" s="1"/>
  <c r="Y50" i="55"/>
  <c r="X50" i="55"/>
  <c r="W50" i="55"/>
  <c r="W51" i="55" s="1"/>
  <c r="V50" i="55"/>
  <c r="V51" i="55" s="1"/>
  <c r="U50" i="55"/>
  <c r="U51" i="55" s="1"/>
  <c r="T50" i="55"/>
  <c r="T51" i="55" s="1"/>
  <c r="S50" i="55"/>
  <c r="R50" i="55"/>
  <c r="R51" i="55" s="1"/>
  <c r="Q50" i="55"/>
  <c r="P50" i="55"/>
  <c r="O50" i="55"/>
  <c r="O51" i="55" s="1"/>
  <c r="BM46" i="55"/>
  <c r="BL46" i="55"/>
  <c r="BE46" i="55"/>
  <c r="BD46" i="55"/>
  <c r="AY46" i="55"/>
  <c r="AW46" i="55"/>
  <c r="AV46" i="55"/>
  <c r="AO46" i="55"/>
  <c r="AN46" i="55"/>
  <c r="AI46" i="55"/>
  <c r="AG46" i="55"/>
  <c r="AF46" i="55"/>
  <c r="Y46" i="55"/>
  <c r="X46" i="55"/>
  <c r="S46" i="55"/>
  <c r="Q46" i="55"/>
  <c r="P46" i="55"/>
  <c r="BN45" i="55"/>
  <c r="BN46" i="55" s="1"/>
  <c r="BM45" i="55"/>
  <c r="BL45" i="55"/>
  <c r="BK45" i="55"/>
  <c r="BK46" i="55" s="1"/>
  <c r="BJ45" i="55"/>
  <c r="BJ46" i="55" s="1"/>
  <c r="BI45" i="55"/>
  <c r="BI46" i="55" s="1"/>
  <c r="BH45" i="55"/>
  <c r="BH46" i="55" s="1"/>
  <c r="BG45" i="55"/>
  <c r="BG46" i="55" s="1"/>
  <c r="BF45" i="55"/>
  <c r="BF46" i="55" s="1"/>
  <c r="BE45" i="55"/>
  <c r="BD45" i="55"/>
  <c r="BC45" i="55"/>
  <c r="BC46" i="55" s="1"/>
  <c r="BB45" i="55"/>
  <c r="BB46" i="55" s="1"/>
  <c r="BA45" i="55"/>
  <c r="BA46" i="55" s="1"/>
  <c r="AZ45" i="55"/>
  <c r="AZ46" i="55" s="1"/>
  <c r="AY45" i="55"/>
  <c r="AX45" i="55"/>
  <c r="AX46" i="55" s="1"/>
  <c r="AW45" i="55"/>
  <c r="AV45" i="55"/>
  <c r="AU45" i="55"/>
  <c r="AU46" i="55" s="1"/>
  <c r="AT45" i="55"/>
  <c r="AT46" i="55" s="1"/>
  <c r="AS45" i="55"/>
  <c r="AS46" i="55" s="1"/>
  <c r="AR45" i="55"/>
  <c r="AR46" i="55" s="1"/>
  <c r="AQ45" i="55"/>
  <c r="AQ46" i="55" s="1"/>
  <c r="AP45" i="55"/>
  <c r="AP46" i="55" s="1"/>
  <c r="AO45" i="55"/>
  <c r="AN45" i="55"/>
  <c r="AM45" i="55"/>
  <c r="AM46" i="55" s="1"/>
  <c r="AL45" i="55"/>
  <c r="AL46" i="55" s="1"/>
  <c r="AK45" i="55"/>
  <c r="AK46" i="55" s="1"/>
  <c r="AJ45" i="55"/>
  <c r="AJ46" i="55" s="1"/>
  <c r="AI45" i="55"/>
  <c r="AH45" i="55"/>
  <c r="AH46" i="55" s="1"/>
  <c r="AG45" i="55"/>
  <c r="AF45" i="55"/>
  <c r="AE45" i="55"/>
  <c r="AE46" i="55" s="1"/>
  <c r="AD45" i="55"/>
  <c r="AD46" i="55" s="1"/>
  <c r="AC45" i="55"/>
  <c r="AC46" i="55" s="1"/>
  <c r="AB45" i="55"/>
  <c r="AB46" i="55" s="1"/>
  <c r="AA45" i="55"/>
  <c r="AA46" i="55" s="1"/>
  <c r="Z45" i="55"/>
  <c r="Z46" i="55" s="1"/>
  <c r="Y45" i="55"/>
  <c r="X45" i="55"/>
  <c r="W45" i="55"/>
  <c r="W46" i="55" s="1"/>
  <c r="V45" i="55"/>
  <c r="V46" i="55" s="1"/>
  <c r="U45" i="55"/>
  <c r="U46" i="55" s="1"/>
  <c r="T45" i="55"/>
  <c r="T46" i="55" s="1"/>
  <c r="S45" i="55"/>
  <c r="R45" i="55"/>
  <c r="R46" i="55" s="1"/>
  <c r="Q45" i="55"/>
  <c r="P45" i="55"/>
  <c r="O45" i="55"/>
  <c r="O46" i="55" s="1"/>
  <c r="BM41" i="55"/>
  <c r="BL41" i="55"/>
  <c r="BG41" i="55"/>
  <c r="BE41" i="55"/>
  <c r="BD41" i="55"/>
  <c r="AY41" i="55"/>
  <c r="AW41" i="55"/>
  <c r="AV41" i="55"/>
  <c r="AQ41" i="55"/>
  <c r="AO41" i="55"/>
  <c r="AN41" i="55"/>
  <c r="AI41" i="55"/>
  <c r="AG41" i="55"/>
  <c r="AF41" i="55"/>
  <c r="AA41" i="55"/>
  <c r="Y41" i="55"/>
  <c r="X41" i="55"/>
  <c r="S41" i="55"/>
  <c r="Q41" i="55"/>
  <c r="P41" i="55"/>
  <c r="BN40" i="55"/>
  <c r="BN41" i="55" s="1"/>
  <c r="BM40" i="55"/>
  <c r="BL40" i="55"/>
  <c r="BK40" i="55"/>
  <c r="BK41" i="55" s="1"/>
  <c r="BJ40" i="55"/>
  <c r="BJ41" i="55" s="1"/>
  <c r="BI40" i="55"/>
  <c r="BI41" i="55" s="1"/>
  <c r="BH40" i="55"/>
  <c r="BH41" i="55" s="1"/>
  <c r="BG40" i="55"/>
  <c r="BF40" i="55"/>
  <c r="BF41" i="55" s="1"/>
  <c r="BE40" i="55"/>
  <c r="BD40" i="55"/>
  <c r="BC40" i="55"/>
  <c r="BC41" i="55" s="1"/>
  <c r="BB40" i="55"/>
  <c r="BB41" i="55" s="1"/>
  <c r="BA40" i="55"/>
  <c r="BA41" i="55" s="1"/>
  <c r="AZ40" i="55"/>
  <c r="AZ41" i="55" s="1"/>
  <c r="AY40" i="55"/>
  <c r="AX40" i="55"/>
  <c r="AX41" i="55" s="1"/>
  <c r="AW40" i="55"/>
  <c r="AV40" i="55"/>
  <c r="AU40" i="55"/>
  <c r="AU41" i="55" s="1"/>
  <c r="AT40" i="55"/>
  <c r="AT41" i="55" s="1"/>
  <c r="AS40" i="55"/>
  <c r="AS41" i="55" s="1"/>
  <c r="AR40" i="55"/>
  <c r="AR41" i="55" s="1"/>
  <c r="AQ40" i="55"/>
  <c r="AP40" i="55"/>
  <c r="AP41" i="55" s="1"/>
  <c r="AO40" i="55"/>
  <c r="AN40" i="55"/>
  <c r="AM40" i="55"/>
  <c r="AM41" i="55" s="1"/>
  <c r="AL40" i="55"/>
  <c r="AL41" i="55" s="1"/>
  <c r="AK40" i="55"/>
  <c r="AK41" i="55" s="1"/>
  <c r="AJ40" i="55"/>
  <c r="AJ41" i="55" s="1"/>
  <c r="AI40" i="55"/>
  <c r="AH40" i="55"/>
  <c r="AH41" i="55" s="1"/>
  <c r="AG40" i="55"/>
  <c r="AF40" i="55"/>
  <c r="AE40" i="55"/>
  <c r="AE41" i="55" s="1"/>
  <c r="AD40" i="55"/>
  <c r="AD41" i="55" s="1"/>
  <c r="AC40" i="55"/>
  <c r="AC41" i="55" s="1"/>
  <c r="AB40" i="55"/>
  <c r="AB41" i="55" s="1"/>
  <c r="AA40" i="55"/>
  <c r="Z40" i="55"/>
  <c r="Z41" i="55" s="1"/>
  <c r="Y40" i="55"/>
  <c r="X40" i="55"/>
  <c r="W40" i="55"/>
  <c r="W41" i="55" s="1"/>
  <c r="V40" i="55"/>
  <c r="V41" i="55" s="1"/>
  <c r="U40" i="55"/>
  <c r="U41" i="55" s="1"/>
  <c r="T40" i="55"/>
  <c r="T41" i="55" s="1"/>
  <c r="S40" i="55"/>
  <c r="R40" i="55"/>
  <c r="R41" i="55" s="1"/>
  <c r="Q40" i="55"/>
  <c r="P40" i="55"/>
  <c r="O40" i="55"/>
  <c r="O41" i="55" s="1"/>
  <c r="BM36" i="55"/>
  <c r="BL36" i="55"/>
  <c r="BE36" i="55"/>
  <c r="BD36" i="55"/>
  <c r="AW36" i="55"/>
  <c r="AV36" i="55"/>
  <c r="AO36" i="55"/>
  <c r="AN36" i="55"/>
  <c r="AG36" i="55"/>
  <c r="AF36" i="55"/>
  <c r="Y36" i="55"/>
  <c r="X36" i="55"/>
  <c r="Q36" i="55"/>
  <c r="P36" i="55"/>
  <c r="BN35" i="55"/>
  <c r="BN36" i="55" s="1"/>
  <c r="BM35" i="55"/>
  <c r="BL35" i="55"/>
  <c r="BK35" i="55"/>
  <c r="BK36" i="55" s="1"/>
  <c r="BJ35" i="55"/>
  <c r="BJ36" i="55" s="1"/>
  <c r="BI35" i="55"/>
  <c r="BI36" i="55" s="1"/>
  <c r="BH35" i="55"/>
  <c r="BH36" i="55" s="1"/>
  <c r="BG35" i="55"/>
  <c r="BG36" i="55" s="1"/>
  <c r="BF35" i="55"/>
  <c r="BF36" i="55" s="1"/>
  <c r="BE35" i="55"/>
  <c r="BD35" i="55"/>
  <c r="BC35" i="55"/>
  <c r="BC36" i="55" s="1"/>
  <c r="BB35" i="55"/>
  <c r="BB36" i="55" s="1"/>
  <c r="BA35" i="55"/>
  <c r="BA36" i="55" s="1"/>
  <c r="AZ35" i="55"/>
  <c r="AZ36" i="55" s="1"/>
  <c r="AY35" i="55"/>
  <c r="AY36" i="55" s="1"/>
  <c r="AX35" i="55"/>
  <c r="AX36" i="55" s="1"/>
  <c r="AW35" i="55"/>
  <c r="AV35" i="55"/>
  <c r="AU35" i="55"/>
  <c r="AU36" i="55" s="1"/>
  <c r="AT35" i="55"/>
  <c r="AT36" i="55" s="1"/>
  <c r="AS35" i="55"/>
  <c r="AS36" i="55" s="1"/>
  <c r="AR35" i="55"/>
  <c r="AR36" i="55" s="1"/>
  <c r="AQ35" i="55"/>
  <c r="AQ36" i="55" s="1"/>
  <c r="AP35" i="55"/>
  <c r="AP36" i="55" s="1"/>
  <c r="AO35" i="55"/>
  <c r="AN35" i="55"/>
  <c r="AM35" i="55"/>
  <c r="AM36" i="55" s="1"/>
  <c r="AL35" i="55"/>
  <c r="AL36" i="55" s="1"/>
  <c r="AK35" i="55"/>
  <c r="AK36" i="55" s="1"/>
  <c r="AJ35" i="55"/>
  <c r="AJ36" i="55" s="1"/>
  <c r="AI35" i="55"/>
  <c r="AI36" i="55" s="1"/>
  <c r="AH35" i="55"/>
  <c r="AH36" i="55" s="1"/>
  <c r="AG35" i="55"/>
  <c r="AF35" i="55"/>
  <c r="AE35" i="55"/>
  <c r="AE36" i="55" s="1"/>
  <c r="AD35" i="55"/>
  <c r="AD36" i="55" s="1"/>
  <c r="AC35" i="55"/>
  <c r="AC36" i="55" s="1"/>
  <c r="AB35" i="55"/>
  <c r="AB36" i="55" s="1"/>
  <c r="AA35" i="55"/>
  <c r="AA36" i="55" s="1"/>
  <c r="Z35" i="55"/>
  <c r="Z36" i="55" s="1"/>
  <c r="Y35" i="55"/>
  <c r="X35" i="55"/>
  <c r="W35" i="55"/>
  <c r="W36" i="55" s="1"/>
  <c r="V35" i="55"/>
  <c r="V36" i="55" s="1"/>
  <c r="U35" i="55"/>
  <c r="U36" i="55" s="1"/>
  <c r="T35" i="55"/>
  <c r="T36" i="55" s="1"/>
  <c r="S35" i="55"/>
  <c r="S36" i="55" s="1"/>
  <c r="R35" i="55"/>
  <c r="R36" i="55" s="1"/>
  <c r="Q35" i="55"/>
  <c r="P35" i="55"/>
  <c r="O35" i="55"/>
  <c r="O36" i="55" s="1"/>
  <c r="BM31" i="55"/>
  <c r="BL31" i="55"/>
  <c r="BK31" i="55"/>
  <c r="BE31" i="55"/>
  <c r="BD31" i="55"/>
  <c r="AW31" i="55"/>
  <c r="AV31" i="55"/>
  <c r="AU31" i="55"/>
  <c r="AO31" i="55"/>
  <c r="AN31" i="55"/>
  <c r="AG31" i="55"/>
  <c r="AF31" i="55"/>
  <c r="AE31" i="55"/>
  <c r="Y31" i="55"/>
  <c r="X31" i="55"/>
  <c r="Q31" i="55"/>
  <c r="P31" i="55"/>
  <c r="O31" i="55"/>
  <c r="BN30" i="55"/>
  <c r="BN31" i="55" s="1"/>
  <c r="BM30" i="55"/>
  <c r="BL30" i="55"/>
  <c r="BK30" i="55"/>
  <c r="BJ30" i="55"/>
  <c r="BJ31" i="55" s="1"/>
  <c r="BI30" i="55"/>
  <c r="BI31" i="55" s="1"/>
  <c r="BH30" i="55"/>
  <c r="BH31" i="55" s="1"/>
  <c r="BG30" i="55"/>
  <c r="BG31" i="55" s="1"/>
  <c r="BF30" i="55"/>
  <c r="BF31" i="55" s="1"/>
  <c r="BE30" i="55"/>
  <c r="BD30" i="55"/>
  <c r="BC30" i="55"/>
  <c r="BC31" i="55" s="1"/>
  <c r="BB30" i="55"/>
  <c r="BB31" i="55" s="1"/>
  <c r="BA30" i="55"/>
  <c r="BA31" i="55" s="1"/>
  <c r="AZ30" i="55"/>
  <c r="AZ31" i="55" s="1"/>
  <c r="AY30" i="55"/>
  <c r="AY31" i="55" s="1"/>
  <c r="AX30" i="55"/>
  <c r="AX31" i="55" s="1"/>
  <c r="AW30" i="55"/>
  <c r="AV30" i="55"/>
  <c r="AU30" i="55"/>
  <c r="AT30" i="55"/>
  <c r="AT31" i="55" s="1"/>
  <c r="AS30" i="55"/>
  <c r="AS31" i="55" s="1"/>
  <c r="AR30" i="55"/>
  <c r="AR31" i="55" s="1"/>
  <c r="AQ30" i="55"/>
  <c r="AQ31" i="55" s="1"/>
  <c r="AP30" i="55"/>
  <c r="AP31" i="55" s="1"/>
  <c r="AO30" i="55"/>
  <c r="AN30" i="55"/>
  <c r="AM30" i="55"/>
  <c r="AM31" i="55" s="1"/>
  <c r="AL30" i="55"/>
  <c r="AL31" i="55" s="1"/>
  <c r="AK30" i="55"/>
  <c r="AK31" i="55" s="1"/>
  <c r="AJ30" i="55"/>
  <c r="AJ31" i="55" s="1"/>
  <c r="AI30" i="55"/>
  <c r="AI31" i="55" s="1"/>
  <c r="AH30" i="55"/>
  <c r="AH31" i="55" s="1"/>
  <c r="AG30" i="55"/>
  <c r="AF30" i="55"/>
  <c r="AE30" i="55"/>
  <c r="AD30" i="55"/>
  <c r="AD31" i="55" s="1"/>
  <c r="AC30" i="55"/>
  <c r="AC31" i="55" s="1"/>
  <c r="AB30" i="55"/>
  <c r="AB31" i="55" s="1"/>
  <c r="AA30" i="55"/>
  <c r="AA31" i="55" s="1"/>
  <c r="Z30" i="55"/>
  <c r="Z31" i="55" s="1"/>
  <c r="Y30" i="55"/>
  <c r="X30" i="55"/>
  <c r="W30" i="55"/>
  <c r="W31" i="55" s="1"/>
  <c r="V30" i="55"/>
  <c r="V31" i="55" s="1"/>
  <c r="U30" i="55"/>
  <c r="U31" i="55" s="1"/>
  <c r="T30" i="55"/>
  <c r="T31" i="55" s="1"/>
  <c r="S30" i="55"/>
  <c r="S31" i="55" s="1"/>
  <c r="R30" i="55"/>
  <c r="R31" i="55" s="1"/>
  <c r="Q30" i="55"/>
  <c r="P30" i="55"/>
  <c r="O30" i="55"/>
  <c r="BM26" i="55"/>
  <c r="BL26" i="55"/>
  <c r="BK26" i="55"/>
  <c r="BG26" i="55"/>
  <c r="BE26" i="55"/>
  <c r="BD26" i="55"/>
  <c r="AW26" i="55"/>
  <c r="AV26" i="55"/>
  <c r="AU26" i="55"/>
  <c r="AQ26" i="55"/>
  <c r="AO26" i="55"/>
  <c r="AN26" i="55"/>
  <c r="AG26" i="55"/>
  <c r="AF26" i="55"/>
  <c r="AE26" i="55"/>
  <c r="AA26" i="55"/>
  <c r="Y26" i="55"/>
  <c r="X26" i="55"/>
  <c r="Q26" i="55"/>
  <c r="P26" i="55"/>
  <c r="O26" i="55"/>
  <c r="BN25" i="55"/>
  <c r="BN26" i="55" s="1"/>
  <c r="BM25" i="55"/>
  <c r="BL25" i="55"/>
  <c r="BK25" i="55"/>
  <c r="BJ25" i="55"/>
  <c r="BJ26" i="55" s="1"/>
  <c r="BI25" i="55"/>
  <c r="BI26" i="55" s="1"/>
  <c r="BH25" i="55"/>
  <c r="BH26" i="55" s="1"/>
  <c r="BG25" i="55"/>
  <c r="BF25" i="55"/>
  <c r="BF26" i="55" s="1"/>
  <c r="BE25" i="55"/>
  <c r="BD25" i="55"/>
  <c r="BC25" i="55"/>
  <c r="BC26" i="55" s="1"/>
  <c r="BB25" i="55"/>
  <c r="BB26" i="55" s="1"/>
  <c r="BA25" i="55"/>
  <c r="BA26" i="55" s="1"/>
  <c r="AZ25" i="55"/>
  <c r="AZ26" i="55" s="1"/>
  <c r="AY25" i="55"/>
  <c r="AY26" i="55" s="1"/>
  <c r="AX25" i="55"/>
  <c r="AX26" i="55" s="1"/>
  <c r="AW25" i="55"/>
  <c r="AV25" i="55"/>
  <c r="AU25" i="55"/>
  <c r="AT25" i="55"/>
  <c r="AT26" i="55" s="1"/>
  <c r="AS25" i="55"/>
  <c r="AS26" i="55" s="1"/>
  <c r="AR25" i="55"/>
  <c r="AR26" i="55" s="1"/>
  <c r="AQ25" i="55"/>
  <c r="AP25" i="55"/>
  <c r="AP26" i="55" s="1"/>
  <c r="AO25" i="55"/>
  <c r="AN25" i="55"/>
  <c r="AM25" i="55"/>
  <c r="AM26" i="55" s="1"/>
  <c r="AL25" i="55"/>
  <c r="AL26" i="55" s="1"/>
  <c r="AK25" i="55"/>
  <c r="AK26" i="55" s="1"/>
  <c r="AJ25" i="55"/>
  <c r="AJ26" i="55" s="1"/>
  <c r="AI25" i="55"/>
  <c r="AI26" i="55" s="1"/>
  <c r="AH25" i="55"/>
  <c r="AH26" i="55" s="1"/>
  <c r="AG25" i="55"/>
  <c r="AF25" i="55"/>
  <c r="AE25" i="55"/>
  <c r="AD25" i="55"/>
  <c r="AD26" i="55" s="1"/>
  <c r="AC25" i="55"/>
  <c r="AC26" i="55" s="1"/>
  <c r="AB25" i="55"/>
  <c r="AB26" i="55" s="1"/>
  <c r="AA25" i="55"/>
  <c r="Z25" i="55"/>
  <c r="Z26" i="55" s="1"/>
  <c r="Y25" i="55"/>
  <c r="X25" i="55"/>
  <c r="W25" i="55"/>
  <c r="W26" i="55" s="1"/>
  <c r="V25" i="55"/>
  <c r="V26" i="55" s="1"/>
  <c r="U25" i="55"/>
  <c r="U26" i="55" s="1"/>
  <c r="T25" i="55"/>
  <c r="T26" i="55" s="1"/>
  <c r="S25" i="55"/>
  <c r="S26" i="55" s="1"/>
  <c r="R25" i="55"/>
  <c r="R26" i="55" s="1"/>
  <c r="Q25" i="55"/>
  <c r="P25" i="55"/>
  <c r="O25" i="55"/>
  <c r="BM21" i="55"/>
  <c r="BL21" i="55"/>
  <c r="BK21" i="55"/>
  <c r="BG21" i="55"/>
  <c r="BE21" i="55"/>
  <c r="BD21" i="55"/>
  <c r="AW21" i="55"/>
  <c r="AV21" i="55"/>
  <c r="AU21" i="55"/>
  <c r="AQ21" i="55"/>
  <c r="AO21" i="55"/>
  <c r="AN21" i="55"/>
  <c r="AG21" i="55"/>
  <c r="AF21" i="55"/>
  <c r="AE21" i="55"/>
  <c r="AA21" i="55"/>
  <c r="Y21" i="55"/>
  <c r="X21" i="55"/>
  <c r="Q21" i="55"/>
  <c r="P21" i="55"/>
  <c r="O21" i="55"/>
  <c r="BN20" i="55"/>
  <c r="BN21" i="55" s="1"/>
  <c r="BM20" i="55"/>
  <c r="BL20" i="55"/>
  <c r="BK20" i="55"/>
  <c r="BJ20" i="55"/>
  <c r="BJ21" i="55" s="1"/>
  <c r="BI20" i="55"/>
  <c r="BI21" i="55" s="1"/>
  <c r="BH20" i="55"/>
  <c r="BH21" i="55" s="1"/>
  <c r="BG20" i="55"/>
  <c r="BF20" i="55"/>
  <c r="BF21" i="55" s="1"/>
  <c r="BE20" i="55"/>
  <c r="BD20" i="55"/>
  <c r="BC20" i="55"/>
  <c r="BC21" i="55" s="1"/>
  <c r="BB20" i="55"/>
  <c r="BB21" i="55" s="1"/>
  <c r="BA20" i="55"/>
  <c r="BA21" i="55" s="1"/>
  <c r="AZ20" i="55"/>
  <c r="AZ21" i="55" s="1"/>
  <c r="AY20" i="55"/>
  <c r="AY21" i="55" s="1"/>
  <c r="AX20" i="55"/>
  <c r="AX21" i="55" s="1"/>
  <c r="AW20" i="55"/>
  <c r="AV20" i="55"/>
  <c r="AU20" i="55"/>
  <c r="AT20" i="55"/>
  <c r="AT21" i="55" s="1"/>
  <c r="AS20" i="55"/>
  <c r="AS21" i="55" s="1"/>
  <c r="AR20" i="55"/>
  <c r="AR21" i="55" s="1"/>
  <c r="AQ20" i="55"/>
  <c r="AP20" i="55"/>
  <c r="AP21" i="55" s="1"/>
  <c r="AO20" i="55"/>
  <c r="AN20" i="55"/>
  <c r="AM20" i="55"/>
  <c r="AM21" i="55" s="1"/>
  <c r="AL20" i="55"/>
  <c r="AL21" i="55" s="1"/>
  <c r="AK20" i="55"/>
  <c r="AK21" i="55" s="1"/>
  <c r="AJ20" i="55"/>
  <c r="AJ21" i="55" s="1"/>
  <c r="AI20" i="55"/>
  <c r="AI21" i="55" s="1"/>
  <c r="AH20" i="55"/>
  <c r="AH21" i="55" s="1"/>
  <c r="AG20" i="55"/>
  <c r="AF20" i="55"/>
  <c r="AE20" i="55"/>
  <c r="AD20" i="55"/>
  <c r="AD21" i="55" s="1"/>
  <c r="AC20" i="55"/>
  <c r="AC21" i="55" s="1"/>
  <c r="AB20" i="55"/>
  <c r="AB21" i="55" s="1"/>
  <c r="AA20" i="55"/>
  <c r="Z20" i="55"/>
  <c r="Z21" i="55" s="1"/>
  <c r="Y20" i="55"/>
  <c r="X20" i="55"/>
  <c r="W20" i="55"/>
  <c r="W21" i="55" s="1"/>
  <c r="V20" i="55"/>
  <c r="V21" i="55" s="1"/>
  <c r="U20" i="55"/>
  <c r="U21" i="55" s="1"/>
  <c r="T20" i="55"/>
  <c r="T21" i="55" s="1"/>
  <c r="S20" i="55"/>
  <c r="S21" i="55" s="1"/>
  <c r="R20" i="55"/>
  <c r="R21" i="55" s="1"/>
  <c r="Q20" i="55"/>
  <c r="P20" i="55"/>
  <c r="O20" i="55"/>
  <c r="BM16" i="55"/>
  <c r="BL16" i="55"/>
  <c r="BK16" i="55"/>
  <c r="BE16" i="55"/>
  <c r="BD16" i="55"/>
  <c r="AW16" i="55"/>
  <c r="AV16" i="55"/>
  <c r="AU16" i="55"/>
  <c r="AO16" i="55"/>
  <c r="AN16" i="55"/>
  <c r="AG16" i="55"/>
  <c r="AF16" i="55"/>
  <c r="AE16" i="55"/>
  <c r="Y16" i="55"/>
  <c r="X16" i="55"/>
  <c r="Q16" i="55"/>
  <c r="P16" i="55"/>
  <c r="O16" i="55"/>
  <c r="BN15" i="55"/>
  <c r="BN16" i="55" s="1"/>
  <c r="BM15" i="55"/>
  <c r="BL15" i="55"/>
  <c r="BK15" i="55"/>
  <c r="BJ15" i="55"/>
  <c r="BJ16" i="55" s="1"/>
  <c r="BI15" i="55"/>
  <c r="BI16" i="55" s="1"/>
  <c r="BH15" i="55"/>
  <c r="BH16" i="55" s="1"/>
  <c r="BG15" i="55"/>
  <c r="BG16" i="55" s="1"/>
  <c r="BF15" i="55"/>
  <c r="BF16" i="55" s="1"/>
  <c r="BE15" i="55"/>
  <c r="BD15" i="55"/>
  <c r="BC15" i="55"/>
  <c r="BC16" i="55" s="1"/>
  <c r="BB15" i="55"/>
  <c r="BB16" i="55" s="1"/>
  <c r="BA15" i="55"/>
  <c r="BA16" i="55" s="1"/>
  <c r="AZ15" i="55"/>
  <c r="AZ16" i="55" s="1"/>
  <c r="AY15" i="55"/>
  <c r="AY16" i="55" s="1"/>
  <c r="AX15" i="55"/>
  <c r="AX16" i="55" s="1"/>
  <c r="AW15" i="55"/>
  <c r="AV15" i="55"/>
  <c r="AU15" i="55"/>
  <c r="AT15" i="55"/>
  <c r="AT16" i="55" s="1"/>
  <c r="AS15" i="55"/>
  <c r="AS16" i="55" s="1"/>
  <c r="AR15" i="55"/>
  <c r="AR16" i="55" s="1"/>
  <c r="AQ15" i="55"/>
  <c r="AQ16" i="55" s="1"/>
  <c r="AP15" i="55"/>
  <c r="AP16" i="55" s="1"/>
  <c r="AO15" i="55"/>
  <c r="AN15" i="55"/>
  <c r="AM15" i="55"/>
  <c r="AM16" i="55" s="1"/>
  <c r="AL15" i="55"/>
  <c r="AL16" i="55" s="1"/>
  <c r="AK15" i="55"/>
  <c r="AK16" i="55" s="1"/>
  <c r="AJ15" i="55"/>
  <c r="AJ16" i="55" s="1"/>
  <c r="AI15" i="55"/>
  <c r="AI16" i="55" s="1"/>
  <c r="AH15" i="55"/>
  <c r="AH16" i="55" s="1"/>
  <c r="AG15" i="55"/>
  <c r="AF15" i="55"/>
  <c r="AE15" i="55"/>
  <c r="AD15" i="55"/>
  <c r="AD16" i="55" s="1"/>
  <c r="AC15" i="55"/>
  <c r="AC16" i="55" s="1"/>
  <c r="AB15" i="55"/>
  <c r="AB16" i="55" s="1"/>
  <c r="AA15" i="55"/>
  <c r="AA16" i="55" s="1"/>
  <c r="Z15" i="55"/>
  <c r="Z16" i="55" s="1"/>
  <c r="Y15" i="55"/>
  <c r="X15" i="55"/>
  <c r="W15" i="55"/>
  <c r="W16" i="55" s="1"/>
  <c r="V15" i="55"/>
  <c r="V16" i="55" s="1"/>
  <c r="U15" i="55"/>
  <c r="U16" i="55" s="1"/>
  <c r="T15" i="55"/>
  <c r="T16" i="55" s="1"/>
  <c r="S15" i="55"/>
  <c r="S16" i="55" s="1"/>
  <c r="R15" i="55"/>
  <c r="R16" i="55" s="1"/>
  <c r="Q15" i="55"/>
  <c r="P15" i="55"/>
  <c r="O15" i="55"/>
  <c r="AQ11" i="55"/>
  <c r="AP11" i="55"/>
  <c r="AH11" i="55"/>
  <c r="AE11" i="55"/>
  <c r="W11" i="55"/>
  <c r="V11" i="55"/>
  <c r="U11" i="55"/>
  <c r="T11" i="55"/>
  <c r="O11" i="55"/>
  <c r="BN10" i="55"/>
  <c r="BN11" i="55" s="1"/>
  <c r="BM10" i="55"/>
  <c r="BM11" i="55" s="1"/>
  <c r="BL10" i="55"/>
  <c r="BL11" i="55" s="1"/>
  <c r="BK10" i="55"/>
  <c r="BK11" i="55" s="1"/>
  <c r="BJ10" i="55"/>
  <c r="BJ11" i="55" s="1"/>
  <c r="BI10" i="55"/>
  <c r="BI11" i="55" s="1"/>
  <c r="BH10" i="55"/>
  <c r="BH11" i="55" s="1"/>
  <c r="BG10" i="55"/>
  <c r="BG11" i="55" s="1"/>
  <c r="BF10" i="55"/>
  <c r="BF11" i="55" s="1"/>
  <c r="BE10" i="55"/>
  <c r="BE11" i="55" s="1"/>
  <c r="BD10" i="55"/>
  <c r="BD11" i="55" s="1"/>
  <c r="BC10" i="55"/>
  <c r="BC11" i="55" s="1"/>
  <c r="BB10" i="55"/>
  <c r="BB11" i="55" s="1"/>
  <c r="BA10" i="55"/>
  <c r="BA11" i="55" s="1"/>
  <c r="AZ10" i="55"/>
  <c r="AZ11" i="55" s="1"/>
  <c r="AY10" i="55"/>
  <c r="AY11" i="55" s="1"/>
  <c r="AX10" i="55"/>
  <c r="AX11" i="55" s="1"/>
  <c r="AW10" i="55"/>
  <c r="AW11" i="55" s="1"/>
  <c r="AV10" i="55"/>
  <c r="AV11" i="55" s="1"/>
  <c r="AU10" i="55"/>
  <c r="AU11" i="55" s="1"/>
  <c r="AT10" i="55"/>
  <c r="AT11" i="55" s="1"/>
  <c r="AS10" i="55"/>
  <c r="AS11" i="55" s="1"/>
  <c r="AR10" i="55"/>
  <c r="AR11" i="55" s="1"/>
  <c r="AQ10" i="55"/>
  <c r="AP10" i="55"/>
  <c r="AO10" i="55"/>
  <c r="AO11" i="55" s="1"/>
  <c r="AN10" i="55"/>
  <c r="AN11" i="55" s="1"/>
  <c r="AM10" i="55"/>
  <c r="AM11" i="55" s="1"/>
  <c r="AL10" i="55"/>
  <c r="AL11" i="55" s="1"/>
  <c r="AK10" i="55"/>
  <c r="AK11" i="55" s="1"/>
  <c r="AJ10" i="55"/>
  <c r="AJ11" i="55" s="1"/>
  <c r="AI10" i="55"/>
  <c r="AI11" i="55" s="1"/>
  <c r="AH10" i="55"/>
  <c r="AG10" i="55"/>
  <c r="AG11" i="55" s="1"/>
  <c r="AF10" i="55"/>
  <c r="AF11" i="55" s="1"/>
  <c r="AE10" i="55"/>
  <c r="AD10" i="55"/>
  <c r="AD11" i="55" s="1"/>
  <c r="AC10" i="55"/>
  <c r="AC11" i="55" s="1"/>
  <c r="AB10" i="55"/>
  <c r="AB11" i="55" s="1"/>
  <c r="AA10" i="55"/>
  <c r="AA11" i="55" s="1"/>
  <c r="Z10" i="55"/>
  <c r="Z11" i="55" s="1"/>
  <c r="Y10" i="55"/>
  <c r="Y11" i="55" s="1"/>
  <c r="X10" i="55"/>
  <c r="X11" i="55" s="1"/>
  <c r="W10" i="55"/>
  <c r="V10" i="55"/>
  <c r="U10" i="55"/>
  <c r="T10" i="55"/>
  <c r="S10" i="55"/>
  <c r="S11" i="55" s="1"/>
  <c r="R10" i="55"/>
  <c r="R11" i="55" s="1"/>
  <c r="Q10" i="55"/>
  <c r="Q11" i="55" s="1"/>
  <c r="P10" i="55"/>
  <c r="P11" i="55" s="1"/>
  <c r="O10" i="55"/>
  <c r="BK6" i="55"/>
  <c r="BJ6" i="55"/>
  <c r="BI6" i="55"/>
  <c r="BC6" i="55"/>
  <c r="BB6" i="55"/>
  <c r="BA6" i="55"/>
  <c r="AZ6" i="55"/>
  <c r="AU6" i="55"/>
  <c r="AT6" i="55"/>
  <c r="AS6" i="55"/>
  <c r="AR6" i="55"/>
  <c r="AM6" i="55"/>
  <c r="AL6" i="55"/>
  <c r="AK6" i="55"/>
  <c r="AJ6" i="55"/>
  <c r="AE6" i="55"/>
  <c r="AD6" i="55"/>
  <c r="AC6" i="55"/>
  <c r="AB6" i="55"/>
  <c r="W6" i="55"/>
  <c r="V6" i="55"/>
  <c r="U6" i="55"/>
  <c r="T6" i="55"/>
  <c r="O6" i="55"/>
  <c r="BN5" i="55"/>
  <c r="BN6" i="55" s="1"/>
  <c r="BM5" i="55"/>
  <c r="BM6" i="55" s="1"/>
  <c r="BL5" i="55"/>
  <c r="BL6" i="55" s="1"/>
  <c r="BK5" i="55"/>
  <c r="BJ5" i="55"/>
  <c r="BI5" i="55"/>
  <c r="BG5" i="55"/>
  <c r="BG6" i="55" s="1"/>
  <c r="BE5" i="55"/>
  <c r="BE6" i="55" s="1"/>
  <c r="BD5" i="55"/>
  <c r="BD6" i="55" s="1"/>
  <c r="BC5" i="55"/>
  <c r="BB5" i="55"/>
  <c r="BA5" i="55"/>
  <c r="AZ5" i="55"/>
  <c r="AY5" i="55"/>
  <c r="AY6" i="55" s="1"/>
  <c r="AX5" i="55"/>
  <c r="AX6" i="55" s="1"/>
  <c r="AW5" i="55"/>
  <c r="AW6" i="55" s="1"/>
  <c r="AV5" i="55"/>
  <c r="AV6" i="55" s="1"/>
  <c r="AU5" i="55"/>
  <c r="AT5" i="55"/>
  <c r="AS5" i="55"/>
  <c r="AR5" i="55"/>
  <c r="AQ5" i="55"/>
  <c r="AQ6" i="55" s="1"/>
  <c r="AP5" i="55"/>
  <c r="AP6" i="55" s="1"/>
  <c r="AO5" i="55"/>
  <c r="AO6" i="55" s="1"/>
  <c r="AN5" i="55"/>
  <c r="AN6" i="55" s="1"/>
  <c r="AM5" i="55"/>
  <c r="AL5" i="55"/>
  <c r="AK5" i="55"/>
  <c r="AJ5" i="55"/>
  <c r="AI5" i="55"/>
  <c r="AI6" i="55" s="1"/>
  <c r="AH5" i="55"/>
  <c r="AH6" i="55" s="1"/>
  <c r="AG5" i="55"/>
  <c r="AG6" i="55" s="1"/>
  <c r="AF5" i="55"/>
  <c r="AF6" i="55" s="1"/>
  <c r="AE5" i="55"/>
  <c r="AD5" i="55"/>
  <c r="AC5" i="55"/>
  <c r="AB5" i="55"/>
  <c r="AA5" i="55"/>
  <c r="AA6" i="55" s="1"/>
  <c r="Z5" i="55"/>
  <c r="Z6" i="55" s="1"/>
  <c r="Y5" i="55"/>
  <c r="Y6" i="55" s="1"/>
  <c r="X5" i="55"/>
  <c r="X6" i="55" s="1"/>
  <c r="W5" i="55"/>
  <c r="V5" i="55"/>
  <c r="U5" i="55"/>
  <c r="T5" i="55"/>
  <c r="S5" i="55"/>
  <c r="S6" i="55" s="1"/>
  <c r="R5" i="55"/>
  <c r="R6" i="55" s="1"/>
  <c r="Q5" i="55"/>
  <c r="Q6" i="55" s="1"/>
  <c r="P5" i="55"/>
  <c r="P6" i="55" s="1"/>
  <c r="O5" i="55"/>
  <c r="BH4" i="55"/>
  <c r="BG4" i="55"/>
  <c r="BF4" i="55"/>
  <c r="BH3" i="55"/>
  <c r="BH5" i="55" s="1"/>
  <c r="BH6" i="55" s="1"/>
  <c r="BG3" i="55"/>
  <c r="BF3" i="55"/>
  <c r="BF5" i="55" s="1"/>
  <c r="BF6" i="55" s="1"/>
  <c r="BL76" i="51"/>
  <c r="BK76" i="51"/>
  <c r="BJ76" i="51"/>
  <c r="BF76" i="51"/>
  <c r="BD76" i="51"/>
  <c r="BC76" i="51"/>
  <c r="BB76" i="51"/>
  <c r="AX76" i="51"/>
  <c r="AW76" i="51"/>
  <c r="AU76" i="51"/>
  <c r="AN76" i="51"/>
  <c r="AM76" i="51"/>
  <c r="AH76" i="51"/>
  <c r="AG76" i="51"/>
  <c r="AF76" i="51"/>
  <c r="AE76" i="51"/>
  <c r="X76" i="51"/>
  <c r="W76" i="51"/>
  <c r="V76" i="51"/>
  <c r="Q76" i="51"/>
  <c r="P76" i="51"/>
  <c r="BO75" i="51"/>
  <c r="BO76" i="51" s="1"/>
  <c r="BN75" i="51"/>
  <c r="BN76" i="51" s="1"/>
  <c r="BM75" i="51"/>
  <c r="BM76" i="51" s="1"/>
  <c r="BL75" i="51"/>
  <c r="BK75" i="51"/>
  <c r="BJ75" i="51"/>
  <c r="BI75" i="51"/>
  <c r="BI76" i="51" s="1"/>
  <c r="BH75" i="51"/>
  <c r="BH76" i="51" s="1"/>
  <c r="BG75" i="51"/>
  <c r="BG76" i="51" s="1"/>
  <c r="BF75" i="51"/>
  <c r="BE75" i="51"/>
  <c r="BE76" i="51" s="1"/>
  <c r="BD75" i="51"/>
  <c r="BC75" i="51"/>
  <c r="BB75" i="51"/>
  <c r="BA75" i="51"/>
  <c r="BA76" i="51" s="1"/>
  <c r="AZ75" i="51"/>
  <c r="AZ76" i="51" s="1"/>
  <c r="AY75" i="51"/>
  <c r="AY76" i="51" s="1"/>
  <c r="AX75" i="51"/>
  <c r="AW75" i="51"/>
  <c r="AV75" i="51"/>
  <c r="AV76" i="51" s="1"/>
  <c r="AU75" i="51"/>
  <c r="AT75" i="51"/>
  <c r="AT76" i="51" s="1"/>
  <c r="AS75" i="51"/>
  <c r="AS76" i="51" s="1"/>
  <c r="AR75" i="51"/>
  <c r="AR76" i="51" s="1"/>
  <c r="AQ75" i="51"/>
  <c r="AQ76" i="51" s="1"/>
  <c r="AP75" i="51"/>
  <c r="AP76" i="51" s="1"/>
  <c r="AO75" i="51"/>
  <c r="AO76" i="51" s="1"/>
  <c r="AN75" i="51"/>
  <c r="AM75" i="51"/>
  <c r="AL75" i="51"/>
  <c r="AL76" i="51" s="1"/>
  <c r="AK75" i="51"/>
  <c r="AK76" i="51" s="1"/>
  <c r="AJ75" i="51"/>
  <c r="AJ76" i="51" s="1"/>
  <c r="AI75" i="51"/>
  <c r="AI76" i="51" s="1"/>
  <c r="AH75" i="51"/>
  <c r="AG75" i="51"/>
  <c r="AF75" i="51"/>
  <c r="AE75" i="51"/>
  <c r="AD75" i="51"/>
  <c r="AD76" i="51" s="1"/>
  <c r="AC75" i="51"/>
  <c r="AC76" i="51" s="1"/>
  <c r="AB75" i="51"/>
  <c r="AB76" i="51" s="1"/>
  <c r="AA75" i="51"/>
  <c r="AA76" i="51" s="1"/>
  <c r="Z75" i="51"/>
  <c r="Z76" i="51" s="1"/>
  <c r="Y75" i="51"/>
  <c r="Y76" i="51" s="1"/>
  <c r="X75" i="51"/>
  <c r="W75" i="51"/>
  <c r="V75" i="51"/>
  <c r="U75" i="51"/>
  <c r="U76" i="51" s="1"/>
  <c r="T75" i="51"/>
  <c r="T76" i="51" s="1"/>
  <c r="S75" i="51"/>
  <c r="S76" i="51" s="1"/>
  <c r="R75" i="51"/>
  <c r="R76" i="51" s="1"/>
  <c r="Q75" i="51"/>
  <c r="P75" i="51"/>
  <c r="BM71" i="51"/>
  <c r="BL71" i="51"/>
  <c r="BK71" i="51"/>
  <c r="BJ71" i="51"/>
  <c r="BE71" i="51"/>
  <c r="BD71" i="51"/>
  <c r="BC71" i="51"/>
  <c r="AZ71" i="51"/>
  <c r="AU71" i="51"/>
  <c r="AP71" i="51"/>
  <c r="AO71" i="51"/>
  <c r="AM71" i="51"/>
  <c r="AH71" i="51"/>
  <c r="AG71" i="51"/>
  <c r="AF71" i="51"/>
  <c r="AE71" i="51"/>
  <c r="Z71" i="51"/>
  <c r="Y71" i="51"/>
  <c r="X71" i="51"/>
  <c r="W71" i="51"/>
  <c r="R71" i="51"/>
  <c r="Q71" i="51"/>
  <c r="P71" i="51"/>
  <c r="BO70" i="51"/>
  <c r="BO71" i="51" s="1"/>
  <c r="BN70" i="51"/>
  <c r="BN71" i="51" s="1"/>
  <c r="BM70" i="51"/>
  <c r="BL70" i="51"/>
  <c r="BK70" i="51"/>
  <c r="BJ70" i="51"/>
  <c r="BI70" i="51"/>
  <c r="BI71" i="51" s="1"/>
  <c r="BH70" i="51"/>
  <c r="BH71" i="51" s="1"/>
  <c r="BG70" i="51"/>
  <c r="BG71" i="51" s="1"/>
  <c r="BF70" i="51"/>
  <c r="BF71" i="51" s="1"/>
  <c r="BE70" i="51"/>
  <c r="BD70" i="51"/>
  <c r="BC70" i="51"/>
  <c r="BB70" i="51"/>
  <c r="BB71" i="51" s="1"/>
  <c r="BA70" i="51"/>
  <c r="BA71" i="51" s="1"/>
  <c r="AZ70" i="51"/>
  <c r="AY70" i="51"/>
  <c r="AY71" i="51" s="1"/>
  <c r="AX70" i="51"/>
  <c r="AX71" i="51" s="1"/>
  <c r="AW70" i="51"/>
  <c r="AW71" i="51" s="1"/>
  <c r="AV70" i="51"/>
  <c r="AV71" i="51" s="1"/>
  <c r="AU70" i="51"/>
  <c r="AT70" i="51"/>
  <c r="AT71" i="51" s="1"/>
  <c r="AS70" i="51"/>
  <c r="AS71" i="51" s="1"/>
  <c r="AR70" i="51"/>
  <c r="AR71" i="51" s="1"/>
  <c r="AQ70" i="51"/>
  <c r="AQ71" i="51" s="1"/>
  <c r="AP70" i="51"/>
  <c r="AO70" i="51"/>
  <c r="AN70" i="51"/>
  <c r="AN71" i="51" s="1"/>
  <c r="AM70" i="51"/>
  <c r="AL70" i="51"/>
  <c r="AL71" i="51" s="1"/>
  <c r="AK70" i="51"/>
  <c r="AK71" i="51" s="1"/>
  <c r="AJ70" i="51"/>
  <c r="AJ71" i="51" s="1"/>
  <c r="AI70" i="51"/>
  <c r="AI71" i="51" s="1"/>
  <c r="AH70" i="51"/>
  <c r="AG70" i="51"/>
  <c r="AF70" i="51"/>
  <c r="AE70" i="51"/>
  <c r="AD70" i="51"/>
  <c r="AD71" i="51" s="1"/>
  <c r="AC70" i="51"/>
  <c r="AC71" i="51" s="1"/>
  <c r="AB70" i="51"/>
  <c r="AB71" i="51" s="1"/>
  <c r="AA70" i="51"/>
  <c r="AA71" i="51" s="1"/>
  <c r="Z70" i="51"/>
  <c r="Y70" i="51"/>
  <c r="X70" i="51"/>
  <c r="W70" i="51"/>
  <c r="V70" i="51"/>
  <c r="V71" i="51" s="1"/>
  <c r="U70" i="51"/>
  <c r="U71" i="51" s="1"/>
  <c r="T70" i="51"/>
  <c r="T71" i="51" s="1"/>
  <c r="S70" i="51"/>
  <c r="S71" i="51" s="1"/>
  <c r="R70" i="51"/>
  <c r="Q70" i="51"/>
  <c r="P70" i="51"/>
  <c r="BN66" i="51"/>
  <c r="BM66" i="51"/>
  <c r="BK66" i="51"/>
  <c r="BJ66" i="51"/>
  <c r="BF66" i="51"/>
  <c r="BE66" i="51"/>
  <c r="BC66" i="51"/>
  <c r="AZ66" i="51"/>
  <c r="AP66" i="51"/>
  <c r="AM66" i="51"/>
  <c r="AL66" i="51"/>
  <c r="AH66" i="51"/>
  <c r="AG66" i="51"/>
  <c r="AE66" i="51"/>
  <c r="Y66" i="51"/>
  <c r="X66" i="51"/>
  <c r="W66" i="51"/>
  <c r="R66" i="51"/>
  <c r="Q66" i="51"/>
  <c r="P66" i="51"/>
  <c r="BO65" i="51"/>
  <c r="BO66" i="51" s="1"/>
  <c r="BN65" i="51"/>
  <c r="BM65" i="51"/>
  <c r="BL65" i="51"/>
  <c r="BL66" i="51" s="1"/>
  <c r="BK65" i="51"/>
  <c r="BJ65" i="51"/>
  <c r="BI65" i="51"/>
  <c r="BI66" i="51" s="1"/>
  <c r="BH65" i="51"/>
  <c r="BH66" i="51" s="1"/>
  <c r="BG65" i="51"/>
  <c r="BG66" i="51" s="1"/>
  <c r="BF65" i="51"/>
  <c r="BE65" i="51"/>
  <c r="BD65" i="51"/>
  <c r="BD66" i="51" s="1"/>
  <c r="BC65" i="51"/>
  <c r="BB65" i="51"/>
  <c r="BB66" i="51" s="1"/>
  <c r="BA65" i="51"/>
  <c r="BA66" i="51" s="1"/>
  <c r="AZ65" i="51"/>
  <c r="AY65" i="51"/>
  <c r="AY66" i="51" s="1"/>
  <c r="AX65" i="51"/>
  <c r="AX66" i="51" s="1"/>
  <c r="AW65" i="51"/>
  <c r="AW66" i="51" s="1"/>
  <c r="AV65" i="51"/>
  <c r="AV66" i="51" s="1"/>
  <c r="AT65" i="51"/>
  <c r="AT66" i="51" s="1"/>
  <c r="AS65" i="51"/>
  <c r="AS66" i="51" s="1"/>
  <c r="AR65" i="51"/>
  <c r="AR66" i="51" s="1"/>
  <c r="AQ65" i="51"/>
  <c r="AQ66" i="51" s="1"/>
  <c r="AP65" i="51"/>
  <c r="AO65" i="51"/>
  <c r="AO66" i="51" s="1"/>
  <c r="AN65" i="51"/>
  <c r="AN66" i="51" s="1"/>
  <c r="AM65" i="51"/>
  <c r="AL65" i="51"/>
  <c r="AK65" i="51"/>
  <c r="AK66" i="51" s="1"/>
  <c r="AJ65" i="51"/>
  <c r="AJ66" i="51" s="1"/>
  <c r="AI65" i="51"/>
  <c r="AI66" i="51" s="1"/>
  <c r="AH65" i="51"/>
  <c r="AG65" i="51"/>
  <c r="AF65" i="51"/>
  <c r="AF66" i="51" s="1"/>
  <c r="AE65" i="51"/>
  <c r="AD65" i="51"/>
  <c r="AD66" i="51" s="1"/>
  <c r="AC65" i="51"/>
  <c r="AC66" i="51" s="1"/>
  <c r="AB65" i="51"/>
  <c r="AB66" i="51" s="1"/>
  <c r="AA65" i="51"/>
  <c r="AA66" i="51" s="1"/>
  <c r="Z65" i="51"/>
  <c r="Z66" i="51" s="1"/>
  <c r="Y65" i="51"/>
  <c r="X65" i="51"/>
  <c r="W65" i="51"/>
  <c r="V65" i="51"/>
  <c r="V66" i="51" s="1"/>
  <c r="U65" i="51"/>
  <c r="U66" i="51" s="1"/>
  <c r="T65" i="51"/>
  <c r="T66" i="51" s="1"/>
  <c r="S65" i="51"/>
  <c r="S66" i="51" s="1"/>
  <c r="R65" i="51"/>
  <c r="Q65" i="51"/>
  <c r="P65" i="51"/>
  <c r="AU64" i="51"/>
  <c r="AU63" i="51"/>
  <c r="AU65" i="51" s="1"/>
  <c r="AU66" i="51" s="1"/>
  <c r="BO61" i="51"/>
  <c r="BN61" i="51"/>
  <c r="BM61" i="51"/>
  <c r="BH61" i="51"/>
  <c r="BG61" i="51"/>
  <c r="BF61" i="51"/>
  <c r="BE61" i="51"/>
  <c r="BC61" i="51"/>
  <c r="AW61" i="51"/>
  <c r="AP61" i="51"/>
  <c r="AO61" i="51"/>
  <c r="AJ61" i="51"/>
  <c r="AG61" i="51"/>
  <c r="AB61" i="51"/>
  <c r="Y61" i="51"/>
  <c r="T61" i="51"/>
  <c r="S61" i="51"/>
  <c r="Q61" i="51"/>
  <c r="BO60" i="51"/>
  <c r="BN60" i="51"/>
  <c r="BM60" i="51"/>
  <c r="BL60" i="51"/>
  <c r="BL61" i="51" s="1"/>
  <c r="BK60" i="51"/>
  <c r="BK61" i="51" s="1"/>
  <c r="BJ60" i="51"/>
  <c r="BJ61" i="51" s="1"/>
  <c r="BI60" i="51"/>
  <c r="BI61" i="51" s="1"/>
  <c r="BH60" i="51"/>
  <c r="BG60" i="51"/>
  <c r="BF60" i="51"/>
  <c r="BE60" i="51"/>
  <c r="BD60" i="51"/>
  <c r="BD61" i="51" s="1"/>
  <c r="BC60" i="51"/>
  <c r="BB60" i="51"/>
  <c r="BB61" i="51" s="1"/>
  <c r="BA60" i="51"/>
  <c r="BA61" i="51" s="1"/>
  <c r="AZ60" i="51"/>
  <c r="AZ61" i="51" s="1"/>
  <c r="AY60" i="51"/>
  <c r="AY61" i="51" s="1"/>
  <c r="AX60" i="51"/>
  <c r="AX61" i="51" s="1"/>
  <c r="AW60" i="51"/>
  <c r="AV60" i="51"/>
  <c r="AV61" i="51" s="1"/>
  <c r="AU60" i="51"/>
  <c r="AU61" i="51" s="1"/>
  <c r="AT60" i="51"/>
  <c r="AT61" i="51" s="1"/>
  <c r="AS60" i="51"/>
  <c r="AS61" i="51" s="1"/>
  <c r="AR60" i="51"/>
  <c r="AR61" i="51" s="1"/>
  <c r="AQ60" i="51"/>
  <c r="AQ61" i="51" s="1"/>
  <c r="AP60" i="51"/>
  <c r="AO60" i="51"/>
  <c r="AN60" i="51"/>
  <c r="AN61" i="51" s="1"/>
  <c r="AM60" i="51"/>
  <c r="AM61" i="51" s="1"/>
  <c r="AL60" i="51"/>
  <c r="AL61" i="51" s="1"/>
  <c r="AK60" i="51"/>
  <c r="AK61" i="51" s="1"/>
  <c r="AJ60" i="51"/>
  <c r="AI60" i="51"/>
  <c r="AI61" i="51" s="1"/>
  <c r="AH60" i="51"/>
  <c r="AH61" i="51" s="1"/>
  <c r="AG60" i="51"/>
  <c r="AF60" i="51"/>
  <c r="AF61" i="51" s="1"/>
  <c r="AE60" i="51"/>
  <c r="AE61" i="51" s="1"/>
  <c r="AD60" i="51"/>
  <c r="AD61" i="51" s="1"/>
  <c r="AC60" i="51"/>
  <c r="AC61" i="51" s="1"/>
  <c r="AB60" i="51"/>
  <c r="AA60" i="51"/>
  <c r="AA61" i="51" s="1"/>
  <c r="Z60" i="51"/>
  <c r="Z61" i="51" s="1"/>
  <c r="Y60" i="51"/>
  <c r="X60" i="51"/>
  <c r="X61" i="51" s="1"/>
  <c r="W60" i="51"/>
  <c r="W61" i="51" s="1"/>
  <c r="V60" i="51"/>
  <c r="V61" i="51" s="1"/>
  <c r="U60" i="51"/>
  <c r="U61" i="51" s="1"/>
  <c r="T60" i="51"/>
  <c r="S60" i="51"/>
  <c r="R60" i="51"/>
  <c r="R61" i="51" s="1"/>
  <c r="Q60" i="51"/>
  <c r="P60" i="51"/>
  <c r="P61" i="51" s="1"/>
  <c r="BO56" i="51"/>
  <c r="BN56" i="51"/>
  <c r="BM56" i="51"/>
  <c r="BK56" i="51"/>
  <c r="BJ56" i="51"/>
  <c r="BH56" i="51"/>
  <c r="BG56" i="51"/>
  <c r="BF56" i="51"/>
  <c r="BE56" i="51"/>
  <c r="BC56" i="51"/>
  <c r="BB56" i="51"/>
  <c r="AW56" i="51"/>
  <c r="AR56" i="51"/>
  <c r="AQ56" i="51"/>
  <c r="AO56" i="51"/>
  <c r="AM56" i="51"/>
  <c r="AI56" i="51"/>
  <c r="AH56" i="51"/>
  <c r="AG56" i="51"/>
  <c r="AF56" i="51"/>
  <c r="AE56" i="51"/>
  <c r="AD56" i="51"/>
  <c r="Y56" i="51"/>
  <c r="W56" i="51"/>
  <c r="V56" i="51"/>
  <c r="T56" i="51"/>
  <c r="Q56" i="51"/>
  <c r="BO55" i="51"/>
  <c r="BN55" i="51"/>
  <c r="BM55" i="51"/>
  <c r="BL55" i="51"/>
  <c r="BL56" i="51" s="1"/>
  <c r="BK55" i="51"/>
  <c r="BJ55" i="51"/>
  <c r="BI55" i="51"/>
  <c r="BI56" i="51" s="1"/>
  <c r="BH55" i="51"/>
  <c r="BG55" i="51"/>
  <c r="BF55" i="51"/>
  <c r="BE55" i="51"/>
  <c r="BD55" i="51"/>
  <c r="BD56" i="51" s="1"/>
  <c r="BC55" i="51"/>
  <c r="BB55" i="51"/>
  <c r="BA55" i="51"/>
  <c r="BA56" i="51" s="1"/>
  <c r="AZ55" i="51"/>
  <c r="AZ56" i="51" s="1"/>
  <c r="AY55" i="51"/>
  <c r="AY56" i="51" s="1"/>
  <c r="AX55" i="51"/>
  <c r="AX56" i="51" s="1"/>
  <c r="AW55" i="51"/>
  <c r="AV55" i="51"/>
  <c r="AV56" i="51" s="1"/>
  <c r="AU55" i="51"/>
  <c r="AU56" i="51" s="1"/>
  <c r="AT55" i="51"/>
  <c r="AT56" i="51" s="1"/>
  <c r="AS55" i="51"/>
  <c r="AS56" i="51" s="1"/>
  <c r="AR55" i="51"/>
  <c r="AQ55" i="51"/>
  <c r="AP55" i="51"/>
  <c r="AP56" i="51" s="1"/>
  <c r="AO55" i="51"/>
  <c r="AN55" i="51"/>
  <c r="AN56" i="51" s="1"/>
  <c r="AM55" i="51"/>
  <c r="AL55" i="51"/>
  <c r="AL56" i="51" s="1"/>
  <c r="AK55" i="51"/>
  <c r="AK56" i="51" s="1"/>
  <c r="AJ55" i="51"/>
  <c r="AJ56" i="51" s="1"/>
  <c r="AI55" i="51"/>
  <c r="AH55" i="51"/>
  <c r="AG55" i="51"/>
  <c r="AF55" i="51"/>
  <c r="AE55" i="51"/>
  <c r="AD55" i="51"/>
  <c r="AC55" i="51"/>
  <c r="AC56" i="51" s="1"/>
  <c r="AB55" i="51"/>
  <c r="AB56" i="51" s="1"/>
  <c r="AA55" i="51"/>
  <c r="AA56" i="51" s="1"/>
  <c r="Z55" i="51"/>
  <c r="Z56" i="51" s="1"/>
  <c r="Y55" i="51"/>
  <c r="X55" i="51"/>
  <c r="X56" i="51" s="1"/>
  <c r="W55" i="51"/>
  <c r="V55" i="51"/>
  <c r="U55" i="51"/>
  <c r="U56" i="51" s="1"/>
  <c r="T55" i="51"/>
  <c r="S55" i="51"/>
  <c r="S56" i="51" s="1"/>
  <c r="R55" i="51"/>
  <c r="R56" i="51" s="1"/>
  <c r="Q55" i="51"/>
  <c r="P55" i="51"/>
  <c r="P56" i="51" s="1"/>
  <c r="BM51" i="51"/>
  <c r="BL51" i="51"/>
  <c r="BH51" i="51"/>
  <c r="BG51" i="51"/>
  <c r="BE51" i="51"/>
  <c r="BD51" i="51"/>
  <c r="AW51" i="51"/>
  <c r="AQ51" i="51"/>
  <c r="AJ51" i="51"/>
  <c r="AI51" i="51"/>
  <c r="AH51" i="51"/>
  <c r="AG51" i="51"/>
  <c r="AF51" i="51"/>
  <c r="Y51" i="51"/>
  <c r="X51" i="51"/>
  <c r="W51" i="51"/>
  <c r="S51" i="51"/>
  <c r="R51" i="51"/>
  <c r="Q51" i="51"/>
  <c r="P51" i="51"/>
  <c r="BO50" i="51"/>
  <c r="BO51" i="51" s="1"/>
  <c r="BN50" i="51"/>
  <c r="BN51" i="51" s="1"/>
  <c r="BM50" i="51"/>
  <c r="BL50" i="51"/>
  <c r="BK50" i="51"/>
  <c r="BK51" i="51" s="1"/>
  <c r="BJ50" i="51"/>
  <c r="BJ51" i="51" s="1"/>
  <c r="BI50" i="51"/>
  <c r="BI51" i="51" s="1"/>
  <c r="BH50" i="51"/>
  <c r="BG50" i="51"/>
  <c r="BF50" i="51"/>
  <c r="BF51" i="51" s="1"/>
  <c r="BE50" i="51"/>
  <c r="BD50" i="51"/>
  <c r="BC50" i="51"/>
  <c r="BC51" i="51" s="1"/>
  <c r="BB50" i="51"/>
  <c r="BB51" i="51" s="1"/>
  <c r="BA50" i="51"/>
  <c r="BA51" i="51" s="1"/>
  <c r="AZ50" i="51"/>
  <c r="AZ51" i="51" s="1"/>
  <c r="AY50" i="51"/>
  <c r="AY51" i="51" s="1"/>
  <c r="AX50" i="51"/>
  <c r="AX51" i="51" s="1"/>
  <c r="AW50" i="51"/>
  <c r="AV50" i="51"/>
  <c r="AV51" i="51" s="1"/>
  <c r="AQ50" i="51"/>
  <c r="AP50" i="51"/>
  <c r="AP51" i="51" s="1"/>
  <c r="AN50" i="51"/>
  <c r="AN51" i="51" s="1"/>
  <c r="AM50" i="51"/>
  <c r="AM51" i="51" s="1"/>
  <c r="AL50" i="51"/>
  <c r="AL51" i="51" s="1"/>
  <c r="AK50" i="51"/>
  <c r="AK51" i="51" s="1"/>
  <c r="AJ50" i="51"/>
  <c r="AI50" i="51"/>
  <c r="AH50" i="51"/>
  <c r="AG50" i="51"/>
  <c r="AF50" i="51"/>
  <c r="AE50" i="51"/>
  <c r="AE51" i="51" s="1"/>
  <c r="AD50" i="51"/>
  <c r="AD51" i="51" s="1"/>
  <c r="AC50" i="51"/>
  <c r="AC51" i="51" s="1"/>
  <c r="AB50" i="51"/>
  <c r="AB51" i="51" s="1"/>
  <c r="AA50" i="51"/>
  <c r="AA51" i="51" s="1"/>
  <c r="Z50" i="51"/>
  <c r="Z51" i="51" s="1"/>
  <c r="Y50" i="51"/>
  <c r="X50" i="51"/>
  <c r="W50" i="51"/>
  <c r="V50" i="51"/>
  <c r="V51" i="51" s="1"/>
  <c r="U50" i="51"/>
  <c r="U51" i="51" s="1"/>
  <c r="T50" i="51"/>
  <c r="T51" i="51" s="1"/>
  <c r="S50" i="51"/>
  <c r="R50" i="51"/>
  <c r="Q50" i="51"/>
  <c r="P50" i="51"/>
  <c r="AU49" i="51"/>
  <c r="AT49" i="51"/>
  <c r="AS49" i="51"/>
  <c r="AR49" i="51"/>
  <c r="AQ49" i="51"/>
  <c r="AP49" i="51"/>
  <c r="AO49" i="51"/>
  <c r="AO50" i="51" s="1"/>
  <c r="AO51" i="51" s="1"/>
  <c r="AL49" i="51"/>
  <c r="AK49" i="51"/>
  <c r="AU48" i="51"/>
  <c r="AU50" i="51" s="1"/>
  <c r="AU51" i="51" s="1"/>
  <c r="AT48" i="51"/>
  <c r="AT50" i="51" s="1"/>
  <c r="AT51" i="51" s="1"/>
  <c r="AS48" i="51"/>
  <c r="AS50" i="51" s="1"/>
  <c r="AS51" i="51" s="1"/>
  <c r="AR48" i="51"/>
  <c r="AR50" i="51" s="1"/>
  <c r="AR51" i="51" s="1"/>
  <c r="AP48" i="51"/>
  <c r="BK46" i="51"/>
  <c r="BJ46" i="51"/>
  <c r="BI46" i="51"/>
  <c r="BH46" i="51"/>
  <c r="BE46" i="51"/>
  <c r="BC46" i="51"/>
  <c r="BB46" i="51"/>
  <c r="AW46" i="51"/>
  <c r="AU46" i="51"/>
  <c r="AO46" i="51"/>
  <c r="AN46" i="51"/>
  <c r="AM46" i="51"/>
  <c r="AG46" i="51"/>
  <c r="AF46" i="51"/>
  <c r="AE46" i="51"/>
  <c r="AD46" i="51"/>
  <c r="Y46" i="51"/>
  <c r="W46" i="51"/>
  <c r="V46" i="51"/>
  <c r="Q46" i="51"/>
  <c r="P46" i="51"/>
  <c r="BO45" i="51"/>
  <c r="BO46" i="51" s="1"/>
  <c r="BN45" i="51"/>
  <c r="BN46" i="51" s="1"/>
  <c r="BM45" i="51"/>
  <c r="BM46" i="51" s="1"/>
  <c r="BL45" i="51"/>
  <c r="BL46" i="51" s="1"/>
  <c r="BK45" i="51"/>
  <c r="BJ45" i="51"/>
  <c r="BI45" i="51"/>
  <c r="BH45" i="51"/>
  <c r="BG45" i="51"/>
  <c r="BG46" i="51" s="1"/>
  <c r="BF45" i="51"/>
  <c r="BF46" i="51" s="1"/>
  <c r="BE45" i="51"/>
  <c r="BD45" i="51"/>
  <c r="BD46" i="51" s="1"/>
  <c r="BC45" i="51"/>
  <c r="BB45" i="51"/>
  <c r="BA45" i="51"/>
  <c r="BA46" i="51" s="1"/>
  <c r="AZ45" i="51"/>
  <c r="AZ46" i="51" s="1"/>
  <c r="AY45" i="51"/>
  <c r="AY46" i="51" s="1"/>
  <c r="AX45" i="51"/>
  <c r="AX46" i="51" s="1"/>
  <c r="AW45" i="51"/>
  <c r="AV45" i="51"/>
  <c r="AV46" i="51" s="1"/>
  <c r="AU45" i="51"/>
  <c r="AT45" i="51"/>
  <c r="AT46" i="51" s="1"/>
  <c r="AS45" i="51"/>
  <c r="AS46" i="51" s="1"/>
  <c r="AR45" i="51"/>
  <c r="AR46" i="51" s="1"/>
  <c r="AQ45" i="51"/>
  <c r="AQ46" i="51" s="1"/>
  <c r="AP45" i="51"/>
  <c r="AP46" i="51" s="1"/>
  <c r="AO45" i="51"/>
  <c r="AN45" i="51"/>
  <c r="AM45" i="51"/>
  <c r="AL45" i="51"/>
  <c r="AL46" i="51" s="1"/>
  <c r="AK45" i="51"/>
  <c r="AK46" i="51" s="1"/>
  <c r="AJ45" i="51"/>
  <c r="AJ46" i="51" s="1"/>
  <c r="AI45" i="51"/>
  <c r="AI46" i="51" s="1"/>
  <c r="AH45" i="51"/>
  <c r="AH46" i="51" s="1"/>
  <c r="AG45" i="51"/>
  <c r="AF45" i="51"/>
  <c r="AE45" i="51"/>
  <c r="AD45" i="51"/>
  <c r="AC45" i="51"/>
  <c r="AC46" i="51" s="1"/>
  <c r="AB45" i="51"/>
  <c r="AB46" i="51" s="1"/>
  <c r="AA45" i="51"/>
  <c r="AA46" i="51" s="1"/>
  <c r="Z45" i="51"/>
  <c r="Z46" i="51" s="1"/>
  <c r="Y45" i="51"/>
  <c r="X45" i="51"/>
  <c r="X46" i="51" s="1"/>
  <c r="W45" i="51"/>
  <c r="V45" i="51"/>
  <c r="U45" i="51"/>
  <c r="U46" i="51" s="1"/>
  <c r="T45" i="51"/>
  <c r="T46" i="51" s="1"/>
  <c r="S45" i="51"/>
  <c r="S46" i="51" s="1"/>
  <c r="R45" i="51"/>
  <c r="R46" i="51" s="1"/>
  <c r="Q45" i="51"/>
  <c r="P45" i="51"/>
  <c r="BL41" i="51"/>
  <c r="BK41" i="51"/>
  <c r="BJ41" i="51"/>
  <c r="BI41" i="51"/>
  <c r="BH41" i="51"/>
  <c r="BF41" i="51"/>
  <c r="BD41" i="51"/>
  <c r="BC41" i="51"/>
  <c r="AX41" i="51"/>
  <c r="AU41" i="51"/>
  <c r="AK41" i="51"/>
  <c r="AJ41" i="51"/>
  <c r="AE41" i="51"/>
  <c r="AB41" i="51"/>
  <c r="Z41" i="51"/>
  <c r="X41" i="51"/>
  <c r="W41" i="51"/>
  <c r="V41" i="51"/>
  <c r="BO40" i="51"/>
  <c r="BO41" i="51" s="1"/>
  <c r="BN40" i="51"/>
  <c r="BN41" i="51" s="1"/>
  <c r="BM40" i="51"/>
  <c r="BM41" i="51" s="1"/>
  <c r="BL40" i="51"/>
  <c r="BK40" i="51"/>
  <c r="BJ40" i="51"/>
  <c r="BI40" i="51"/>
  <c r="BH40" i="51"/>
  <c r="BG40" i="51"/>
  <c r="BG41" i="51" s="1"/>
  <c r="BF40" i="51"/>
  <c r="BE40" i="51"/>
  <c r="BE41" i="51" s="1"/>
  <c r="BD40" i="51"/>
  <c r="BC40" i="51"/>
  <c r="BB40" i="51"/>
  <c r="BB41" i="51" s="1"/>
  <c r="BA40" i="51"/>
  <c r="BA41" i="51" s="1"/>
  <c r="AZ40" i="51"/>
  <c r="AZ41" i="51" s="1"/>
  <c r="AY40" i="51"/>
  <c r="AY41" i="51" s="1"/>
  <c r="AX40" i="51"/>
  <c r="AW40" i="51"/>
  <c r="AW41" i="51" s="1"/>
  <c r="AV40" i="51"/>
  <c r="AV41" i="51" s="1"/>
  <c r="AU40" i="51"/>
  <c r="AT40" i="51"/>
  <c r="AT41" i="51" s="1"/>
  <c r="AS40" i="51"/>
  <c r="AS41" i="51" s="1"/>
  <c r="AR40" i="51"/>
  <c r="AR41" i="51" s="1"/>
  <c r="AQ40" i="51"/>
  <c r="AQ41" i="51" s="1"/>
  <c r="AP40" i="51"/>
  <c r="AP41" i="51" s="1"/>
  <c r="AO40" i="51"/>
  <c r="AO41" i="51" s="1"/>
  <c r="AL40" i="51"/>
  <c r="AL41" i="51" s="1"/>
  <c r="AK40" i="51"/>
  <c r="AJ40" i="51"/>
  <c r="AI40" i="51"/>
  <c r="AI41" i="51" s="1"/>
  <c r="AH40" i="51"/>
  <c r="AH41" i="51" s="1"/>
  <c r="AG40" i="51"/>
  <c r="AG41" i="51" s="1"/>
  <c r="AF40" i="51"/>
  <c r="AF41" i="51" s="1"/>
  <c r="AE40" i="51"/>
  <c r="AD40" i="51"/>
  <c r="AD41" i="51" s="1"/>
  <c r="AC40" i="51"/>
  <c r="AC41" i="51" s="1"/>
  <c r="AB40" i="51"/>
  <c r="AA40" i="51"/>
  <c r="AA41" i="51" s="1"/>
  <c r="Z40" i="51"/>
  <c r="Y40" i="51"/>
  <c r="Y41" i="51" s="1"/>
  <c r="X40" i="51"/>
  <c r="W40" i="51"/>
  <c r="V40" i="51"/>
  <c r="U40" i="51"/>
  <c r="U41" i="51" s="1"/>
  <c r="T40" i="51"/>
  <c r="T41" i="51" s="1"/>
  <c r="S40" i="51"/>
  <c r="S41" i="51" s="1"/>
  <c r="R40" i="51"/>
  <c r="R41" i="51" s="1"/>
  <c r="Q40" i="51"/>
  <c r="Q41" i="51" s="1"/>
  <c r="P40" i="51"/>
  <c r="P41" i="51" s="1"/>
  <c r="AT39" i="51"/>
  <c r="AS39" i="51"/>
  <c r="AR39" i="51"/>
  <c r="AQ39" i="51"/>
  <c r="AP39" i="51"/>
  <c r="AO39" i="51"/>
  <c r="AN39" i="51"/>
  <c r="AM39" i="51"/>
  <c r="AM40" i="51" s="1"/>
  <c r="AM41" i="51" s="1"/>
  <c r="AH39" i="51"/>
  <c r="AT38" i="51"/>
  <c r="AS38" i="51"/>
  <c r="AR38" i="51"/>
  <c r="AQ38" i="51"/>
  <c r="AP38" i="51"/>
  <c r="AO38" i="51"/>
  <c r="AN38" i="51"/>
  <c r="BL36" i="51"/>
  <c r="BK36" i="51"/>
  <c r="BI36" i="51"/>
  <c r="BH36" i="51"/>
  <c r="BF36" i="51"/>
  <c r="BD36" i="51"/>
  <c r="BC36" i="51"/>
  <c r="AU36" i="51"/>
  <c r="AS36" i="51"/>
  <c r="AH36" i="51"/>
  <c r="AG36" i="51"/>
  <c r="AF36" i="51"/>
  <c r="AE36" i="51"/>
  <c r="Z36" i="51"/>
  <c r="Y36" i="51"/>
  <c r="X36" i="51"/>
  <c r="W36" i="51"/>
  <c r="V36" i="51"/>
  <c r="R36" i="51"/>
  <c r="BO35" i="51"/>
  <c r="BO36" i="51" s="1"/>
  <c r="BN35" i="51"/>
  <c r="BN36" i="51" s="1"/>
  <c r="BM35" i="51"/>
  <c r="BM36" i="51" s="1"/>
  <c r="BL35" i="51"/>
  <c r="BK35" i="51"/>
  <c r="BJ35" i="51"/>
  <c r="BJ36" i="51" s="1"/>
  <c r="BI35" i="51"/>
  <c r="BH35" i="51"/>
  <c r="BG35" i="51"/>
  <c r="BG36" i="51" s="1"/>
  <c r="BF35" i="51"/>
  <c r="BE35" i="51"/>
  <c r="BE36" i="51" s="1"/>
  <c r="BD35" i="51"/>
  <c r="BC35" i="51"/>
  <c r="BB35" i="51"/>
  <c r="BB36" i="51" s="1"/>
  <c r="BA35" i="51"/>
  <c r="BA36" i="51" s="1"/>
  <c r="AZ35" i="51"/>
  <c r="AZ36" i="51" s="1"/>
  <c r="AY35" i="51"/>
  <c r="AY36" i="51" s="1"/>
  <c r="AX35" i="51"/>
  <c r="AX36" i="51" s="1"/>
  <c r="AW35" i="51"/>
  <c r="AW36" i="51" s="1"/>
  <c r="AV35" i="51"/>
  <c r="AV36" i="51" s="1"/>
  <c r="AU35" i="51"/>
  <c r="AT35" i="51"/>
  <c r="AT36" i="51" s="1"/>
  <c r="AS35" i="51"/>
  <c r="AP35" i="51"/>
  <c r="AP36" i="51" s="1"/>
  <c r="AO35" i="51"/>
  <c r="AO36" i="51" s="1"/>
  <c r="AL35" i="51"/>
  <c r="AL36" i="51" s="1"/>
  <c r="AK35" i="51"/>
  <c r="AK36" i="51" s="1"/>
  <c r="AJ35" i="51"/>
  <c r="AJ36" i="51" s="1"/>
  <c r="AI35" i="51"/>
  <c r="AI36" i="51" s="1"/>
  <c r="AH35" i="51"/>
  <c r="AG35" i="51"/>
  <c r="AF35" i="51"/>
  <c r="AE35" i="51"/>
  <c r="AD35" i="51"/>
  <c r="AD36" i="51" s="1"/>
  <c r="AC35" i="51"/>
  <c r="AC36" i="51" s="1"/>
  <c r="AB35" i="51"/>
  <c r="AB36" i="51" s="1"/>
  <c r="AA35" i="51"/>
  <c r="AA36" i="51" s="1"/>
  <c r="Z35" i="51"/>
  <c r="Y35" i="51"/>
  <c r="X35" i="51"/>
  <c r="W35" i="51"/>
  <c r="V35" i="51"/>
  <c r="U35" i="51"/>
  <c r="U36" i="51" s="1"/>
  <c r="T35" i="51"/>
  <c r="T36" i="51" s="1"/>
  <c r="S35" i="51"/>
  <c r="S36" i="51" s="1"/>
  <c r="R35" i="51"/>
  <c r="Q35" i="51"/>
  <c r="Q36" i="51" s="1"/>
  <c r="P35" i="51"/>
  <c r="P36" i="51" s="1"/>
  <c r="AT34" i="51"/>
  <c r="AS34" i="51"/>
  <c r="AR34" i="51"/>
  <c r="AQ34" i="51"/>
  <c r="AP34" i="51"/>
  <c r="AO34" i="51"/>
  <c r="AN34" i="51"/>
  <c r="AN35" i="51" s="1"/>
  <c r="AN36" i="51" s="1"/>
  <c r="AM34" i="51"/>
  <c r="AM35" i="51" s="1"/>
  <c r="AM36" i="51" s="1"/>
  <c r="AT33" i="51"/>
  <c r="AS33" i="51"/>
  <c r="AR33" i="51"/>
  <c r="AR35" i="51" s="1"/>
  <c r="AR36" i="51" s="1"/>
  <c r="AQ33" i="51"/>
  <c r="AQ35" i="51" s="1"/>
  <c r="AQ36" i="51" s="1"/>
  <c r="AP33" i="51"/>
  <c r="AO33" i="51"/>
  <c r="BJ31" i="51"/>
  <c r="BI31" i="51"/>
  <c r="BG31" i="51"/>
  <c r="BB31" i="51"/>
  <c r="BA31" i="51"/>
  <c r="AY31" i="51"/>
  <c r="AV31" i="51"/>
  <c r="AS31" i="51"/>
  <c r="AN31" i="51"/>
  <c r="AM31" i="51"/>
  <c r="AL31" i="51"/>
  <c r="AK31" i="51"/>
  <c r="AF31" i="51"/>
  <c r="AE31" i="51"/>
  <c r="AD31" i="51"/>
  <c r="AC31" i="51"/>
  <c r="V31" i="51"/>
  <c r="U31" i="51"/>
  <c r="P31" i="51"/>
  <c r="BO30" i="51"/>
  <c r="BO31" i="51" s="1"/>
  <c r="BN30" i="51"/>
  <c r="BN31" i="51" s="1"/>
  <c r="BM30" i="51"/>
  <c r="BM31" i="51" s="1"/>
  <c r="BL30" i="51"/>
  <c r="BL31" i="51" s="1"/>
  <c r="BK30" i="51"/>
  <c r="BK31" i="51" s="1"/>
  <c r="BJ30" i="51"/>
  <c r="BI30" i="51"/>
  <c r="BH30" i="51"/>
  <c r="BH31" i="51" s="1"/>
  <c r="BG30" i="51"/>
  <c r="BF30" i="51"/>
  <c r="BF31" i="51" s="1"/>
  <c r="BE30" i="51"/>
  <c r="BE31" i="51" s="1"/>
  <c r="BD30" i="51"/>
  <c r="BD31" i="51" s="1"/>
  <c r="BC30" i="51"/>
  <c r="BC31" i="51" s="1"/>
  <c r="BB30" i="51"/>
  <c r="BA30" i="51"/>
  <c r="AZ30" i="51"/>
  <c r="AZ31" i="51" s="1"/>
  <c r="AY30" i="51"/>
  <c r="AX30" i="51"/>
  <c r="AX31" i="51" s="1"/>
  <c r="AW30" i="51"/>
  <c r="AW31" i="51" s="1"/>
  <c r="AV30" i="51"/>
  <c r="AU30" i="51"/>
  <c r="AU31" i="51" s="1"/>
  <c r="AT30" i="51"/>
  <c r="AT31" i="51" s="1"/>
  <c r="AS30" i="51"/>
  <c r="AR30" i="51"/>
  <c r="AR31" i="51" s="1"/>
  <c r="AQ30" i="51"/>
  <c r="AQ31" i="51" s="1"/>
  <c r="AP30" i="51"/>
  <c r="AP31" i="51" s="1"/>
  <c r="AO30" i="51"/>
  <c r="AO31" i="51" s="1"/>
  <c r="AN30" i="51"/>
  <c r="AM30" i="51"/>
  <c r="AL30" i="51"/>
  <c r="AK30" i="51"/>
  <c r="AJ30" i="51"/>
  <c r="AJ31" i="51" s="1"/>
  <c r="AI30" i="51"/>
  <c r="AI31" i="51" s="1"/>
  <c r="AH30" i="51"/>
  <c r="AH31" i="51" s="1"/>
  <c r="AG30" i="51"/>
  <c r="AG31" i="51" s="1"/>
  <c r="AF30" i="51"/>
  <c r="AE30" i="51"/>
  <c r="AD30" i="51"/>
  <c r="AC30" i="51"/>
  <c r="AB30" i="51"/>
  <c r="AB31" i="51" s="1"/>
  <c r="AA30" i="51"/>
  <c r="AA31" i="51" s="1"/>
  <c r="Z30" i="51"/>
  <c r="Z31" i="51" s="1"/>
  <c r="Y30" i="51"/>
  <c r="Y31" i="51" s="1"/>
  <c r="X30" i="51"/>
  <c r="X31" i="51" s="1"/>
  <c r="W30" i="51"/>
  <c r="W31" i="51" s="1"/>
  <c r="V30" i="51"/>
  <c r="U30" i="51"/>
  <c r="T30" i="51"/>
  <c r="T31" i="51" s="1"/>
  <c r="S30" i="51"/>
  <c r="S31" i="51" s="1"/>
  <c r="R30" i="51"/>
  <c r="R31" i="51" s="1"/>
  <c r="Q30" i="51"/>
  <c r="Q31" i="51" s="1"/>
  <c r="P30" i="51"/>
  <c r="BK26" i="51"/>
  <c r="BJ26" i="51"/>
  <c r="BI26" i="51"/>
  <c r="BG26" i="51"/>
  <c r="BC26" i="51"/>
  <c r="BB26" i="51"/>
  <c r="BA26" i="51"/>
  <c r="AY26" i="51"/>
  <c r="AV26" i="51"/>
  <c r="AN26" i="51"/>
  <c r="AM26" i="51"/>
  <c r="AK26" i="51"/>
  <c r="AJ26" i="51"/>
  <c r="AF26" i="51"/>
  <c r="AE26" i="51"/>
  <c r="AD26" i="51"/>
  <c r="AC26" i="51"/>
  <c r="Z26" i="51"/>
  <c r="V26" i="51"/>
  <c r="U26" i="51"/>
  <c r="P26" i="51"/>
  <c r="BO25" i="51"/>
  <c r="BO26" i="51" s="1"/>
  <c r="BN25" i="51"/>
  <c r="BN26" i="51" s="1"/>
  <c r="BM25" i="51"/>
  <c r="BM26" i="51" s="1"/>
  <c r="BL25" i="51"/>
  <c r="BL26" i="51" s="1"/>
  <c r="BK25" i="51"/>
  <c r="BJ25" i="51"/>
  <c r="BI25" i="51"/>
  <c r="BH25" i="51"/>
  <c r="BH26" i="51" s="1"/>
  <c r="BG25" i="51"/>
  <c r="BF25" i="51"/>
  <c r="BF26" i="51" s="1"/>
  <c r="BE25" i="51"/>
  <c r="BE26" i="51" s="1"/>
  <c r="BD25" i="51"/>
  <c r="BD26" i="51" s="1"/>
  <c r="BC25" i="51"/>
  <c r="BB25" i="51"/>
  <c r="BA25" i="51"/>
  <c r="AZ25" i="51"/>
  <c r="AZ26" i="51" s="1"/>
  <c r="AY25" i="51"/>
  <c r="AX25" i="51"/>
  <c r="AX26" i="51" s="1"/>
  <c r="AW25" i="51"/>
  <c r="AW26" i="51" s="1"/>
  <c r="AV25" i="51"/>
  <c r="AU25" i="51"/>
  <c r="AU26" i="51" s="1"/>
  <c r="AT25" i="51"/>
  <c r="AT26" i="51" s="1"/>
  <c r="AQ25" i="51"/>
  <c r="AQ26" i="51" s="1"/>
  <c r="AP25" i="51"/>
  <c r="AP26" i="51" s="1"/>
  <c r="AO25" i="51"/>
  <c r="AO26" i="51" s="1"/>
  <c r="AN25" i="51"/>
  <c r="AM25" i="51"/>
  <c r="AL25" i="51"/>
  <c r="AL26" i="51" s="1"/>
  <c r="AK25" i="51"/>
  <c r="AJ25" i="51"/>
  <c r="AI25" i="51"/>
  <c r="AI26" i="51" s="1"/>
  <c r="AH25" i="51"/>
  <c r="AH26" i="51" s="1"/>
  <c r="AG25" i="51"/>
  <c r="AG26" i="51" s="1"/>
  <c r="AF25" i="51"/>
  <c r="AE25" i="51"/>
  <c r="AD25" i="51"/>
  <c r="AC25" i="51"/>
  <c r="AB25" i="51"/>
  <c r="AB26" i="51" s="1"/>
  <c r="AA25" i="51"/>
  <c r="AA26" i="51" s="1"/>
  <c r="Z25" i="51"/>
  <c r="Y25" i="51"/>
  <c r="Y26" i="51" s="1"/>
  <c r="X25" i="51"/>
  <c r="X26" i="51" s="1"/>
  <c r="W25" i="51"/>
  <c r="W26" i="51" s="1"/>
  <c r="V25" i="51"/>
  <c r="U25" i="51"/>
  <c r="T25" i="51"/>
  <c r="T26" i="51" s="1"/>
  <c r="S25" i="51"/>
  <c r="S26" i="51" s="1"/>
  <c r="R25" i="51"/>
  <c r="R26" i="51" s="1"/>
  <c r="Q25" i="51"/>
  <c r="Q26" i="51" s="1"/>
  <c r="P25" i="51"/>
  <c r="AS24" i="51"/>
  <c r="AR24" i="51"/>
  <c r="AP24" i="51"/>
  <c r="AS23" i="51"/>
  <c r="AS25" i="51" s="1"/>
  <c r="AS26" i="51" s="1"/>
  <c r="AR23" i="51"/>
  <c r="AR25" i="51" s="1"/>
  <c r="AR26" i="51" s="1"/>
  <c r="BO21" i="51"/>
  <c r="BN21" i="51"/>
  <c r="BI21" i="51"/>
  <c r="BH21" i="51"/>
  <c r="BG21" i="51"/>
  <c r="BF21" i="51"/>
  <c r="BE21" i="51"/>
  <c r="BD21" i="51"/>
  <c r="AS21" i="51"/>
  <c r="AP21" i="51"/>
  <c r="AK21" i="51"/>
  <c r="AJ21" i="51"/>
  <c r="AG21" i="51"/>
  <c r="AF21" i="51"/>
  <c r="AE21" i="51"/>
  <c r="AC21" i="51"/>
  <c r="AB21" i="51"/>
  <c r="X21" i="51"/>
  <c r="W21" i="51"/>
  <c r="U21" i="51"/>
  <c r="T21" i="51"/>
  <c r="BO20" i="51"/>
  <c r="BN20" i="51"/>
  <c r="BM20" i="51"/>
  <c r="BM21" i="51" s="1"/>
  <c r="BL20" i="51"/>
  <c r="BL21" i="51" s="1"/>
  <c r="BK20" i="51"/>
  <c r="BK21" i="51" s="1"/>
  <c r="BJ20" i="51"/>
  <c r="BJ21" i="51" s="1"/>
  <c r="BI20" i="51"/>
  <c r="BH20" i="51"/>
  <c r="BG20" i="51"/>
  <c r="BF20" i="51"/>
  <c r="BE20" i="51"/>
  <c r="BD20" i="51"/>
  <c r="BC20" i="51"/>
  <c r="BC21" i="51" s="1"/>
  <c r="BB20" i="51"/>
  <c r="BB21" i="51" s="1"/>
  <c r="BA20" i="51"/>
  <c r="BA21" i="51" s="1"/>
  <c r="AZ20" i="51"/>
  <c r="AZ21" i="51" s="1"/>
  <c r="AY20" i="51"/>
  <c r="AY21" i="51" s="1"/>
  <c r="AX20" i="51"/>
  <c r="AX21" i="51" s="1"/>
  <c r="AW20" i="51"/>
  <c r="AW21" i="51" s="1"/>
  <c r="AV20" i="51"/>
  <c r="AV21" i="51" s="1"/>
  <c r="AU20" i="51"/>
  <c r="AU21" i="51" s="1"/>
  <c r="AT20" i="51"/>
  <c r="AT21" i="51" s="1"/>
  <c r="AP20" i="51"/>
  <c r="AO20" i="51"/>
  <c r="AO21" i="51" s="1"/>
  <c r="AN20" i="51"/>
  <c r="AN21" i="51" s="1"/>
  <c r="AM20" i="51"/>
  <c r="AM21" i="51" s="1"/>
  <c r="AL20" i="51"/>
  <c r="AL21" i="51" s="1"/>
  <c r="AK20" i="51"/>
  <c r="AJ20" i="51"/>
  <c r="AI20" i="51"/>
  <c r="AI21" i="51" s="1"/>
  <c r="AH20" i="51"/>
  <c r="AH21" i="51" s="1"/>
  <c r="AG20" i="51"/>
  <c r="AF20" i="51"/>
  <c r="AE20" i="51"/>
  <c r="AD20" i="51"/>
  <c r="AD21" i="51" s="1"/>
  <c r="AC20" i="51"/>
  <c r="AB20" i="51"/>
  <c r="AA20" i="51"/>
  <c r="AA21" i="51" s="1"/>
  <c r="Z20" i="51"/>
  <c r="Z21" i="51" s="1"/>
  <c r="Y20" i="51"/>
  <c r="Y21" i="51" s="1"/>
  <c r="X20" i="51"/>
  <c r="W20" i="51"/>
  <c r="V20" i="51"/>
  <c r="V21" i="51" s="1"/>
  <c r="U20" i="51"/>
  <c r="T20" i="51"/>
  <c r="S20" i="51"/>
  <c r="S21" i="51" s="1"/>
  <c r="R20" i="51"/>
  <c r="R21" i="51" s="1"/>
  <c r="Q20" i="51"/>
  <c r="Q21" i="51" s="1"/>
  <c r="P20" i="51"/>
  <c r="P21" i="51" s="1"/>
  <c r="AU19" i="51"/>
  <c r="AT19" i="51"/>
  <c r="AS19" i="51"/>
  <c r="AR19" i="51"/>
  <c r="AQ19" i="51"/>
  <c r="AQ20" i="51" s="1"/>
  <c r="AQ21" i="51" s="1"/>
  <c r="AO19" i="51"/>
  <c r="AU18" i="51"/>
  <c r="AT18" i="51"/>
  <c r="AS18" i="51"/>
  <c r="AS20" i="51" s="1"/>
  <c r="AR18" i="51"/>
  <c r="AR20" i="51" s="1"/>
  <c r="AR21" i="51" s="1"/>
  <c r="AQ18" i="51"/>
  <c r="BL16" i="51"/>
  <c r="BK16" i="51"/>
  <c r="BD16" i="51"/>
  <c r="BC16" i="51"/>
  <c r="AV16" i="51"/>
  <c r="AU16" i="51"/>
  <c r="AN16" i="51"/>
  <c r="AM16" i="51"/>
  <c r="AL16" i="51"/>
  <c r="AK16" i="51"/>
  <c r="AG16" i="51"/>
  <c r="AF16" i="51"/>
  <c r="AE16" i="51"/>
  <c r="AD16" i="51"/>
  <c r="AC16" i="51"/>
  <c r="Y16" i="51"/>
  <c r="X16" i="51"/>
  <c r="W16" i="51"/>
  <c r="P16" i="51"/>
  <c r="BO15" i="51"/>
  <c r="BO16" i="51" s="1"/>
  <c r="BN15" i="51"/>
  <c r="BN16" i="51" s="1"/>
  <c r="BM15" i="51"/>
  <c r="BM16" i="51" s="1"/>
  <c r="BL15" i="51"/>
  <c r="BK15" i="51"/>
  <c r="BJ15" i="51"/>
  <c r="BJ16" i="51" s="1"/>
  <c r="BI15" i="51"/>
  <c r="BI16" i="51" s="1"/>
  <c r="BH15" i="51"/>
  <c r="BH16" i="51" s="1"/>
  <c r="BG15" i="51"/>
  <c r="BG16" i="51" s="1"/>
  <c r="BF15" i="51"/>
  <c r="BF16" i="51" s="1"/>
  <c r="BE15" i="51"/>
  <c r="BE16" i="51" s="1"/>
  <c r="BD15" i="51"/>
  <c r="BC15" i="51"/>
  <c r="BB15" i="51"/>
  <c r="BB16" i="51" s="1"/>
  <c r="BA15" i="51"/>
  <c r="BA16" i="51" s="1"/>
  <c r="AZ15" i="51"/>
  <c r="AZ16" i="51" s="1"/>
  <c r="AY15" i="51"/>
  <c r="AY16" i="51" s="1"/>
  <c r="AX15" i="51"/>
  <c r="AX16" i="51" s="1"/>
  <c r="AW15" i="51"/>
  <c r="AW16" i="51" s="1"/>
  <c r="AV15" i="51"/>
  <c r="AN15" i="51"/>
  <c r="AM15" i="51"/>
  <c r="AL15" i="51"/>
  <c r="AK15" i="51"/>
  <c r="AJ15" i="51"/>
  <c r="AJ16" i="51" s="1"/>
  <c r="AI15" i="51"/>
  <c r="AI16" i="51" s="1"/>
  <c r="AH15" i="51"/>
  <c r="AH16" i="51" s="1"/>
  <c r="AG15" i="51"/>
  <c r="AF15" i="51"/>
  <c r="AE15" i="51"/>
  <c r="AD15" i="51"/>
  <c r="AC15" i="51"/>
  <c r="AB15" i="51"/>
  <c r="AB16" i="51" s="1"/>
  <c r="AA15" i="51"/>
  <c r="AA16" i="51" s="1"/>
  <c r="Z15" i="51"/>
  <c r="Z16" i="51" s="1"/>
  <c r="Y15" i="51"/>
  <c r="X15" i="51"/>
  <c r="W15" i="51"/>
  <c r="V15" i="51"/>
  <c r="V16" i="51" s="1"/>
  <c r="U15" i="51"/>
  <c r="U16" i="51" s="1"/>
  <c r="T15" i="51"/>
  <c r="T16" i="51" s="1"/>
  <c r="S15" i="51"/>
  <c r="S16" i="51" s="1"/>
  <c r="R15" i="51"/>
  <c r="R16" i="51" s="1"/>
  <c r="Q15" i="51"/>
  <c r="Q16" i="51" s="1"/>
  <c r="P15" i="51"/>
  <c r="AU14" i="51"/>
  <c r="AT14" i="51"/>
  <c r="AS14" i="51"/>
  <c r="AR14" i="51"/>
  <c r="AQ14" i="51"/>
  <c r="AP14" i="51"/>
  <c r="AP15" i="51" s="1"/>
  <c r="AP16" i="51" s="1"/>
  <c r="AO14" i="51"/>
  <c r="AO15" i="51" s="1"/>
  <c r="AO16" i="51" s="1"/>
  <c r="AM14" i="51"/>
  <c r="AL14" i="51"/>
  <c r="AU13" i="51"/>
  <c r="AU15" i="51" s="1"/>
  <c r="AT13" i="51"/>
  <c r="AT15" i="51" s="1"/>
  <c r="AT16" i="51" s="1"/>
  <c r="AS13" i="51"/>
  <c r="AS15" i="51" s="1"/>
  <c r="AS16" i="51" s="1"/>
  <c r="AR13" i="51"/>
  <c r="AR15" i="51" s="1"/>
  <c r="AR16" i="51" s="1"/>
  <c r="AQ13" i="51"/>
  <c r="AQ15" i="51" s="1"/>
  <c r="AQ16" i="51" s="1"/>
  <c r="AP13" i="51"/>
  <c r="BK11" i="51"/>
  <c r="BJ11" i="51"/>
  <c r="BD11" i="51"/>
  <c r="BC11" i="51"/>
  <c r="BB11" i="51"/>
  <c r="AV11" i="51"/>
  <c r="AJ11" i="51"/>
  <c r="AG11" i="51"/>
  <c r="AE11" i="51"/>
  <c r="AD11" i="51"/>
  <c r="AB11" i="51"/>
  <c r="X11" i="51"/>
  <c r="W11" i="51"/>
  <c r="V11" i="51"/>
  <c r="T11" i="51"/>
  <c r="BO10" i="51"/>
  <c r="BO11" i="51" s="1"/>
  <c r="BN10" i="51"/>
  <c r="BN11" i="51" s="1"/>
  <c r="BM10" i="51"/>
  <c r="BM11" i="51" s="1"/>
  <c r="BL10" i="51"/>
  <c r="BL11" i="51" s="1"/>
  <c r="BK10" i="51"/>
  <c r="BJ10" i="51"/>
  <c r="BI10" i="51"/>
  <c r="BI11" i="51" s="1"/>
  <c r="BH10" i="51"/>
  <c r="BH11" i="51" s="1"/>
  <c r="BG10" i="51"/>
  <c r="BG11" i="51" s="1"/>
  <c r="BF10" i="51"/>
  <c r="BF11" i="51" s="1"/>
  <c r="BE10" i="51"/>
  <c r="BE11" i="51" s="1"/>
  <c r="BD10" i="51"/>
  <c r="BC10" i="51"/>
  <c r="BB10" i="51"/>
  <c r="BA10" i="51"/>
  <c r="BA11" i="51" s="1"/>
  <c r="AZ10" i="51"/>
  <c r="AZ11" i="51" s="1"/>
  <c r="AY10" i="51"/>
  <c r="AY11" i="51" s="1"/>
  <c r="AX10" i="51"/>
  <c r="AX11" i="51" s="1"/>
  <c r="AW10" i="51"/>
  <c r="AW11" i="51" s="1"/>
  <c r="AV10" i="51"/>
  <c r="AR10" i="51"/>
  <c r="AR11" i="51" s="1"/>
  <c r="AQ10" i="51"/>
  <c r="AQ11" i="51" s="1"/>
  <c r="AP10" i="51"/>
  <c r="AP11" i="51" s="1"/>
  <c r="AO10" i="51"/>
  <c r="AO11" i="51" s="1"/>
  <c r="AN10" i="51"/>
  <c r="AN11" i="51" s="1"/>
  <c r="AK10" i="51"/>
  <c r="AK11" i="51" s="1"/>
  <c r="AJ10" i="51"/>
  <c r="AI10" i="51"/>
  <c r="AI11" i="51" s="1"/>
  <c r="AH10" i="51"/>
  <c r="AH11" i="51" s="1"/>
  <c r="AG10" i="51"/>
  <c r="AF10" i="51"/>
  <c r="AF11" i="51" s="1"/>
  <c r="AE10" i="51"/>
  <c r="AD10" i="51"/>
  <c r="AC10" i="51"/>
  <c r="AC11" i="51" s="1"/>
  <c r="AB10" i="51"/>
  <c r="AA10" i="51"/>
  <c r="AA11" i="51" s="1"/>
  <c r="Z10" i="51"/>
  <c r="Z11" i="51" s="1"/>
  <c r="Y10" i="51"/>
  <c r="Y11" i="51" s="1"/>
  <c r="X10" i="51"/>
  <c r="W10" i="51"/>
  <c r="V10" i="51"/>
  <c r="U10" i="51"/>
  <c r="U11" i="51" s="1"/>
  <c r="T10" i="51"/>
  <c r="S10" i="51"/>
  <c r="S11" i="51" s="1"/>
  <c r="R10" i="51"/>
  <c r="R11" i="51" s="1"/>
  <c r="Q10" i="51"/>
  <c r="Q11" i="51" s="1"/>
  <c r="P10" i="51"/>
  <c r="P11" i="51" s="1"/>
  <c r="AU9" i="51"/>
  <c r="AT9" i="51"/>
  <c r="AS9" i="51"/>
  <c r="AQ9" i="51"/>
  <c r="AP9" i="51"/>
  <c r="AO9" i="51"/>
  <c r="AM9" i="51"/>
  <c r="AM10" i="51" s="1"/>
  <c r="AM11" i="51" s="1"/>
  <c r="AL9" i="51"/>
  <c r="AL10" i="51" s="1"/>
  <c r="AL11" i="51" s="1"/>
  <c r="AU8" i="51"/>
  <c r="AU10" i="51" s="1"/>
  <c r="AU11" i="51" s="1"/>
  <c r="AT8" i="51"/>
  <c r="AT10" i="51" s="1"/>
  <c r="AT11" i="51" s="1"/>
  <c r="AS8" i="51"/>
  <c r="AS10" i="51" s="1"/>
  <c r="AS11" i="51" s="1"/>
  <c r="AP8" i="51"/>
  <c r="AO8" i="51"/>
  <c r="BO6" i="51"/>
  <c r="BN6" i="51"/>
  <c r="BJ6" i="51"/>
  <c r="BH6" i="51"/>
  <c r="BG6" i="51"/>
  <c r="BB6" i="51"/>
  <c r="AZ6" i="51"/>
  <c r="AY6" i="51"/>
  <c r="AX6" i="51"/>
  <c r="AR6" i="51"/>
  <c r="AQ6" i="51"/>
  <c r="AJ6" i="51"/>
  <c r="AI6" i="51"/>
  <c r="AG6" i="51"/>
  <c r="AD6" i="51"/>
  <c r="AB6" i="51"/>
  <c r="AA6" i="51"/>
  <c r="Z6" i="51"/>
  <c r="Y6" i="51"/>
  <c r="V6" i="51"/>
  <c r="T6" i="51"/>
  <c r="S6" i="51"/>
  <c r="R6" i="51"/>
  <c r="BO5" i="51"/>
  <c r="BN5" i="51"/>
  <c r="BM5" i="51"/>
  <c r="BM6" i="51" s="1"/>
  <c r="BL5" i="51"/>
  <c r="BL6" i="51" s="1"/>
  <c r="BK5" i="51"/>
  <c r="BK6" i="51" s="1"/>
  <c r="BJ5" i="51"/>
  <c r="BI5" i="51"/>
  <c r="BI6" i="51" s="1"/>
  <c r="BH5" i="51"/>
  <c r="BG5" i="51"/>
  <c r="BF5" i="51"/>
  <c r="BF6" i="51" s="1"/>
  <c r="BE5" i="51"/>
  <c r="BE6" i="51" s="1"/>
  <c r="BD5" i="51"/>
  <c r="BD6" i="51" s="1"/>
  <c r="BC5" i="51"/>
  <c r="BC6" i="51" s="1"/>
  <c r="BB5" i="51"/>
  <c r="BA5" i="51"/>
  <c r="BA6" i="51" s="1"/>
  <c r="AZ5" i="51"/>
  <c r="AY5" i="51"/>
  <c r="AX5" i="51"/>
  <c r="AW5" i="51"/>
  <c r="AW6" i="51" s="1"/>
  <c r="AV5" i="51"/>
  <c r="AV6" i="51" s="1"/>
  <c r="AT5" i="51"/>
  <c r="AT6" i="51" s="1"/>
  <c r="AS5" i="51"/>
  <c r="AS6" i="51" s="1"/>
  <c r="AK5" i="51"/>
  <c r="AK6" i="51" s="1"/>
  <c r="AJ5" i="51"/>
  <c r="AI5" i="51"/>
  <c r="AG5" i="51"/>
  <c r="AF5" i="51"/>
  <c r="AF6" i="51" s="1"/>
  <c r="AE5" i="51"/>
  <c r="AE6" i="51" s="1"/>
  <c r="AD5" i="51"/>
  <c r="AC5" i="51"/>
  <c r="AC6" i="51" s="1"/>
  <c r="AB5" i="51"/>
  <c r="AA5" i="51"/>
  <c r="Z5" i="51"/>
  <c r="Y5" i="51"/>
  <c r="X5" i="51"/>
  <c r="X6" i="51" s="1"/>
  <c r="W5" i="51"/>
  <c r="W6" i="51" s="1"/>
  <c r="V5" i="51"/>
  <c r="U5" i="51"/>
  <c r="U6" i="51" s="1"/>
  <c r="T5" i="51"/>
  <c r="S5" i="51"/>
  <c r="R5" i="51"/>
  <c r="Q5" i="51"/>
  <c r="Q6" i="51" s="1"/>
  <c r="P5" i="51"/>
  <c r="P6" i="51" s="1"/>
  <c r="AU4" i="51"/>
  <c r="AU5" i="51" s="1"/>
  <c r="AU6" i="51" s="1"/>
  <c r="AT4" i="51"/>
  <c r="AS4" i="51"/>
  <c r="AR4" i="51"/>
  <c r="AQ4" i="51"/>
  <c r="AP4" i="51"/>
  <c r="AO4" i="51"/>
  <c r="AN4" i="51"/>
  <c r="AN5" i="51" s="1"/>
  <c r="AN6" i="51" s="1"/>
  <c r="AM4" i="51"/>
  <c r="AM5" i="51" s="1"/>
  <c r="AM6" i="51" s="1"/>
  <c r="AL4" i="51"/>
  <c r="AL5" i="51" s="1"/>
  <c r="AL6" i="51" s="1"/>
  <c r="AH4" i="51"/>
  <c r="AH5" i="51" s="1"/>
  <c r="AH6" i="51" s="1"/>
  <c r="AU3" i="51"/>
  <c r="AT3" i="51"/>
  <c r="AS3" i="51"/>
  <c r="AR3" i="51"/>
  <c r="AR5" i="51" s="1"/>
  <c r="AQ3" i="51"/>
  <c r="AQ5" i="51" s="1"/>
  <c r="AP3" i="51"/>
  <c r="AP5" i="51" s="1"/>
  <c r="AP6" i="51" s="1"/>
  <c r="AO3" i="51"/>
  <c r="AO5" i="51" s="1"/>
  <c r="AO6" i="51" s="1"/>
  <c r="BH31" i="54"/>
  <c r="BG31" i="54"/>
  <c r="BE31" i="54"/>
  <c r="AZ31" i="54"/>
  <c r="AY31" i="54"/>
  <c r="AW31" i="54"/>
  <c r="BL30" i="54"/>
  <c r="BL31" i="54" s="1"/>
  <c r="BK30" i="54"/>
  <c r="BK31" i="54" s="1"/>
  <c r="BJ30" i="54"/>
  <c r="BJ31" i="54" s="1"/>
  <c r="BI30" i="54"/>
  <c r="BI31" i="54" s="1"/>
  <c r="BH30" i="54"/>
  <c r="BG30" i="54"/>
  <c r="BF30" i="54"/>
  <c r="BF31" i="54" s="1"/>
  <c r="BE30" i="54"/>
  <c r="BD30" i="54"/>
  <c r="BD31" i="54" s="1"/>
  <c r="BC30" i="54"/>
  <c r="BC31" i="54" s="1"/>
  <c r="BB30" i="54"/>
  <c r="BB31" i="54" s="1"/>
  <c r="BA30" i="54"/>
  <c r="BA31" i="54" s="1"/>
  <c r="AZ30" i="54"/>
  <c r="AY30" i="54"/>
  <c r="AX30" i="54"/>
  <c r="AX31" i="54" s="1"/>
  <c r="AW30" i="54"/>
  <c r="AV30" i="54"/>
  <c r="AV31" i="54" s="1"/>
  <c r="AU30" i="54"/>
  <c r="AU31" i="54" s="1"/>
  <c r="BL26" i="54"/>
  <c r="BK26" i="54"/>
  <c r="BI26" i="54"/>
  <c r="BD26" i="54"/>
  <c r="BC26" i="54"/>
  <c r="BA26" i="54"/>
  <c r="AV26" i="54"/>
  <c r="AU26" i="54"/>
  <c r="BL25" i="54"/>
  <c r="BK25" i="54"/>
  <c r="BJ25" i="54"/>
  <c r="BJ26" i="54" s="1"/>
  <c r="BI25" i="54"/>
  <c r="BH25" i="54"/>
  <c r="BH26" i="54" s="1"/>
  <c r="BG25" i="54"/>
  <c r="BG26" i="54" s="1"/>
  <c r="BF25" i="54"/>
  <c r="BF26" i="54" s="1"/>
  <c r="BE25" i="54"/>
  <c r="BE26" i="54" s="1"/>
  <c r="BD25" i="54"/>
  <c r="BC25" i="54"/>
  <c r="BB25" i="54"/>
  <c r="BB26" i="54" s="1"/>
  <c r="BA25" i="54"/>
  <c r="AZ25" i="54"/>
  <c r="AZ26" i="54" s="1"/>
  <c r="AY25" i="54"/>
  <c r="AY26" i="54" s="1"/>
  <c r="AX25" i="54"/>
  <c r="AX26" i="54" s="1"/>
  <c r="AW25" i="54"/>
  <c r="AW26" i="54" s="1"/>
  <c r="AV25" i="54"/>
  <c r="AU25" i="54"/>
  <c r="BH21" i="54"/>
  <c r="BG21" i="54"/>
  <c r="BE21" i="54"/>
  <c r="AZ21" i="54"/>
  <c r="AY21" i="54"/>
  <c r="AW21" i="54"/>
  <c r="BL20" i="54"/>
  <c r="BL21" i="54" s="1"/>
  <c r="BK20" i="54"/>
  <c r="BK21" i="54" s="1"/>
  <c r="BJ20" i="54"/>
  <c r="BJ21" i="54" s="1"/>
  <c r="BI20" i="54"/>
  <c r="BI21" i="54" s="1"/>
  <c r="BH20" i="54"/>
  <c r="BG20" i="54"/>
  <c r="BF20" i="54"/>
  <c r="BF21" i="54" s="1"/>
  <c r="BE20" i="54"/>
  <c r="BD20" i="54"/>
  <c r="BD21" i="54" s="1"/>
  <c r="BC20" i="54"/>
  <c r="BC21" i="54" s="1"/>
  <c r="BB20" i="54"/>
  <c r="BB21" i="54" s="1"/>
  <c r="BA20" i="54"/>
  <c r="BA21" i="54" s="1"/>
  <c r="AZ20" i="54"/>
  <c r="AY20" i="54"/>
  <c r="AX20" i="54"/>
  <c r="AX21" i="54" s="1"/>
  <c r="AW20" i="54"/>
  <c r="AV20" i="54"/>
  <c r="AV21" i="54" s="1"/>
  <c r="AU20" i="54"/>
  <c r="AU21" i="54" s="1"/>
  <c r="BL16" i="54"/>
  <c r="BK16" i="54"/>
  <c r="BI16" i="54"/>
  <c r="BD16" i="54"/>
  <c r="BC16" i="54"/>
  <c r="BA16" i="54"/>
  <c r="AV16" i="54"/>
  <c r="AU16" i="54"/>
  <c r="BL15" i="54"/>
  <c r="BK15" i="54"/>
  <c r="BJ15" i="54"/>
  <c r="BJ16" i="54" s="1"/>
  <c r="BI15" i="54"/>
  <c r="BH15" i="54"/>
  <c r="BH16" i="54" s="1"/>
  <c r="BG15" i="54"/>
  <c r="BG16" i="54" s="1"/>
  <c r="BF15" i="54"/>
  <c r="BF16" i="54" s="1"/>
  <c r="BE15" i="54"/>
  <c r="BE16" i="54" s="1"/>
  <c r="BD15" i="54"/>
  <c r="BC15" i="54"/>
  <c r="BB15" i="54"/>
  <c r="BB16" i="54" s="1"/>
  <c r="BA15" i="54"/>
  <c r="AZ15" i="54"/>
  <c r="AZ16" i="54" s="1"/>
  <c r="AY15" i="54"/>
  <c r="AY16" i="54" s="1"/>
  <c r="AX15" i="54"/>
  <c r="AX16" i="54" s="1"/>
  <c r="AW15" i="54"/>
  <c r="AW16" i="54" s="1"/>
  <c r="AV15" i="54"/>
  <c r="AU15" i="54"/>
  <c r="BH11" i="54"/>
  <c r="BG11" i="54"/>
  <c r="BE11" i="54"/>
  <c r="AZ11" i="54"/>
  <c r="AY11" i="54"/>
  <c r="AW11" i="54"/>
  <c r="AU11" i="54"/>
  <c r="BL10" i="54"/>
  <c r="BL11" i="54" s="1"/>
  <c r="BK10" i="54"/>
  <c r="BK11" i="54" s="1"/>
  <c r="BJ10" i="54"/>
  <c r="BJ11" i="54" s="1"/>
  <c r="BI10" i="54"/>
  <c r="BI11" i="54" s="1"/>
  <c r="BH10" i="54"/>
  <c r="BG10" i="54"/>
  <c r="BF10" i="54"/>
  <c r="BF11" i="54" s="1"/>
  <c r="BE10" i="54"/>
  <c r="BD10" i="54"/>
  <c r="BD11" i="54" s="1"/>
  <c r="BC10" i="54"/>
  <c r="BC11" i="54" s="1"/>
  <c r="BB10" i="54"/>
  <c r="BB11" i="54" s="1"/>
  <c r="BA10" i="54"/>
  <c r="BA11" i="54" s="1"/>
  <c r="AZ10" i="54"/>
  <c r="AY10" i="54"/>
  <c r="AX10" i="54"/>
  <c r="AX11" i="54" s="1"/>
  <c r="AW10" i="54"/>
  <c r="AV10" i="54"/>
  <c r="AV11" i="54" s="1"/>
  <c r="BK6" i="54"/>
  <c r="BJ6" i="54"/>
  <c r="BH6" i="54"/>
  <c r="BC6" i="54"/>
  <c r="BB6" i="54"/>
  <c r="AZ6" i="54"/>
  <c r="AU6" i="54"/>
  <c r="BL5" i="54"/>
  <c r="BL6" i="54" s="1"/>
  <c r="BK5" i="54"/>
  <c r="BJ5" i="54"/>
  <c r="BI5" i="54"/>
  <c r="BI6" i="54" s="1"/>
  <c r="BH5" i="54"/>
  <c r="BG5" i="54"/>
  <c r="BG6" i="54" s="1"/>
  <c r="BF5" i="54"/>
  <c r="BF6" i="54" s="1"/>
  <c r="BE5" i="54"/>
  <c r="BE6" i="54" s="1"/>
  <c r="BD5" i="54"/>
  <c r="BD6" i="54" s="1"/>
  <c r="BC5" i="54"/>
  <c r="BB5" i="54"/>
  <c r="BA5" i="54"/>
  <c r="BA6" i="54" s="1"/>
  <c r="AZ5" i="54"/>
  <c r="AY5" i="54"/>
  <c r="AY6" i="54" s="1"/>
  <c r="AX5" i="54"/>
  <c r="AX6" i="54" s="1"/>
  <c r="AW5" i="54"/>
  <c r="AW6" i="54" s="1"/>
  <c r="AV5" i="54"/>
  <c r="AV6" i="54" s="1"/>
  <c r="AU5" i="54"/>
  <c r="BP26" i="53"/>
  <c r="BO26" i="53"/>
  <c r="BN26" i="53"/>
  <c r="BM26" i="53"/>
  <c r="BH26" i="53"/>
  <c r="BG26" i="53"/>
  <c r="BF26" i="53"/>
  <c r="BE26" i="53"/>
  <c r="AZ26" i="53"/>
  <c r="AY26" i="53"/>
  <c r="AX26" i="53"/>
  <c r="AW26" i="53"/>
  <c r="AR26" i="53"/>
  <c r="AQ26" i="53"/>
  <c r="AP26" i="53"/>
  <c r="AO26" i="53"/>
  <c r="AJ26" i="53"/>
  <c r="AI26" i="53"/>
  <c r="AH26" i="53"/>
  <c r="AG26" i="53"/>
  <c r="AB26" i="53"/>
  <c r="AA26" i="53"/>
  <c r="Z26" i="53"/>
  <c r="Y26" i="53"/>
  <c r="T26" i="53"/>
  <c r="S26" i="53"/>
  <c r="R26" i="53"/>
  <c r="BQ25" i="53"/>
  <c r="BQ26" i="53" s="1"/>
  <c r="BP25" i="53"/>
  <c r="BO25" i="53"/>
  <c r="BN25" i="53"/>
  <c r="BM25" i="53"/>
  <c r="BL25" i="53"/>
  <c r="BL26" i="53" s="1"/>
  <c r="BK25" i="53"/>
  <c r="BK26" i="53" s="1"/>
  <c r="BJ25" i="53"/>
  <c r="BJ26" i="53" s="1"/>
  <c r="BI25" i="53"/>
  <c r="BI26" i="53" s="1"/>
  <c r="BH25" i="53"/>
  <c r="BG25" i="53"/>
  <c r="BF25" i="53"/>
  <c r="BE25" i="53"/>
  <c r="BD25" i="53"/>
  <c r="BD26" i="53" s="1"/>
  <c r="BC25" i="53"/>
  <c r="BC26" i="53" s="1"/>
  <c r="BB25" i="53"/>
  <c r="BB26" i="53" s="1"/>
  <c r="BA25" i="53"/>
  <c r="BA26" i="53" s="1"/>
  <c r="AZ25" i="53"/>
  <c r="AY25" i="53"/>
  <c r="AX25" i="53"/>
  <c r="AW25" i="53"/>
  <c r="AV25" i="53"/>
  <c r="AV26" i="53" s="1"/>
  <c r="AU25" i="53"/>
  <c r="AU26" i="53" s="1"/>
  <c r="AT25" i="53"/>
  <c r="AT26" i="53" s="1"/>
  <c r="AS25" i="53"/>
  <c r="AS26" i="53" s="1"/>
  <c r="AR25" i="53"/>
  <c r="AQ25" i="53"/>
  <c r="AP25" i="53"/>
  <c r="AO25" i="53"/>
  <c r="AN25" i="53"/>
  <c r="AN26" i="53" s="1"/>
  <c r="AM25" i="53"/>
  <c r="AM26" i="53" s="1"/>
  <c r="AL25" i="53"/>
  <c r="AL26" i="53" s="1"/>
  <c r="AK25" i="53"/>
  <c r="AK26" i="53" s="1"/>
  <c r="AJ25" i="53"/>
  <c r="AI25" i="53"/>
  <c r="AH25" i="53"/>
  <c r="AG25" i="53"/>
  <c r="AF25" i="53"/>
  <c r="AF26" i="53" s="1"/>
  <c r="AE25" i="53"/>
  <c r="AE26" i="53" s="1"/>
  <c r="AD25" i="53"/>
  <c r="AD26" i="53" s="1"/>
  <c r="AC25" i="53"/>
  <c r="AC26" i="53" s="1"/>
  <c r="AB25" i="53"/>
  <c r="AA25" i="53"/>
  <c r="Z25" i="53"/>
  <c r="Y25" i="53"/>
  <c r="X25" i="53"/>
  <c r="X26" i="53" s="1"/>
  <c r="W25" i="53"/>
  <c r="W26" i="53" s="1"/>
  <c r="V25" i="53"/>
  <c r="V26" i="53" s="1"/>
  <c r="U25" i="53"/>
  <c r="U26" i="53" s="1"/>
  <c r="T25" i="53"/>
  <c r="S25" i="53"/>
  <c r="R25" i="53"/>
  <c r="BP21" i="53"/>
  <c r="BO21" i="53"/>
  <c r="BN21" i="53"/>
  <c r="BM21" i="53"/>
  <c r="BH21" i="53"/>
  <c r="BG21" i="53"/>
  <c r="BF21" i="53"/>
  <c r="BE21" i="53"/>
  <c r="AZ21" i="53"/>
  <c r="AY21" i="53"/>
  <c r="AX21" i="53"/>
  <c r="AW21" i="53"/>
  <c r="AR21" i="53"/>
  <c r="AQ21" i="53"/>
  <c r="AP21" i="53"/>
  <c r="AO21" i="53"/>
  <c r="AJ21" i="53"/>
  <c r="AI21" i="53"/>
  <c r="AH21" i="53"/>
  <c r="AG21" i="53"/>
  <c r="AB21" i="53"/>
  <c r="AA21" i="53"/>
  <c r="Z21" i="53"/>
  <c r="Y21" i="53"/>
  <c r="T21" i="53"/>
  <c r="S21" i="53"/>
  <c r="R21" i="53"/>
  <c r="BQ20" i="53"/>
  <c r="BQ21" i="53" s="1"/>
  <c r="BP20" i="53"/>
  <c r="BO20" i="53"/>
  <c r="BN20" i="53"/>
  <c r="BM20" i="53"/>
  <c r="BL20" i="53"/>
  <c r="BL21" i="53" s="1"/>
  <c r="BK20" i="53"/>
  <c r="BK21" i="53" s="1"/>
  <c r="BJ20" i="53"/>
  <c r="BJ21" i="53" s="1"/>
  <c r="BI20" i="53"/>
  <c r="BI21" i="53" s="1"/>
  <c r="BH20" i="53"/>
  <c r="BG20" i="53"/>
  <c r="BF20" i="53"/>
  <c r="BE20" i="53"/>
  <c r="BD20" i="53"/>
  <c r="BD21" i="53" s="1"/>
  <c r="BC20" i="53"/>
  <c r="BC21" i="53" s="1"/>
  <c r="BB20" i="53"/>
  <c r="BB21" i="53" s="1"/>
  <c r="BA20" i="53"/>
  <c r="BA21" i="53" s="1"/>
  <c r="AZ20" i="53"/>
  <c r="AY20" i="53"/>
  <c r="AX20" i="53"/>
  <c r="AW20" i="53"/>
  <c r="AV20" i="53"/>
  <c r="AV21" i="53" s="1"/>
  <c r="AU20" i="53"/>
  <c r="AU21" i="53" s="1"/>
  <c r="AT20" i="53"/>
  <c r="AT21" i="53" s="1"/>
  <c r="AS20" i="53"/>
  <c r="AS21" i="53" s="1"/>
  <c r="AR20" i="53"/>
  <c r="AQ20" i="53"/>
  <c r="AP20" i="53"/>
  <c r="AO20" i="53"/>
  <c r="AN20" i="53"/>
  <c r="AN21" i="53" s="1"/>
  <c r="AM20" i="53"/>
  <c r="AM21" i="53" s="1"/>
  <c r="AL20" i="53"/>
  <c r="AL21" i="53" s="1"/>
  <c r="AK20" i="53"/>
  <c r="AK21" i="53" s="1"/>
  <c r="AJ20" i="53"/>
  <c r="AI20" i="53"/>
  <c r="AH20" i="53"/>
  <c r="AG20" i="53"/>
  <c r="AF20" i="53"/>
  <c r="AF21" i="53" s="1"/>
  <c r="AE20" i="53"/>
  <c r="AE21" i="53" s="1"/>
  <c r="AD20" i="53"/>
  <c r="AD21" i="53" s="1"/>
  <c r="AC20" i="53"/>
  <c r="AC21" i="53" s="1"/>
  <c r="AB20" i="53"/>
  <c r="AA20" i="53"/>
  <c r="Z20" i="53"/>
  <c r="Y20" i="53"/>
  <c r="X20" i="53"/>
  <c r="X21" i="53" s="1"/>
  <c r="W20" i="53"/>
  <c r="W21" i="53" s="1"/>
  <c r="V20" i="53"/>
  <c r="V21" i="53" s="1"/>
  <c r="U20" i="53"/>
  <c r="U21" i="53" s="1"/>
  <c r="T20" i="53"/>
  <c r="S20" i="53"/>
  <c r="R20" i="53"/>
  <c r="BP16" i="53"/>
  <c r="BO16" i="53"/>
  <c r="BN16" i="53"/>
  <c r="BM16" i="53"/>
  <c r="BH16" i="53"/>
  <c r="BG16" i="53"/>
  <c r="BF16" i="53"/>
  <c r="BE16" i="53"/>
  <c r="AZ16" i="53"/>
  <c r="AY16" i="53"/>
  <c r="AX16" i="53"/>
  <c r="AW16" i="53"/>
  <c r="AR16" i="53"/>
  <c r="AQ16" i="53"/>
  <c r="AP16" i="53"/>
  <c r="AO16" i="53"/>
  <c r="AJ16" i="53"/>
  <c r="AI16" i="53"/>
  <c r="AH16" i="53"/>
  <c r="AG16" i="53"/>
  <c r="AB16" i="53"/>
  <c r="AA16" i="53"/>
  <c r="Z16" i="53"/>
  <c r="Y16" i="53"/>
  <c r="T16" i="53"/>
  <c r="S16" i="53"/>
  <c r="R16" i="53"/>
  <c r="BQ15" i="53"/>
  <c r="BQ16" i="53" s="1"/>
  <c r="BP15" i="53"/>
  <c r="BO15" i="53"/>
  <c r="BN15" i="53"/>
  <c r="BM15" i="53"/>
  <c r="BL15" i="53"/>
  <c r="BL16" i="53" s="1"/>
  <c r="BK15" i="53"/>
  <c r="BK16" i="53" s="1"/>
  <c r="BJ15" i="53"/>
  <c r="BJ16" i="53" s="1"/>
  <c r="BI15" i="53"/>
  <c r="BI16" i="53" s="1"/>
  <c r="BH15" i="53"/>
  <c r="BG15" i="53"/>
  <c r="BF15" i="53"/>
  <c r="BE15" i="53"/>
  <c r="BD15" i="53"/>
  <c r="BD16" i="53" s="1"/>
  <c r="BC15" i="53"/>
  <c r="BC16" i="53" s="1"/>
  <c r="BB15" i="53"/>
  <c r="BB16" i="53" s="1"/>
  <c r="BA15" i="53"/>
  <c r="BA16" i="53" s="1"/>
  <c r="AZ15" i="53"/>
  <c r="AY15" i="53"/>
  <c r="AX15" i="53"/>
  <c r="AW15" i="53"/>
  <c r="AV15" i="53"/>
  <c r="AV16" i="53" s="1"/>
  <c r="AU15" i="53"/>
  <c r="AU16" i="53" s="1"/>
  <c r="AT15" i="53"/>
  <c r="AT16" i="53" s="1"/>
  <c r="AS15" i="53"/>
  <c r="AS16" i="53" s="1"/>
  <c r="AR15" i="53"/>
  <c r="AQ15" i="53"/>
  <c r="AP15" i="53"/>
  <c r="AO15" i="53"/>
  <c r="AN15" i="53"/>
  <c r="AN16" i="53" s="1"/>
  <c r="AM15" i="53"/>
  <c r="AM16" i="53" s="1"/>
  <c r="AL15" i="53"/>
  <c r="AL16" i="53" s="1"/>
  <c r="AK15" i="53"/>
  <c r="AK16" i="53" s="1"/>
  <c r="AJ15" i="53"/>
  <c r="AI15" i="53"/>
  <c r="AH15" i="53"/>
  <c r="AG15" i="53"/>
  <c r="AF15" i="53"/>
  <c r="AF16" i="53" s="1"/>
  <c r="AE15" i="53"/>
  <c r="AE16" i="53" s="1"/>
  <c r="AD15" i="53"/>
  <c r="AD16" i="53" s="1"/>
  <c r="AC15" i="53"/>
  <c r="AC16" i="53" s="1"/>
  <c r="AB15" i="53"/>
  <c r="AA15" i="53"/>
  <c r="Z15" i="53"/>
  <c r="Y15" i="53"/>
  <c r="X15" i="53"/>
  <c r="X16" i="53" s="1"/>
  <c r="W15" i="53"/>
  <c r="W16" i="53" s="1"/>
  <c r="V15" i="53"/>
  <c r="V16" i="53" s="1"/>
  <c r="U15" i="53"/>
  <c r="U16" i="53" s="1"/>
  <c r="T15" i="53"/>
  <c r="S15" i="53"/>
  <c r="R15" i="53"/>
  <c r="BP11" i="53"/>
  <c r="BO11" i="53"/>
  <c r="BN11" i="53"/>
  <c r="BM11" i="53"/>
  <c r="BH11" i="53"/>
  <c r="BG11" i="53"/>
  <c r="BF11" i="53"/>
  <c r="BE11" i="53"/>
  <c r="AZ11" i="53"/>
  <c r="AY11" i="53"/>
  <c r="AX11" i="53"/>
  <c r="AW11" i="53"/>
  <c r="AR11" i="53"/>
  <c r="AQ11" i="53"/>
  <c r="AP11" i="53"/>
  <c r="AO11" i="53"/>
  <c r="AJ11" i="53"/>
  <c r="AI11" i="53"/>
  <c r="AH11" i="53"/>
  <c r="AG11" i="53"/>
  <c r="AB11" i="53"/>
  <c r="AA11" i="53"/>
  <c r="Z11" i="53"/>
  <c r="Y11" i="53"/>
  <c r="T11" i="53"/>
  <c r="S11" i="53"/>
  <c r="R11" i="53"/>
  <c r="BQ10" i="53"/>
  <c r="BQ11" i="53" s="1"/>
  <c r="BP10" i="53"/>
  <c r="BO10" i="53"/>
  <c r="BN10" i="53"/>
  <c r="BM10" i="53"/>
  <c r="BL10" i="53"/>
  <c r="BL11" i="53" s="1"/>
  <c r="BK10" i="53"/>
  <c r="BK11" i="53" s="1"/>
  <c r="BJ10" i="53"/>
  <c r="BJ11" i="53" s="1"/>
  <c r="BI10" i="53"/>
  <c r="BI11" i="53" s="1"/>
  <c r="BH10" i="53"/>
  <c r="BG10" i="53"/>
  <c r="BF10" i="53"/>
  <c r="BE10" i="53"/>
  <c r="BD10" i="53"/>
  <c r="BD11" i="53" s="1"/>
  <c r="BC10" i="53"/>
  <c r="BC11" i="53" s="1"/>
  <c r="BB10" i="53"/>
  <c r="BB11" i="53" s="1"/>
  <c r="BA10" i="53"/>
  <c r="BA11" i="53" s="1"/>
  <c r="AZ10" i="53"/>
  <c r="AY10" i="53"/>
  <c r="AX10" i="53"/>
  <c r="AW10" i="53"/>
  <c r="AV10" i="53"/>
  <c r="AV11" i="53" s="1"/>
  <c r="AU10" i="53"/>
  <c r="AU11" i="53" s="1"/>
  <c r="AT10" i="53"/>
  <c r="AT11" i="53" s="1"/>
  <c r="AS10" i="53"/>
  <c r="AS11" i="53" s="1"/>
  <c r="AR10" i="53"/>
  <c r="AQ10" i="53"/>
  <c r="AP10" i="53"/>
  <c r="AO10" i="53"/>
  <c r="AN10" i="53"/>
  <c r="AN11" i="53" s="1"/>
  <c r="AM10" i="53"/>
  <c r="AM11" i="53" s="1"/>
  <c r="AL10" i="53"/>
  <c r="AL11" i="53" s="1"/>
  <c r="AK10" i="53"/>
  <c r="AK11" i="53" s="1"/>
  <c r="AJ10" i="53"/>
  <c r="AI10" i="53"/>
  <c r="AH10" i="53"/>
  <c r="AG10" i="53"/>
  <c r="AF10" i="53"/>
  <c r="AF11" i="53" s="1"/>
  <c r="AE10" i="53"/>
  <c r="AE11" i="53" s="1"/>
  <c r="AD10" i="53"/>
  <c r="AD11" i="53" s="1"/>
  <c r="AC10" i="53"/>
  <c r="AC11" i="53" s="1"/>
  <c r="AB10" i="53"/>
  <c r="AA10" i="53"/>
  <c r="Z10" i="53"/>
  <c r="Y10" i="53"/>
  <c r="X10" i="53"/>
  <c r="X11" i="53" s="1"/>
  <c r="W10" i="53"/>
  <c r="W11" i="53" s="1"/>
  <c r="V10" i="53"/>
  <c r="V11" i="53" s="1"/>
  <c r="U10" i="53"/>
  <c r="U11" i="53" s="1"/>
  <c r="T10" i="53"/>
  <c r="S10" i="53"/>
  <c r="R10" i="53"/>
  <c r="BP6" i="53"/>
  <c r="BO6" i="53"/>
  <c r="BN6" i="53"/>
  <c r="BM6" i="53"/>
  <c r="BH6" i="53"/>
  <c r="BG6" i="53"/>
  <c r="BF6" i="53"/>
  <c r="BE6" i="53"/>
  <c r="AZ6" i="53"/>
  <c r="AY6" i="53"/>
  <c r="AX6" i="53"/>
  <c r="AW6" i="53"/>
  <c r="AR6" i="53"/>
  <c r="AQ6" i="53"/>
  <c r="AP6" i="53"/>
  <c r="AO6" i="53"/>
  <c r="AJ6" i="53"/>
  <c r="AI6" i="53"/>
  <c r="AH6" i="53"/>
  <c r="AG6" i="53"/>
  <c r="AB6" i="53"/>
  <c r="AA6" i="53"/>
  <c r="Z6" i="53"/>
  <c r="Y6" i="53"/>
  <c r="T6" i="53"/>
  <c r="S6" i="53"/>
  <c r="R6" i="53"/>
  <c r="BQ5" i="53"/>
  <c r="BQ6" i="53" s="1"/>
  <c r="BP5" i="53"/>
  <c r="BO5" i="53"/>
  <c r="BN5" i="53"/>
  <c r="BM5" i="53"/>
  <c r="BL5" i="53"/>
  <c r="BL6" i="53" s="1"/>
  <c r="BK5" i="53"/>
  <c r="BK6" i="53" s="1"/>
  <c r="BJ5" i="53"/>
  <c r="BJ6" i="53" s="1"/>
  <c r="BI5" i="53"/>
  <c r="BI6" i="53" s="1"/>
  <c r="BH5" i="53"/>
  <c r="BG5" i="53"/>
  <c r="BF5" i="53"/>
  <c r="BE5" i="53"/>
  <c r="BD5" i="53"/>
  <c r="BD6" i="53" s="1"/>
  <c r="BC5" i="53"/>
  <c r="BC6" i="53" s="1"/>
  <c r="BB5" i="53"/>
  <c r="BB6" i="53" s="1"/>
  <c r="BA5" i="53"/>
  <c r="BA6" i="53" s="1"/>
  <c r="AZ5" i="53"/>
  <c r="AY5" i="53"/>
  <c r="AX5" i="53"/>
  <c r="AW5" i="53"/>
  <c r="AV5" i="53"/>
  <c r="AV6" i="53" s="1"/>
  <c r="AU5" i="53"/>
  <c r="AU6" i="53" s="1"/>
  <c r="AT5" i="53"/>
  <c r="AT6" i="53" s="1"/>
  <c r="AS5" i="53"/>
  <c r="AS6" i="53" s="1"/>
  <c r="AR5" i="53"/>
  <c r="AQ5" i="53"/>
  <c r="AP5" i="53"/>
  <c r="AO5" i="53"/>
  <c r="AN5" i="53"/>
  <c r="AN6" i="53" s="1"/>
  <c r="AM5" i="53"/>
  <c r="AM6" i="53" s="1"/>
  <c r="AL5" i="53"/>
  <c r="AL6" i="53" s="1"/>
  <c r="AK5" i="53"/>
  <c r="AK6" i="53" s="1"/>
  <c r="AJ5" i="53"/>
  <c r="AI5" i="53"/>
  <c r="AH5" i="53"/>
  <c r="AG5" i="53"/>
  <c r="AF5" i="53"/>
  <c r="AF6" i="53" s="1"/>
  <c r="AE5" i="53"/>
  <c r="AE6" i="53" s="1"/>
  <c r="AD5" i="53"/>
  <c r="AD6" i="53" s="1"/>
  <c r="AC5" i="53"/>
  <c r="AC6" i="53" s="1"/>
  <c r="AB5" i="53"/>
  <c r="AA5" i="53"/>
  <c r="Z5" i="53"/>
  <c r="Y5" i="53"/>
  <c r="X5" i="53"/>
  <c r="X6" i="53" s="1"/>
  <c r="W5" i="53"/>
  <c r="W6" i="53" s="1"/>
  <c r="V5" i="53"/>
  <c r="V6" i="53" s="1"/>
  <c r="U5" i="53"/>
  <c r="U6" i="53" s="1"/>
  <c r="T5" i="53"/>
  <c r="S5" i="53"/>
  <c r="R5" i="53"/>
  <c r="BM151" i="50"/>
  <c r="BL151" i="50"/>
  <c r="BK151" i="50"/>
  <c r="BJ151" i="50"/>
  <c r="BF151" i="50"/>
  <c r="BE151" i="50"/>
  <c r="BD151" i="50"/>
  <c r="BC151" i="50"/>
  <c r="AW151" i="50"/>
  <c r="AV151" i="50"/>
  <c r="AU151" i="50"/>
  <c r="AT151" i="50"/>
  <c r="AP151" i="50"/>
  <c r="AO151" i="50"/>
  <c r="AN151" i="50"/>
  <c r="AM151" i="50"/>
  <c r="AL151" i="50"/>
  <c r="AH151" i="50"/>
  <c r="AG151" i="50"/>
  <c r="AF151" i="50"/>
  <c r="AE151" i="50"/>
  <c r="Y151" i="50"/>
  <c r="X151" i="50"/>
  <c r="W151" i="50"/>
  <c r="V151" i="50"/>
  <c r="R151" i="50"/>
  <c r="BQ150" i="50"/>
  <c r="BQ151" i="50" s="1"/>
  <c r="BP150" i="50"/>
  <c r="BP151" i="50" s="1"/>
  <c r="BO150" i="50"/>
  <c r="BO151" i="50" s="1"/>
  <c r="BN150" i="50"/>
  <c r="BN151" i="50" s="1"/>
  <c r="BM150" i="50"/>
  <c r="BL150" i="50"/>
  <c r="BK150" i="50"/>
  <c r="BJ150" i="50"/>
  <c r="BI150" i="50"/>
  <c r="BI151" i="50" s="1"/>
  <c r="BH150" i="50"/>
  <c r="BH151" i="50" s="1"/>
  <c r="BG150" i="50"/>
  <c r="BG151" i="50" s="1"/>
  <c r="BF150" i="50"/>
  <c r="BE150" i="50"/>
  <c r="BD150" i="50"/>
  <c r="BC150" i="50"/>
  <c r="BB150" i="50"/>
  <c r="BB151" i="50" s="1"/>
  <c r="BA150" i="50"/>
  <c r="BA151" i="50" s="1"/>
  <c r="AZ150" i="50"/>
  <c r="AZ151" i="50" s="1"/>
  <c r="AY150" i="50"/>
  <c r="AY151" i="50" s="1"/>
  <c r="AX150" i="50"/>
  <c r="AX151" i="50" s="1"/>
  <c r="AW150" i="50"/>
  <c r="AV150" i="50"/>
  <c r="AU150" i="50"/>
  <c r="AT150" i="50"/>
  <c r="AS150" i="50"/>
  <c r="AS151" i="50" s="1"/>
  <c r="AR150" i="50"/>
  <c r="AR151" i="50" s="1"/>
  <c r="AQ150" i="50"/>
  <c r="AQ151" i="50" s="1"/>
  <c r="AP150" i="50"/>
  <c r="AO150" i="50"/>
  <c r="AN150" i="50"/>
  <c r="AM150" i="50"/>
  <c r="AL150" i="50"/>
  <c r="AK150" i="50"/>
  <c r="AK151" i="50" s="1"/>
  <c r="AJ150" i="50"/>
  <c r="AJ151" i="50" s="1"/>
  <c r="AI150" i="50"/>
  <c r="AI151" i="50" s="1"/>
  <c r="AH150" i="50"/>
  <c r="AG150" i="50"/>
  <c r="AF150" i="50"/>
  <c r="AE150" i="50"/>
  <c r="AD150" i="50"/>
  <c r="AD151" i="50" s="1"/>
  <c r="AC150" i="50"/>
  <c r="AC151" i="50" s="1"/>
  <c r="AB150" i="50"/>
  <c r="AB151" i="50" s="1"/>
  <c r="AA150" i="50"/>
  <c r="AA151" i="50" s="1"/>
  <c r="Z150" i="50"/>
  <c r="Z151" i="50" s="1"/>
  <c r="Y150" i="50"/>
  <c r="X150" i="50"/>
  <c r="W150" i="50"/>
  <c r="V150" i="50"/>
  <c r="U150" i="50"/>
  <c r="U151" i="50" s="1"/>
  <c r="T150" i="50"/>
  <c r="T151" i="50" s="1"/>
  <c r="S150" i="50"/>
  <c r="S151" i="50" s="1"/>
  <c r="R150" i="50"/>
  <c r="BN146" i="50"/>
  <c r="BM146" i="50"/>
  <c r="BL146" i="50"/>
  <c r="BK146" i="50"/>
  <c r="BJ146" i="50"/>
  <c r="BE146" i="50"/>
  <c r="BD146" i="50"/>
  <c r="BC146" i="50"/>
  <c r="BB146" i="50"/>
  <c r="AX146" i="50"/>
  <c r="AW146" i="50"/>
  <c r="AV146" i="50"/>
  <c r="AU146" i="50"/>
  <c r="AO146" i="50"/>
  <c r="AN146" i="50"/>
  <c r="AM146" i="50"/>
  <c r="AL146" i="50"/>
  <c r="AH146" i="50"/>
  <c r="AG146" i="50"/>
  <c r="AF146" i="50"/>
  <c r="AE146" i="50"/>
  <c r="AD146" i="50"/>
  <c r="Y146" i="50"/>
  <c r="X146" i="50"/>
  <c r="W146" i="50"/>
  <c r="V146" i="50"/>
  <c r="BQ145" i="50"/>
  <c r="BQ146" i="50" s="1"/>
  <c r="BP145" i="50"/>
  <c r="BP146" i="50" s="1"/>
  <c r="BO145" i="50"/>
  <c r="BO146" i="50" s="1"/>
  <c r="BN145" i="50"/>
  <c r="BM145" i="50"/>
  <c r="BL145" i="50"/>
  <c r="BK145" i="50"/>
  <c r="BJ145" i="50"/>
  <c r="BI145" i="50"/>
  <c r="BI146" i="50" s="1"/>
  <c r="BH145" i="50"/>
  <c r="BH146" i="50" s="1"/>
  <c r="BG145" i="50"/>
  <c r="BG146" i="50" s="1"/>
  <c r="BF145" i="50"/>
  <c r="BF146" i="50" s="1"/>
  <c r="BE145" i="50"/>
  <c r="BD145" i="50"/>
  <c r="BC145" i="50"/>
  <c r="BB145" i="50"/>
  <c r="BA145" i="50"/>
  <c r="BA146" i="50" s="1"/>
  <c r="AZ145" i="50"/>
  <c r="AZ146" i="50" s="1"/>
  <c r="AY145" i="50"/>
  <c r="AY146" i="50" s="1"/>
  <c r="AX145" i="50"/>
  <c r="AW145" i="50"/>
  <c r="AV145" i="50"/>
  <c r="AU145" i="50"/>
  <c r="AT145" i="50"/>
  <c r="AT146" i="50" s="1"/>
  <c r="AS145" i="50"/>
  <c r="AS146" i="50" s="1"/>
  <c r="AR145" i="50"/>
  <c r="AR146" i="50" s="1"/>
  <c r="AQ145" i="50"/>
  <c r="AQ146" i="50" s="1"/>
  <c r="AP145" i="50"/>
  <c r="AP146" i="50" s="1"/>
  <c r="AO145" i="50"/>
  <c r="AN145" i="50"/>
  <c r="AM145" i="50"/>
  <c r="AL145" i="50"/>
  <c r="AK145" i="50"/>
  <c r="AK146" i="50" s="1"/>
  <c r="AJ145" i="50"/>
  <c r="AJ146" i="50" s="1"/>
  <c r="AI145" i="50"/>
  <c r="AI146" i="50" s="1"/>
  <c r="AH145" i="50"/>
  <c r="AG145" i="50"/>
  <c r="AF145" i="50"/>
  <c r="AE145" i="50"/>
  <c r="AD145" i="50"/>
  <c r="AC145" i="50"/>
  <c r="AC146" i="50" s="1"/>
  <c r="AB145" i="50"/>
  <c r="AB146" i="50" s="1"/>
  <c r="AA145" i="50"/>
  <c r="AA146" i="50" s="1"/>
  <c r="Z145" i="50"/>
  <c r="Z146" i="50" s="1"/>
  <c r="Y145" i="50"/>
  <c r="X145" i="50"/>
  <c r="W145" i="50"/>
  <c r="V145" i="50"/>
  <c r="U145" i="50"/>
  <c r="U146" i="50" s="1"/>
  <c r="T145" i="50"/>
  <c r="T146" i="50" s="1"/>
  <c r="S145" i="50"/>
  <c r="S146" i="50" s="1"/>
  <c r="R145" i="50"/>
  <c r="R146" i="50" s="1"/>
  <c r="BN141" i="50"/>
  <c r="BM141" i="50"/>
  <c r="BL141" i="50"/>
  <c r="BK141" i="50"/>
  <c r="BF141" i="50"/>
  <c r="BE141" i="50"/>
  <c r="BD141" i="50"/>
  <c r="BC141" i="50"/>
  <c r="BB141" i="50"/>
  <c r="AW141" i="50"/>
  <c r="AV141" i="50"/>
  <c r="AU141" i="50"/>
  <c r="AP141" i="50"/>
  <c r="AO141" i="50"/>
  <c r="AN141" i="50"/>
  <c r="AM141" i="50"/>
  <c r="AH141" i="50"/>
  <c r="AG141" i="50"/>
  <c r="AF141" i="50"/>
  <c r="AE141" i="50"/>
  <c r="AD141" i="50"/>
  <c r="Z141" i="50"/>
  <c r="Y141" i="50"/>
  <c r="X141" i="50"/>
  <c r="W141" i="50"/>
  <c r="V141" i="50"/>
  <c r="R141" i="50"/>
  <c r="BQ140" i="50"/>
  <c r="BQ141" i="50" s="1"/>
  <c r="BP140" i="50"/>
  <c r="BP141" i="50" s="1"/>
  <c r="BO140" i="50"/>
  <c r="BO141" i="50" s="1"/>
  <c r="BN140" i="50"/>
  <c r="BM140" i="50"/>
  <c r="BL140" i="50"/>
  <c r="BK140" i="50"/>
  <c r="BJ140" i="50"/>
  <c r="BJ141" i="50" s="1"/>
  <c r="BI140" i="50"/>
  <c r="BI141" i="50" s="1"/>
  <c r="BH140" i="50"/>
  <c r="BH141" i="50" s="1"/>
  <c r="BG140" i="50"/>
  <c r="BG141" i="50" s="1"/>
  <c r="BF140" i="50"/>
  <c r="BE140" i="50"/>
  <c r="BD140" i="50"/>
  <c r="BC140" i="50"/>
  <c r="BB140" i="50"/>
  <c r="BA140" i="50"/>
  <c r="BA141" i="50" s="1"/>
  <c r="AZ140" i="50"/>
  <c r="AZ141" i="50" s="1"/>
  <c r="AY140" i="50"/>
  <c r="AY141" i="50" s="1"/>
  <c r="AX140" i="50"/>
  <c r="AX141" i="50" s="1"/>
  <c r="AW140" i="50"/>
  <c r="AV140" i="50"/>
  <c r="AU140" i="50"/>
  <c r="AT140" i="50"/>
  <c r="AT141" i="50" s="1"/>
  <c r="AS140" i="50"/>
  <c r="AS141" i="50" s="1"/>
  <c r="AR140" i="50"/>
  <c r="AR141" i="50" s="1"/>
  <c r="AQ140" i="50"/>
  <c r="AQ141" i="50" s="1"/>
  <c r="AP140" i="50"/>
  <c r="AO140" i="50"/>
  <c r="AN140" i="50"/>
  <c r="AM140" i="50"/>
  <c r="AL140" i="50"/>
  <c r="AL141" i="50" s="1"/>
  <c r="AK140" i="50"/>
  <c r="AK141" i="50" s="1"/>
  <c r="AJ140" i="50"/>
  <c r="AJ141" i="50" s="1"/>
  <c r="AI140" i="50"/>
  <c r="AI141" i="50" s="1"/>
  <c r="AH140" i="50"/>
  <c r="AG140" i="50"/>
  <c r="AF140" i="50"/>
  <c r="AE140" i="50"/>
  <c r="AD140" i="50"/>
  <c r="AC140" i="50"/>
  <c r="AC141" i="50" s="1"/>
  <c r="AB140" i="50"/>
  <c r="AB141" i="50" s="1"/>
  <c r="AA140" i="50"/>
  <c r="AA141" i="50" s="1"/>
  <c r="Z140" i="50"/>
  <c r="Y140" i="50"/>
  <c r="X140" i="50"/>
  <c r="W140" i="50"/>
  <c r="V140" i="50"/>
  <c r="U140" i="50"/>
  <c r="U141" i="50" s="1"/>
  <c r="T140" i="50"/>
  <c r="T141" i="50" s="1"/>
  <c r="S140" i="50"/>
  <c r="S141" i="50" s="1"/>
  <c r="R140" i="50"/>
  <c r="BM136" i="50"/>
  <c r="BL136" i="50"/>
  <c r="BK136" i="50"/>
  <c r="BE136" i="50"/>
  <c r="BD136" i="50"/>
  <c r="BC136" i="50"/>
  <c r="AX136" i="50"/>
  <c r="AW136" i="50"/>
  <c r="AV136" i="50"/>
  <c r="AU136" i="50"/>
  <c r="AO136" i="50"/>
  <c r="AN136" i="50"/>
  <c r="AM136" i="50"/>
  <c r="AH136" i="50"/>
  <c r="AG136" i="50"/>
  <c r="AF136" i="50"/>
  <c r="AE136" i="50"/>
  <c r="Y136" i="50"/>
  <c r="X136" i="50"/>
  <c r="W136" i="50"/>
  <c r="R136" i="50"/>
  <c r="BQ135" i="50"/>
  <c r="BQ136" i="50" s="1"/>
  <c r="BP135" i="50"/>
  <c r="BP136" i="50" s="1"/>
  <c r="BO135" i="50"/>
  <c r="BO136" i="50" s="1"/>
  <c r="BN135" i="50"/>
  <c r="BN136" i="50" s="1"/>
  <c r="BM135" i="50"/>
  <c r="BL135" i="50"/>
  <c r="BK135" i="50"/>
  <c r="BJ135" i="50"/>
  <c r="BJ136" i="50" s="1"/>
  <c r="BI135" i="50"/>
  <c r="BI136" i="50" s="1"/>
  <c r="BH135" i="50"/>
  <c r="BH136" i="50" s="1"/>
  <c r="BG135" i="50"/>
  <c r="BG136" i="50" s="1"/>
  <c r="BF135" i="50"/>
  <c r="BF136" i="50" s="1"/>
  <c r="BE135" i="50"/>
  <c r="BD135" i="50"/>
  <c r="BC135" i="50"/>
  <c r="BB135" i="50"/>
  <c r="BB136" i="50" s="1"/>
  <c r="BA135" i="50"/>
  <c r="BA136" i="50" s="1"/>
  <c r="AZ135" i="50"/>
  <c r="AZ136" i="50" s="1"/>
  <c r="AY135" i="50"/>
  <c r="AY136" i="50" s="1"/>
  <c r="AX135" i="50"/>
  <c r="AW135" i="50"/>
  <c r="AV135" i="50"/>
  <c r="AU135" i="50"/>
  <c r="AT135" i="50"/>
  <c r="AT136" i="50" s="1"/>
  <c r="AS135" i="50"/>
  <c r="AS136" i="50" s="1"/>
  <c r="AR135" i="50"/>
  <c r="AR136" i="50" s="1"/>
  <c r="AQ135" i="50"/>
  <c r="AQ136" i="50" s="1"/>
  <c r="AP135" i="50"/>
  <c r="AP136" i="50" s="1"/>
  <c r="AO135" i="50"/>
  <c r="AN135" i="50"/>
  <c r="AM135" i="50"/>
  <c r="AL135" i="50"/>
  <c r="AL136" i="50" s="1"/>
  <c r="AK135" i="50"/>
  <c r="AK136" i="50" s="1"/>
  <c r="AJ135" i="50"/>
  <c r="AJ136" i="50" s="1"/>
  <c r="AI135" i="50"/>
  <c r="AI136" i="50" s="1"/>
  <c r="AH135" i="50"/>
  <c r="AG135" i="50"/>
  <c r="AF135" i="50"/>
  <c r="AE135" i="50"/>
  <c r="AD135" i="50"/>
  <c r="AD136" i="50" s="1"/>
  <c r="AC135" i="50"/>
  <c r="AC136" i="50" s="1"/>
  <c r="AB135" i="50"/>
  <c r="AB136" i="50" s="1"/>
  <c r="AA135" i="50"/>
  <c r="AA136" i="50" s="1"/>
  <c r="Z135" i="50"/>
  <c r="Z136" i="50" s="1"/>
  <c r="Y135" i="50"/>
  <c r="X135" i="50"/>
  <c r="W135" i="50"/>
  <c r="V135" i="50"/>
  <c r="V136" i="50" s="1"/>
  <c r="U135" i="50"/>
  <c r="U136" i="50" s="1"/>
  <c r="T135" i="50"/>
  <c r="T136" i="50" s="1"/>
  <c r="S135" i="50"/>
  <c r="S136" i="50" s="1"/>
  <c r="R135" i="50"/>
  <c r="BN131" i="50"/>
  <c r="BM131" i="50"/>
  <c r="BL131" i="50"/>
  <c r="BK131" i="50"/>
  <c r="BE131" i="50"/>
  <c r="BD131" i="50"/>
  <c r="BC131" i="50"/>
  <c r="BB131" i="50"/>
  <c r="AX131" i="50"/>
  <c r="AW131" i="50"/>
  <c r="AV131" i="50"/>
  <c r="AU131" i="50"/>
  <c r="AT131" i="50"/>
  <c r="AN131" i="50"/>
  <c r="AM131" i="50"/>
  <c r="AL131" i="50"/>
  <c r="AF131" i="50"/>
  <c r="AE131" i="50"/>
  <c r="AD131" i="50"/>
  <c r="X131" i="50"/>
  <c r="W131" i="50"/>
  <c r="V131" i="50"/>
  <c r="BQ130" i="50"/>
  <c r="BQ131" i="50" s="1"/>
  <c r="BP130" i="50"/>
  <c r="BP131" i="50" s="1"/>
  <c r="BO130" i="50"/>
  <c r="BO131" i="50" s="1"/>
  <c r="BN130" i="50"/>
  <c r="BM130" i="50"/>
  <c r="BL130" i="50"/>
  <c r="BK130" i="50"/>
  <c r="BJ130" i="50"/>
  <c r="BJ131" i="50" s="1"/>
  <c r="BI130" i="50"/>
  <c r="BI131" i="50" s="1"/>
  <c r="BH130" i="50"/>
  <c r="BH131" i="50" s="1"/>
  <c r="BG130" i="50"/>
  <c r="BG131" i="50" s="1"/>
  <c r="BF130" i="50"/>
  <c r="BF131" i="50" s="1"/>
  <c r="BE130" i="50"/>
  <c r="BD130" i="50"/>
  <c r="BC130" i="50"/>
  <c r="BB130" i="50"/>
  <c r="BA130" i="50"/>
  <c r="BA131" i="50" s="1"/>
  <c r="AZ130" i="50"/>
  <c r="AZ131" i="50" s="1"/>
  <c r="AY130" i="50"/>
  <c r="AY131" i="50" s="1"/>
  <c r="AX130" i="50"/>
  <c r="AW130" i="50"/>
  <c r="AU130" i="50"/>
  <c r="AT130" i="50"/>
  <c r="AS130" i="50"/>
  <c r="AS131" i="50" s="1"/>
  <c r="AR130" i="50"/>
  <c r="AR131" i="50" s="1"/>
  <c r="AQ130" i="50"/>
  <c r="AQ131" i="50" s="1"/>
  <c r="AP130" i="50"/>
  <c r="AP131" i="50" s="1"/>
  <c r="AO130" i="50"/>
  <c r="AO131" i="50" s="1"/>
  <c r="AN130" i="50"/>
  <c r="AM130" i="50"/>
  <c r="AL130" i="50"/>
  <c r="AK130" i="50"/>
  <c r="AK131" i="50" s="1"/>
  <c r="AJ130" i="50"/>
  <c r="AJ131" i="50" s="1"/>
  <c r="AI130" i="50"/>
  <c r="AI131" i="50" s="1"/>
  <c r="AH130" i="50"/>
  <c r="AH131" i="50" s="1"/>
  <c r="AG130" i="50"/>
  <c r="AG131" i="50" s="1"/>
  <c r="AF130" i="50"/>
  <c r="AE130" i="50"/>
  <c r="AD130" i="50"/>
  <c r="AC130" i="50"/>
  <c r="AC131" i="50" s="1"/>
  <c r="AB130" i="50"/>
  <c r="AB131" i="50" s="1"/>
  <c r="AA130" i="50"/>
  <c r="AA131" i="50" s="1"/>
  <c r="Z130" i="50"/>
  <c r="Z131" i="50" s="1"/>
  <c r="Y130" i="50"/>
  <c r="Y131" i="50" s="1"/>
  <c r="X130" i="50"/>
  <c r="W130" i="50"/>
  <c r="V130" i="50"/>
  <c r="U130" i="50"/>
  <c r="U131" i="50" s="1"/>
  <c r="T130" i="50"/>
  <c r="T131" i="50" s="1"/>
  <c r="S130" i="50"/>
  <c r="S131" i="50" s="1"/>
  <c r="R130" i="50"/>
  <c r="R131" i="50" s="1"/>
  <c r="BM126" i="50"/>
  <c r="BL126" i="50"/>
  <c r="BK126" i="50"/>
  <c r="BJ126" i="50"/>
  <c r="BI126" i="50"/>
  <c r="BE126" i="50"/>
  <c r="BD126" i="50"/>
  <c r="BC126" i="50"/>
  <c r="BB126" i="50"/>
  <c r="AV126" i="50"/>
  <c r="AU126" i="50"/>
  <c r="AT126" i="50"/>
  <c r="AS126" i="50"/>
  <c r="AO126" i="50"/>
  <c r="AN126" i="50"/>
  <c r="AM126" i="50"/>
  <c r="AL126" i="50"/>
  <c r="AG126" i="50"/>
  <c r="AF126" i="50"/>
  <c r="AE126" i="50"/>
  <c r="AD126" i="50"/>
  <c r="AC126" i="50"/>
  <c r="Y126" i="50"/>
  <c r="X126" i="50"/>
  <c r="W126" i="50"/>
  <c r="V126" i="50"/>
  <c r="BQ125" i="50"/>
  <c r="BQ126" i="50" s="1"/>
  <c r="BP125" i="50"/>
  <c r="BP126" i="50" s="1"/>
  <c r="BO125" i="50"/>
  <c r="BO126" i="50" s="1"/>
  <c r="BN125" i="50"/>
  <c r="BN126" i="50" s="1"/>
  <c r="BM125" i="50"/>
  <c r="BL125" i="50"/>
  <c r="BK125" i="50"/>
  <c r="BJ125" i="50"/>
  <c r="BI125" i="50"/>
  <c r="BH125" i="50"/>
  <c r="BH126" i="50" s="1"/>
  <c r="BG125" i="50"/>
  <c r="BG126" i="50" s="1"/>
  <c r="BF125" i="50"/>
  <c r="BF126" i="50" s="1"/>
  <c r="BE125" i="50"/>
  <c r="BD125" i="50"/>
  <c r="BC125" i="50"/>
  <c r="BB125" i="50"/>
  <c r="BA125" i="50"/>
  <c r="BA126" i="50" s="1"/>
  <c r="AZ125" i="50"/>
  <c r="AZ126" i="50" s="1"/>
  <c r="AY125" i="50"/>
  <c r="AY126" i="50" s="1"/>
  <c r="AX125" i="50"/>
  <c r="AX126" i="50" s="1"/>
  <c r="AW125" i="50"/>
  <c r="AW126" i="50" s="1"/>
  <c r="AV125" i="50"/>
  <c r="AU125" i="50"/>
  <c r="AT125" i="50"/>
  <c r="AS125" i="50"/>
  <c r="AR125" i="50"/>
  <c r="AR126" i="50" s="1"/>
  <c r="AQ125" i="50"/>
  <c r="AQ126" i="50" s="1"/>
  <c r="AP125" i="50"/>
  <c r="AP126" i="50" s="1"/>
  <c r="AO125" i="50"/>
  <c r="AN125" i="50"/>
  <c r="AM125" i="50"/>
  <c r="AL125" i="50"/>
  <c r="AK125" i="50"/>
  <c r="AK126" i="50" s="1"/>
  <c r="AJ125" i="50"/>
  <c r="AJ126" i="50" s="1"/>
  <c r="AI125" i="50"/>
  <c r="AI126" i="50" s="1"/>
  <c r="AH125" i="50"/>
  <c r="AH126" i="50" s="1"/>
  <c r="AG125" i="50"/>
  <c r="AF125" i="50"/>
  <c r="AE125" i="50"/>
  <c r="AD125" i="50"/>
  <c r="AC125" i="50"/>
  <c r="AB125" i="50"/>
  <c r="AB126" i="50" s="1"/>
  <c r="AA125" i="50"/>
  <c r="AA126" i="50" s="1"/>
  <c r="Z125" i="50"/>
  <c r="Z126" i="50" s="1"/>
  <c r="Y125" i="50"/>
  <c r="X125" i="50"/>
  <c r="W125" i="50"/>
  <c r="V125" i="50"/>
  <c r="U125" i="50"/>
  <c r="U126" i="50" s="1"/>
  <c r="T125" i="50"/>
  <c r="T126" i="50" s="1"/>
  <c r="S125" i="50"/>
  <c r="S126" i="50" s="1"/>
  <c r="R125" i="50"/>
  <c r="R126" i="50" s="1"/>
  <c r="BL121" i="50"/>
  <c r="BK121" i="50"/>
  <c r="BJ121" i="50"/>
  <c r="BI121" i="50"/>
  <c r="BD121" i="50"/>
  <c r="BC121" i="50"/>
  <c r="BB121" i="50"/>
  <c r="BA121" i="50"/>
  <c r="AV121" i="50"/>
  <c r="AU121" i="50"/>
  <c r="AT121" i="50"/>
  <c r="AN121" i="50"/>
  <c r="AM121" i="50"/>
  <c r="AL121" i="50"/>
  <c r="AK121" i="50"/>
  <c r="AF121" i="50"/>
  <c r="AE121" i="50"/>
  <c r="AD121" i="50"/>
  <c r="X121" i="50"/>
  <c r="W121" i="50"/>
  <c r="V121" i="50"/>
  <c r="U121" i="50"/>
  <c r="BQ120" i="50"/>
  <c r="BQ121" i="50" s="1"/>
  <c r="BP120" i="50"/>
  <c r="BP121" i="50" s="1"/>
  <c r="BO120" i="50"/>
  <c r="BO121" i="50" s="1"/>
  <c r="BN120" i="50"/>
  <c r="BN121" i="50" s="1"/>
  <c r="BM120" i="50"/>
  <c r="BM121" i="50" s="1"/>
  <c r="BL120" i="50"/>
  <c r="BK120" i="50"/>
  <c r="BJ120" i="50"/>
  <c r="BI120" i="50"/>
  <c r="BH120" i="50"/>
  <c r="BH121" i="50" s="1"/>
  <c r="BG120" i="50"/>
  <c r="BG121" i="50" s="1"/>
  <c r="BF120" i="50"/>
  <c r="BF121" i="50" s="1"/>
  <c r="BE120" i="50"/>
  <c r="BE121" i="50" s="1"/>
  <c r="BD120" i="50"/>
  <c r="BC120" i="50"/>
  <c r="BB120" i="50"/>
  <c r="BA120" i="50"/>
  <c r="AZ120" i="50"/>
  <c r="AZ121" i="50" s="1"/>
  <c r="AY120" i="50"/>
  <c r="AY121" i="50" s="1"/>
  <c r="AX120" i="50"/>
  <c r="AX121" i="50" s="1"/>
  <c r="AW120" i="50"/>
  <c r="AW121" i="50" s="1"/>
  <c r="AV120" i="50"/>
  <c r="AU120" i="50"/>
  <c r="AT120" i="50"/>
  <c r="AS120" i="50"/>
  <c r="AS121" i="50" s="1"/>
  <c r="AR120" i="50"/>
  <c r="AR121" i="50" s="1"/>
  <c r="AQ120" i="50"/>
  <c r="AQ121" i="50" s="1"/>
  <c r="AP120" i="50"/>
  <c r="AP121" i="50" s="1"/>
  <c r="AO120" i="50"/>
  <c r="AO121" i="50" s="1"/>
  <c r="AN120" i="50"/>
  <c r="AM120" i="50"/>
  <c r="AL120" i="50"/>
  <c r="AK120" i="50"/>
  <c r="AJ120" i="50"/>
  <c r="AJ121" i="50" s="1"/>
  <c r="AI120" i="50"/>
  <c r="AI121" i="50" s="1"/>
  <c r="AH120" i="50"/>
  <c r="AH121" i="50" s="1"/>
  <c r="AG120" i="50"/>
  <c r="AG121" i="50" s="1"/>
  <c r="AF120" i="50"/>
  <c r="AE120" i="50"/>
  <c r="AD120" i="50"/>
  <c r="AC120" i="50"/>
  <c r="AC121" i="50" s="1"/>
  <c r="AB120" i="50"/>
  <c r="AB121" i="50" s="1"/>
  <c r="AA120" i="50"/>
  <c r="AA121" i="50" s="1"/>
  <c r="Z120" i="50"/>
  <c r="Z121" i="50" s="1"/>
  <c r="Y120" i="50"/>
  <c r="Y121" i="50" s="1"/>
  <c r="X120" i="50"/>
  <c r="W120" i="50"/>
  <c r="V120" i="50"/>
  <c r="U120" i="50"/>
  <c r="T120" i="50"/>
  <c r="T121" i="50" s="1"/>
  <c r="S120" i="50"/>
  <c r="S121" i="50" s="1"/>
  <c r="R120" i="50"/>
  <c r="R121" i="50" s="1"/>
  <c r="BQ116" i="50"/>
  <c r="BM116" i="50"/>
  <c r="BL116" i="50"/>
  <c r="BK116" i="50"/>
  <c r="BJ116" i="50"/>
  <c r="BD116" i="50"/>
  <c r="BC116" i="50"/>
  <c r="BB116" i="50"/>
  <c r="BA116" i="50"/>
  <c r="AW116" i="50"/>
  <c r="AV116" i="50"/>
  <c r="AU116" i="50"/>
  <c r="AT116" i="50"/>
  <c r="AS116" i="50"/>
  <c r="AN116" i="50"/>
  <c r="AM116" i="50"/>
  <c r="AL116" i="50"/>
  <c r="AF116" i="50"/>
  <c r="AE116" i="50"/>
  <c r="AD116" i="50"/>
  <c r="AC116" i="50"/>
  <c r="X116" i="50"/>
  <c r="W116" i="50"/>
  <c r="V116" i="50"/>
  <c r="BQ115" i="50"/>
  <c r="BP115" i="50"/>
  <c r="BP116" i="50" s="1"/>
  <c r="BO115" i="50"/>
  <c r="BO116" i="50" s="1"/>
  <c r="BN115" i="50"/>
  <c r="BN116" i="50" s="1"/>
  <c r="BM115" i="50"/>
  <c r="BL115" i="50"/>
  <c r="BK115" i="50"/>
  <c r="BJ115" i="50"/>
  <c r="BI115" i="50"/>
  <c r="BI116" i="50" s="1"/>
  <c r="BH115" i="50"/>
  <c r="BH116" i="50" s="1"/>
  <c r="BG115" i="50"/>
  <c r="BG116" i="50" s="1"/>
  <c r="BF115" i="50"/>
  <c r="BF116" i="50" s="1"/>
  <c r="BE115" i="50"/>
  <c r="BE116" i="50" s="1"/>
  <c r="BD115" i="50"/>
  <c r="BC115" i="50"/>
  <c r="BB115" i="50"/>
  <c r="BA115" i="50"/>
  <c r="AZ115" i="50"/>
  <c r="AZ116" i="50" s="1"/>
  <c r="AY115" i="50"/>
  <c r="AY116" i="50" s="1"/>
  <c r="AX115" i="50"/>
  <c r="AX116" i="50" s="1"/>
  <c r="AW115" i="50"/>
  <c r="AV115" i="50"/>
  <c r="AU115" i="50"/>
  <c r="AT115" i="50"/>
  <c r="AS115" i="50"/>
  <c r="AR115" i="50"/>
  <c r="AR116" i="50" s="1"/>
  <c r="AQ115" i="50"/>
  <c r="AQ116" i="50" s="1"/>
  <c r="AP115" i="50"/>
  <c r="AP116" i="50" s="1"/>
  <c r="AO115" i="50"/>
  <c r="AO116" i="50" s="1"/>
  <c r="AN115" i="50"/>
  <c r="AM115" i="50"/>
  <c r="AL115" i="50"/>
  <c r="AK115" i="50"/>
  <c r="AK116" i="50" s="1"/>
  <c r="AJ115" i="50"/>
  <c r="AJ116" i="50" s="1"/>
  <c r="AI115" i="50"/>
  <c r="AI116" i="50" s="1"/>
  <c r="AH115" i="50"/>
  <c r="AH116" i="50" s="1"/>
  <c r="AG115" i="50"/>
  <c r="AG116" i="50" s="1"/>
  <c r="AF115" i="50"/>
  <c r="AE115" i="50"/>
  <c r="AD115" i="50"/>
  <c r="AC115" i="50"/>
  <c r="AB115" i="50"/>
  <c r="AB116" i="50" s="1"/>
  <c r="AA115" i="50"/>
  <c r="AA116" i="50" s="1"/>
  <c r="Z115" i="50"/>
  <c r="Z116" i="50" s="1"/>
  <c r="Y115" i="50"/>
  <c r="Y116" i="50" s="1"/>
  <c r="X115" i="50"/>
  <c r="W115" i="50"/>
  <c r="V115" i="50"/>
  <c r="U115" i="50"/>
  <c r="U116" i="50" s="1"/>
  <c r="T115" i="50"/>
  <c r="T116" i="50" s="1"/>
  <c r="S115" i="50"/>
  <c r="S116" i="50" s="1"/>
  <c r="R115" i="50"/>
  <c r="R116" i="50" s="1"/>
  <c r="BL111" i="50"/>
  <c r="BK111" i="50"/>
  <c r="BJ111" i="50"/>
  <c r="BE111" i="50"/>
  <c r="BD111" i="50"/>
  <c r="BC111" i="50"/>
  <c r="BB111" i="50"/>
  <c r="AV111" i="50"/>
  <c r="AU111" i="50"/>
  <c r="AT111" i="50"/>
  <c r="AO111" i="50"/>
  <c r="AN111" i="50"/>
  <c r="AM111" i="50"/>
  <c r="AL111" i="50"/>
  <c r="AG111" i="50"/>
  <c r="AF111" i="50"/>
  <c r="AE111" i="50"/>
  <c r="AD111" i="50"/>
  <c r="X111" i="50"/>
  <c r="W111" i="50"/>
  <c r="V111" i="50"/>
  <c r="BQ110" i="50"/>
  <c r="BQ111" i="50" s="1"/>
  <c r="BP110" i="50"/>
  <c r="BP111" i="50" s="1"/>
  <c r="BO110" i="50"/>
  <c r="BO111" i="50" s="1"/>
  <c r="BN110" i="50"/>
  <c r="BN111" i="50" s="1"/>
  <c r="BM110" i="50"/>
  <c r="BM111" i="50" s="1"/>
  <c r="BL110" i="50"/>
  <c r="BK110" i="50"/>
  <c r="BJ110" i="50"/>
  <c r="BI110" i="50"/>
  <c r="BI111" i="50" s="1"/>
  <c r="BH110" i="50"/>
  <c r="BH111" i="50" s="1"/>
  <c r="BG110" i="50"/>
  <c r="BG111" i="50" s="1"/>
  <c r="BF110" i="50"/>
  <c r="BF111" i="50" s="1"/>
  <c r="BE110" i="50"/>
  <c r="BD110" i="50"/>
  <c r="BC110" i="50"/>
  <c r="BB110" i="50"/>
  <c r="BA110" i="50"/>
  <c r="BA111" i="50" s="1"/>
  <c r="AZ110" i="50"/>
  <c r="AZ111" i="50" s="1"/>
  <c r="AY110" i="50"/>
  <c r="AY111" i="50" s="1"/>
  <c r="AX110" i="50"/>
  <c r="AX111" i="50" s="1"/>
  <c r="AW110" i="50"/>
  <c r="AW111" i="50" s="1"/>
  <c r="AV110" i="50"/>
  <c r="AU110" i="50"/>
  <c r="AT110" i="50"/>
  <c r="AS110" i="50"/>
  <c r="AS111" i="50" s="1"/>
  <c r="AR110" i="50"/>
  <c r="AR111" i="50" s="1"/>
  <c r="AQ110" i="50"/>
  <c r="AQ111" i="50" s="1"/>
  <c r="AP110" i="50"/>
  <c r="AP111" i="50" s="1"/>
  <c r="AO110" i="50"/>
  <c r="AN110" i="50"/>
  <c r="AM110" i="50"/>
  <c r="AL110" i="50"/>
  <c r="AK110" i="50"/>
  <c r="AK111" i="50" s="1"/>
  <c r="AJ110" i="50"/>
  <c r="AJ111" i="50" s="1"/>
  <c r="AI110" i="50"/>
  <c r="AI111" i="50" s="1"/>
  <c r="AH110" i="50"/>
  <c r="AH111" i="50" s="1"/>
  <c r="AG110" i="50"/>
  <c r="AF110" i="50"/>
  <c r="AE110" i="50"/>
  <c r="AD110" i="50"/>
  <c r="AC110" i="50"/>
  <c r="AC111" i="50" s="1"/>
  <c r="AB110" i="50"/>
  <c r="AB111" i="50" s="1"/>
  <c r="AA110" i="50"/>
  <c r="AA111" i="50" s="1"/>
  <c r="Z110" i="50"/>
  <c r="Z111" i="50" s="1"/>
  <c r="Y110" i="50"/>
  <c r="Y111" i="50" s="1"/>
  <c r="X110" i="50"/>
  <c r="W110" i="50"/>
  <c r="V110" i="50"/>
  <c r="U110" i="50"/>
  <c r="U111" i="50" s="1"/>
  <c r="T110" i="50"/>
  <c r="T111" i="50" s="1"/>
  <c r="S110" i="50"/>
  <c r="S111" i="50" s="1"/>
  <c r="R110" i="50"/>
  <c r="R111" i="50" s="1"/>
  <c r="BQ106" i="50"/>
  <c r="BM106" i="50"/>
  <c r="BL106" i="50"/>
  <c r="BK106" i="50"/>
  <c r="BJ106" i="50"/>
  <c r="BI106" i="50"/>
  <c r="BD106" i="50"/>
  <c r="BC106" i="50"/>
  <c r="BB106" i="50"/>
  <c r="BA106" i="50"/>
  <c r="AW106" i="50"/>
  <c r="AV106" i="50"/>
  <c r="AU106" i="50"/>
  <c r="AT106" i="50"/>
  <c r="AN106" i="50"/>
  <c r="AM106" i="50"/>
  <c r="AL106" i="50"/>
  <c r="AK106" i="50"/>
  <c r="AG106" i="50"/>
  <c r="AF106" i="50"/>
  <c r="AE106" i="50"/>
  <c r="AD106" i="50"/>
  <c r="AC106" i="50"/>
  <c r="X106" i="50"/>
  <c r="W106" i="50"/>
  <c r="V106" i="50"/>
  <c r="U106" i="50"/>
  <c r="BQ105" i="50"/>
  <c r="BP105" i="50"/>
  <c r="BP106" i="50" s="1"/>
  <c r="BO105" i="50"/>
  <c r="BO106" i="50" s="1"/>
  <c r="BN105" i="50"/>
  <c r="BN106" i="50" s="1"/>
  <c r="BM105" i="50"/>
  <c r="BL105" i="50"/>
  <c r="BK105" i="50"/>
  <c r="BJ105" i="50"/>
  <c r="BI105" i="50"/>
  <c r="BH105" i="50"/>
  <c r="BH106" i="50" s="1"/>
  <c r="BG105" i="50"/>
  <c r="BG106" i="50" s="1"/>
  <c r="BF105" i="50"/>
  <c r="BF106" i="50" s="1"/>
  <c r="BE105" i="50"/>
  <c r="BE106" i="50" s="1"/>
  <c r="BD105" i="50"/>
  <c r="BC105" i="50"/>
  <c r="BB105" i="50"/>
  <c r="BA105" i="50"/>
  <c r="AZ105" i="50"/>
  <c r="AZ106" i="50" s="1"/>
  <c r="AY105" i="50"/>
  <c r="AY106" i="50" s="1"/>
  <c r="AX105" i="50"/>
  <c r="AX106" i="50" s="1"/>
  <c r="AW105" i="50"/>
  <c r="AV105" i="50"/>
  <c r="AU105" i="50"/>
  <c r="AT105" i="50"/>
  <c r="AS105" i="50"/>
  <c r="AS106" i="50" s="1"/>
  <c r="AR105" i="50"/>
  <c r="AR106" i="50" s="1"/>
  <c r="AQ105" i="50"/>
  <c r="AQ106" i="50" s="1"/>
  <c r="AP105" i="50"/>
  <c r="AP106" i="50" s="1"/>
  <c r="AO105" i="50"/>
  <c r="AO106" i="50" s="1"/>
  <c r="AN105" i="50"/>
  <c r="AM105" i="50"/>
  <c r="AL105" i="50"/>
  <c r="AK105" i="50"/>
  <c r="AJ105" i="50"/>
  <c r="AJ106" i="50" s="1"/>
  <c r="AI105" i="50"/>
  <c r="AI106" i="50" s="1"/>
  <c r="AH105" i="50"/>
  <c r="AH106" i="50" s="1"/>
  <c r="AG105" i="50"/>
  <c r="AF105" i="50"/>
  <c r="AE105" i="50"/>
  <c r="AD105" i="50"/>
  <c r="AC105" i="50"/>
  <c r="AB105" i="50"/>
  <c r="AB106" i="50" s="1"/>
  <c r="AA105" i="50"/>
  <c r="AA106" i="50" s="1"/>
  <c r="Z105" i="50"/>
  <c r="Z106" i="50" s="1"/>
  <c r="Y105" i="50"/>
  <c r="Y106" i="50" s="1"/>
  <c r="X105" i="50"/>
  <c r="W105" i="50"/>
  <c r="V105" i="50"/>
  <c r="U105" i="50"/>
  <c r="T105" i="50"/>
  <c r="T106" i="50" s="1"/>
  <c r="S105" i="50"/>
  <c r="S106" i="50" s="1"/>
  <c r="R105" i="50"/>
  <c r="R106" i="50" s="1"/>
  <c r="BM101" i="50"/>
  <c r="BL101" i="50"/>
  <c r="BK101" i="50"/>
  <c r="BJ101" i="50"/>
  <c r="BE101" i="50"/>
  <c r="BD101" i="50"/>
  <c r="BC101" i="50"/>
  <c r="BB101" i="50"/>
  <c r="AV101" i="50"/>
  <c r="AU101" i="50"/>
  <c r="AT101" i="50"/>
  <c r="AS101" i="50"/>
  <c r="AO101" i="50"/>
  <c r="AN101" i="50"/>
  <c r="AM101" i="50"/>
  <c r="AL101" i="50"/>
  <c r="AG101" i="50"/>
  <c r="AF101" i="50"/>
  <c r="AE101" i="50"/>
  <c r="AD101" i="50"/>
  <c r="Y101" i="50"/>
  <c r="X101" i="50"/>
  <c r="W101" i="50"/>
  <c r="V101" i="50"/>
  <c r="BQ100" i="50"/>
  <c r="BQ101" i="50" s="1"/>
  <c r="BP100" i="50"/>
  <c r="BP101" i="50" s="1"/>
  <c r="BO100" i="50"/>
  <c r="BO101" i="50" s="1"/>
  <c r="BN100" i="50"/>
  <c r="BN101" i="50" s="1"/>
  <c r="BM100" i="50"/>
  <c r="BL100" i="50"/>
  <c r="BK100" i="50"/>
  <c r="BJ100" i="50"/>
  <c r="BI100" i="50"/>
  <c r="BI101" i="50" s="1"/>
  <c r="BH100" i="50"/>
  <c r="BH101" i="50" s="1"/>
  <c r="BG100" i="50"/>
  <c r="BG101" i="50" s="1"/>
  <c r="BF100" i="50"/>
  <c r="BF101" i="50" s="1"/>
  <c r="BE100" i="50"/>
  <c r="BD100" i="50"/>
  <c r="BC100" i="50"/>
  <c r="BB100" i="50"/>
  <c r="BA100" i="50"/>
  <c r="BA101" i="50" s="1"/>
  <c r="AZ100" i="50"/>
  <c r="AZ101" i="50" s="1"/>
  <c r="AY100" i="50"/>
  <c r="AY101" i="50" s="1"/>
  <c r="AX100" i="50"/>
  <c r="AX101" i="50" s="1"/>
  <c r="AW100" i="50"/>
  <c r="AW101" i="50" s="1"/>
  <c r="AV100" i="50"/>
  <c r="AU100" i="50"/>
  <c r="AT100" i="50"/>
  <c r="AS100" i="50"/>
  <c r="AR100" i="50"/>
  <c r="AR101" i="50" s="1"/>
  <c r="AQ100" i="50"/>
  <c r="AQ101" i="50" s="1"/>
  <c r="AP100" i="50"/>
  <c r="AP101" i="50" s="1"/>
  <c r="AO100" i="50"/>
  <c r="AN100" i="50"/>
  <c r="AM100" i="50"/>
  <c r="AL100" i="50"/>
  <c r="AK100" i="50"/>
  <c r="AK101" i="50" s="1"/>
  <c r="AJ100" i="50"/>
  <c r="AJ101" i="50" s="1"/>
  <c r="AI100" i="50"/>
  <c r="AI101" i="50" s="1"/>
  <c r="AH100" i="50"/>
  <c r="AH101" i="50" s="1"/>
  <c r="AG100" i="50"/>
  <c r="AF100" i="50"/>
  <c r="AE100" i="50"/>
  <c r="AD100" i="50"/>
  <c r="AC100" i="50"/>
  <c r="AC101" i="50" s="1"/>
  <c r="AB100" i="50"/>
  <c r="AB101" i="50" s="1"/>
  <c r="AA100" i="50"/>
  <c r="AA101" i="50" s="1"/>
  <c r="Z100" i="50"/>
  <c r="Z101" i="50" s="1"/>
  <c r="Y100" i="50"/>
  <c r="X100" i="50"/>
  <c r="W100" i="50"/>
  <c r="V100" i="50"/>
  <c r="U100" i="50"/>
  <c r="U101" i="50" s="1"/>
  <c r="T100" i="50"/>
  <c r="T101" i="50" s="1"/>
  <c r="S100" i="50"/>
  <c r="S101" i="50" s="1"/>
  <c r="R100" i="50"/>
  <c r="R101" i="50" s="1"/>
  <c r="BL96" i="50"/>
  <c r="BK96" i="50"/>
  <c r="BJ96" i="50"/>
  <c r="BI96" i="50"/>
  <c r="BD96" i="50"/>
  <c r="BC96" i="50"/>
  <c r="BB96" i="50"/>
  <c r="AV96" i="50"/>
  <c r="AU96" i="50"/>
  <c r="AT96" i="50"/>
  <c r="AS96" i="50"/>
  <c r="AN96" i="50"/>
  <c r="AM96" i="50"/>
  <c r="AL96" i="50"/>
  <c r="AF96" i="50"/>
  <c r="AE96" i="50"/>
  <c r="AD96" i="50"/>
  <c r="X96" i="50"/>
  <c r="W96" i="50"/>
  <c r="V96" i="50"/>
  <c r="BQ95" i="50"/>
  <c r="BQ96" i="50" s="1"/>
  <c r="BP95" i="50"/>
  <c r="BP96" i="50" s="1"/>
  <c r="BO95" i="50"/>
  <c r="BO96" i="50" s="1"/>
  <c r="BN95" i="50"/>
  <c r="BN96" i="50" s="1"/>
  <c r="BM95" i="50"/>
  <c r="BM96" i="50" s="1"/>
  <c r="BL95" i="50"/>
  <c r="BK95" i="50"/>
  <c r="BJ95" i="50"/>
  <c r="BI95" i="50"/>
  <c r="BH95" i="50"/>
  <c r="BH96" i="50" s="1"/>
  <c r="BG95" i="50"/>
  <c r="BG96" i="50" s="1"/>
  <c r="BF95" i="50"/>
  <c r="BF96" i="50" s="1"/>
  <c r="BE95" i="50"/>
  <c r="BE96" i="50" s="1"/>
  <c r="BD95" i="50"/>
  <c r="BC95" i="50"/>
  <c r="BB95" i="50"/>
  <c r="BA95" i="50"/>
  <c r="BA96" i="50" s="1"/>
  <c r="AZ95" i="50"/>
  <c r="AZ96" i="50" s="1"/>
  <c r="AY95" i="50"/>
  <c r="AY96" i="50" s="1"/>
  <c r="AX95" i="50"/>
  <c r="AX96" i="50" s="1"/>
  <c r="AW95" i="50"/>
  <c r="AW96" i="50" s="1"/>
  <c r="AV95" i="50"/>
  <c r="AU95" i="50"/>
  <c r="AT95" i="50"/>
  <c r="AS95" i="50"/>
  <c r="AR95" i="50"/>
  <c r="AR96" i="50" s="1"/>
  <c r="AQ95" i="50"/>
  <c r="AQ96" i="50" s="1"/>
  <c r="AP95" i="50"/>
  <c r="AP96" i="50" s="1"/>
  <c r="AO95" i="50"/>
  <c r="AO96" i="50" s="1"/>
  <c r="AN95" i="50"/>
  <c r="AM95" i="50"/>
  <c r="AL95" i="50"/>
  <c r="AK95" i="50"/>
  <c r="AK96" i="50" s="1"/>
  <c r="AJ95" i="50"/>
  <c r="AJ96" i="50" s="1"/>
  <c r="AI95" i="50"/>
  <c r="AI96" i="50" s="1"/>
  <c r="AH95" i="50"/>
  <c r="AH96" i="50" s="1"/>
  <c r="AG95" i="50"/>
  <c r="AG96" i="50" s="1"/>
  <c r="AF95" i="50"/>
  <c r="AE95" i="50"/>
  <c r="AD95" i="50"/>
  <c r="AC95" i="50"/>
  <c r="AC96" i="50" s="1"/>
  <c r="AB95" i="50"/>
  <c r="AB96" i="50" s="1"/>
  <c r="AA95" i="50"/>
  <c r="AA96" i="50" s="1"/>
  <c r="Z95" i="50"/>
  <c r="Z96" i="50" s="1"/>
  <c r="Y95" i="50"/>
  <c r="Y96" i="50" s="1"/>
  <c r="X95" i="50"/>
  <c r="W95" i="50"/>
  <c r="V95" i="50"/>
  <c r="U95" i="50"/>
  <c r="U96" i="50" s="1"/>
  <c r="T95" i="50"/>
  <c r="T96" i="50" s="1"/>
  <c r="S95" i="50"/>
  <c r="S96" i="50" s="1"/>
  <c r="R95" i="50"/>
  <c r="R96" i="50" s="1"/>
  <c r="BQ86" i="50"/>
  <c r="BM86" i="50"/>
  <c r="BL86" i="50"/>
  <c r="BK86" i="50"/>
  <c r="BF86" i="50"/>
  <c r="BE86" i="50"/>
  <c r="BD86" i="50"/>
  <c r="BC86" i="50"/>
  <c r="AW86" i="50"/>
  <c r="AV86" i="50"/>
  <c r="AU86" i="50"/>
  <c r="AP86" i="50"/>
  <c r="AO86" i="50"/>
  <c r="AN86" i="50"/>
  <c r="AM86" i="50"/>
  <c r="AH86" i="50"/>
  <c r="AG86" i="50"/>
  <c r="AF86" i="50"/>
  <c r="AE86" i="50"/>
  <c r="AD86" i="50"/>
  <c r="Z86" i="50"/>
  <c r="Y86" i="50"/>
  <c r="X86" i="50"/>
  <c r="W86" i="50"/>
  <c r="R86" i="50"/>
  <c r="BQ85" i="50"/>
  <c r="BP85" i="50"/>
  <c r="BP86" i="50" s="1"/>
  <c r="BO85" i="50"/>
  <c r="BO86" i="50" s="1"/>
  <c r="BN85" i="50"/>
  <c r="BN86" i="50" s="1"/>
  <c r="BM85" i="50"/>
  <c r="BL85" i="50"/>
  <c r="BK85" i="50"/>
  <c r="BJ85" i="50"/>
  <c r="BJ86" i="50" s="1"/>
  <c r="BI85" i="50"/>
  <c r="BI86" i="50" s="1"/>
  <c r="BH85" i="50"/>
  <c r="BH86" i="50" s="1"/>
  <c r="BG85" i="50"/>
  <c r="BG86" i="50" s="1"/>
  <c r="BF85" i="50"/>
  <c r="BE85" i="50"/>
  <c r="BD85" i="50"/>
  <c r="BC85" i="50"/>
  <c r="BB85" i="50"/>
  <c r="BB86" i="50" s="1"/>
  <c r="BA85" i="50"/>
  <c r="BA86" i="50" s="1"/>
  <c r="AZ85" i="50"/>
  <c r="AZ86" i="50" s="1"/>
  <c r="AY85" i="50"/>
  <c r="AY86" i="50" s="1"/>
  <c r="AX85" i="50"/>
  <c r="AX86" i="50" s="1"/>
  <c r="AW85" i="50"/>
  <c r="AV85" i="50"/>
  <c r="AU85" i="50"/>
  <c r="AT85" i="50"/>
  <c r="AT86" i="50" s="1"/>
  <c r="AS85" i="50"/>
  <c r="AS86" i="50" s="1"/>
  <c r="AR85" i="50"/>
  <c r="AR86" i="50" s="1"/>
  <c r="AQ85" i="50"/>
  <c r="AQ86" i="50" s="1"/>
  <c r="AP85" i="50"/>
  <c r="AO85" i="50"/>
  <c r="AN85" i="50"/>
  <c r="AM85" i="50"/>
  <c r="AL85" i="50"/>
  <c r="AL86" i="50" s="1"/>
  <c r="AK85" i="50"/>
  <c r="AK86" i="50" s="1"/>
  <c r="AJ85" i="50"/>
  <c r="AJ86" i="50" s="1"/>
  <c r="AI85" i="50"/>
  <c r="AI86" i="50" s="1"/>
  <c r="AH85" i="50"/>
  <c r="AG85" i="50"/>
  <c r="AF85" i="50"/>
  <c r="AE85" i="50"/>
  <c r="AD85" i="50"/>
  <c r="AC85" i="50"/>
  <c r="AC86" i="50" s="1"/>
  <c r="AB85" i="50"/>
  <c r="AB86" i="50" s="1"/>
  <c r="AA85" i="50"/>
  <c r="AA86" i="50" s="1"/>
  <c r="Z85" i="50"/>
  <c r="Y85" i="50"/>
  <c r="X85" i="50"/>
  <c r="W85" i="50"/>
  <c r="V85" i="50"/>
  <c r="V86" i="50" s="1"/>
  <c r="U85" i="50"/>
  <c r="U86" i="50" s="1"/>
  <c r="T85" i="50"/>
  <c r="T86" i="50" s="1"/>
  <c r="S85" i="50"/>
  <c r="S86" i="50" s="1"/>
  <c r="R85" i="50"/>
  <c r="BM81" i="50"/>
  <c r="BL81" i="50"/>
  <c r="BK81" i="50"/>
  <c r="BJ81" i="50"/>
  <c r="BF81" i="50"/>
  <c r="BE81" i="50"/>
  <c r="BD81" i="50"/>
  <c r="BC81" i="50"/>
  <c r="BB81" i="50"/>
  <c r="AW81" i="50"/>
  <c r="AV81" i="50"/>
  <c r="AU81" i="50"/>
  <c r="AO81" i="50"/>
  <c r="AN81" i="50"/>
  <c r="AM81" i="50"/>
  <c r="AL81" i="50"/>
  <c r="AH81" i="50"/>
  <c r="AG81" i="50"/>
  <c r="AF81" i="50"/>
  <c r="AE81" i="50"/>
  <c r="Y81" i="50"/>
  <c r="X81" i="50"/>
  <c r="W81" i="50"/>
  <c r="V81" i="50"/>
  <c r="BQ80" i="50"/>
  <c r="BQ81" i="50" s="1"/>
  <c r="BP80" i="50"/>
  <c r="BP81" i="50" s="1"/>
  <c r="BO80" i="50"/>
  <c r="BO81" i="50" s="1"/>
  <c r="BN80" i="50"/>
  <c r="BN81" i="50" s="1"/>
  <c r="BM80" i="50"/>
  <c r="BL80" i="50"/>
  <c r="BK80" i="50"/>
  <c r="BJ80" i="50"/>
  <c r="BI80" i="50"/>
  <c r="BI81" i="50" s="1"/>
  <c r="BH80" i="50"/>
  <c r="BH81" i="50" s="1"/>
  <c r="BG80" i="50"/>
  <c r="BG81" i="50" s="1"/>
  <c r="BF80" i="50"/>
  <c r="BE80" i="50"/>
  <c r="BD80" i="50"/>
  <c r="BC80" i="50"/>
  <c r="BB80" i="50"/>
  <c r="BA80" i="50"/>
  <c r="BA81" i="50" s="1"/>
  <c r="AZ80" i="50"/>
  <c r="AZ81" i="50" s="1"/>
  <c r="AY80" i="50"/>
  <c r="AY81" i="50" s="1"/>
  <c r="AX80" i="50"/>
  <c r="AX81" i="50" s="1"/>
  <c r="AW80" i="50"/>
  <c r="AV80" i="50"/>
  <c r="AU80" i="50"/>
  <c r="AT80" i="50"/>
  <c r="AT81" i="50" s="1"/>
  <c r="AS80" i="50"/>
  <c r="AS81" i="50" s="1"/>
  <c r="AR80" i="50"/>
  <c r="AR81" i="50" s="1"/>
  <c r="AQ80" i="50"/>
  <c r="AQ81" i="50" s="1"/>
  <c r="AP80" i="50"/>
  <c r="AP81" i="50" s="1"/>
  <c r="AO80" i="50"/>
  <c r="AN80" i="50"/>
  <c r="AM80" i="50"/>
  <c r="AL80" i="50"/>
  <c r="AK80" i="50"/>
  <c r="AK81" i="50" s="1"/>
  <c r="AJ80" i="50"/>
  <c r="AJ81" i="50" s="1"/>
  <c r="AI80" i="50"/>
  <c r="AI81" i="50" s="1"/>
  <c r="AH80" i="50"/>
  <c r="AG80" i="50"/>
  <c r="AF80" i="50"/>
  <c r="AE80" i="50"/>
  <c r="AD80" i="50"/>
  <c r="AD81" i="50" s="1"/>
  <c r="AC80" i="50"/>
  <c r="AC81" i="50" s="1"/>
  <c r="AB80" i="50"/>
  <c r="AB81" i="50" s="1"/>
  <c r="AA80" i="50"/>
  <c r="AA81" i="50" s="1"/>
  <c r="Z80" i="50"/>
  <c r="Z81" i="50" s="1"/>
  <c r="Y80" i="50"/>
  <c r="X80" i="50"/>
  <c r="W80" i="50"/>
  <c r="V80" i="50"/>
  <c r="U80" i="50"/>
  <c r="U81" i="50" s="1"/>
  <c r="T80" i="50"/>
  <c r="T81" i="50" s="1"/>
  <c r="S80" i="50"/>
  <c r="S81" i="50" s="1"/>
  <c r="R80" i="50"/>
  <c r="R81" i="50" s="1"/>
  <c r="BM76" i="50"/>
  <c r="BL76" i="50"/>
  <c r="BK76" i="50"/>
  <c r="BE76" i="50"/>
  <c r="BD76" i="50"/>
  <c r="BC76" i="50"/>
  <c r="BB76" i="50"/>
  <c r="AW76" i="50"/>
  <c r="AV76" i="50"/>
  <c r="AU76" i="50"/>
  <c r="AO76" i="50"/>
  <c r="AN76" i="50"/>
  <c r="AM76" i="50"/>
  <c r="AG76" i="50"/>
  <c r="AF76" i="50"/>
  <c r="AE76" i="50"/>
  <c r="AD76" i="50"/>
  <c r="Y76" i="50"/>
  <c r="X76" i="50"/>
  <c r="W76" i="50"/>
  <c r="BQ75" i="50"/>
  <c r="BQ76" i="50" s="1"/>
  <c r="BP75" i="50"/>
  <c r="BP76" i="50" s="1"/>
  <c r="BO75" i="50"/>
  <c r="BO76" i="50" s="1"/>
  <c r="BN75" i="50"/>
  <c r="BN76" i="50" s="1"/>
  <c r="BM75" i="50"/>
  <c r="BL75" i="50"/>
  <c r="BK75" i="50"/>
  <c r="BJ75" i="50"/>
  <c r="BJ76" i="50" s="1"/>
  <c r="BI75" i="50"/>
  <c r="BI76" i="50" s="1"/>
  <c r="BH75" i="50"/>
  <c r="BH76" i="50" s="1"/>
  <c r="BG75" i="50"/>
  <c r="BG76" i="50" s="1"/>
  <c r="BF75" i="50"/>
  <c r="BF76" i="50" s="1"/>
  <c r="BE75" i="50"/>
  <c r="BD75" i="50"/>
  <c r="BC75" i="50"/>
  <c r="BB75" i="50"/>
  <c r="BA75" i="50"/>
  <c r="BA76" i="50" s="1"/>
  <c r="AZ75" i="50"/>
  <c r="AZ76" i="50" s="1"/>
  <c r="AY75" i="50"/>
  <c r="AY76" i="50" s="1"/>
  <c r="AX75" i="50"/>
  <c r="AX76" i="50" s="1"/>
  <c r="AW75" i="50"/>
  <c r="AV75" i="50"/>
  <c r="AU75" i="50"/>
  <c r="AT75" i="50"/>
  <c r="AT76" i="50" s="1"/>
  <c r="AS75" i="50"/>
  <c r="AS76" i="50" s="1"/>
  <c r="AR75" i="50"/>
  <c r="AR76" i="50" s="1"/>
  <c r="AQ75" i="50"/>
  <c r="AQ76" i="50" s="1"/>
  <c r="AP75" i="50"/>
  <c r="AP76" i="50" s="1"/>
  <c r="AO75" i="50"/>
  <c r="AN75" i="50"/>
  <c r="AM75" i="50"/>
  <c r="AL75" i="50"/>
  <c r="AL76" i="50" s="1"/>
  <c r="AK75" i="50"/>
  <c r="AK76" i="50" s="1"/>
  <c r="AJ75" i="50"/>
  <c r="AJ76" i="50" s="1"/>
  <c r="AI75" i="50"/>
  <c r="AI76" i="50" s="1"/>
  <c r="AH75" i="50"/>
  <c r="AH76" i="50" s="1"/>
  <c r="AG75" i="50"/>
  <c r="AF75" i="50"/>
  <c r="AE75" i="50"/>
  <c r="AD75" i="50"/>
  <c r="AC75" i="50"/>
  <c r="AC76" i="50" s="1"/>
  <c r="AB75" i="50"/>
  <c r="AB76" i="50" s="1"/>
  <c r="AA75" i="50"/>
  <c r="AA76" i="50" s="1"/>
  <c r="Z75" i="50"/>
  <c r="Z76" i="50" s="1"/>
  <c r="Y75" i="50"/>
  <c r="X75" i="50"/>
  <c r="W75" i="50"/>
  <c r="V75" i="50"/>
  <c r="V76" i="50" s="1"/>
  <c r="U75" i="50"/>
  <c r="U76" i="50" s="1"/>
  <c r="T75" i="50"/>
  <c r="T76" i="50" s="1"/>
  <c r="S75" i="50"/>
  <c r="S76" i="50" s="1"/>
  <c r="R75" i="50"/>
  <c r="R76" i="50" s="1"/>
  <c r="BM71" i="50"/>
  <c r="BL71" i="50"/>
  <c r="BK71" i="50"/>
  <c r="BF71" i="50"/>
  <c r="BE71" i="50"/>
  <c r="BD71" i="50"/>
  <c r="AW71" i="50"/>
  <c r="AV71" i="50"/>
  <c r="AP71" i="50"/>
  <c r="AO71" i="50"/>
  <c r="AN71" i="50"/>
  <c r="AH71" i="50"/>
  <c r="AG71" i="50"/>
  <c r="AF71" i="50"/>
  <c r="AE71" i="50"/>
  <c r="Y71" i="50"/>
  <c r="X71" i="50"/>
  <c r="R71" i="50"/>
  <c r="BQ70" i="50"/>
  <c r="BQ71" i="50" s="1"/>
  <c r="BP70" i="50"/>
  <c r="BP71" i="50" s="1"/>
  <c r="BO70" i="50"/>
  <c r="BO71" i="50" s="1"/>
  <c r="BN70" i="50"/>
  <c r="BN71" i="50" s="1"/>
  <c r="BM70" i="50"/>
  <c r="BL70" i="50"/>
  <c r="BK70" i="50"/>
  <c r="BJ70" i="50"/>
  <c r="BJ71" i="50" s="1"/>
  <c r="BI70" i="50"/>
  <c r="BI71" i="50" s="1"/>
  <c r="BH70" i="50"/>
  <c r="BH71" i="50" s="1"/>
  <c r="BG70" i="50"/>
  <c r="BG71" i="50" s="1"/>
  <c r="BF70" i="50"/>
  <c r="BE70" i="50"/>
  <c r="BD70" i="50"/>
  <c r="BC70" i="50"/>
  <c r="BC71" i="50" s="1"/>
  <c r="BB70" i="50"/>
  <c r="BB71" i="50" s="1"/>
  <c r="BA70" i="50"/>
  <c r="BA71" i="50" s="1"/>
  <c r="AZ70" i="50"/>
  <c r="AZ71" i="50" s="1"/>
  <c r="AY70" i="50"/>
  <c r="AY71" i="50" s="1"/>
  <c r="AX70" i="50"/>
  <c r="AX71" i="50" s="1"/>
  <c r="AW70" i="50"/>
  <c r="AV70" i="50"/>
  <c r="AU70" i="50"/>
  <c r="AU71" i="50" s="1"/>
  <c r="AT70" i="50"/>
  <c r="AT71" i="50" s="1"/>
  <c r="AS70" i="50"/>
  <c r="AS71" i="50" s="1"/>
  <c r="AR70" i="50"/>
  <c r="AR71" i="50" s="1"/>
  <c r="AQ70" i="50"/>
  <c r="AQ71" i="50" s="1"/>
  <c r="AP70" i="50"/>
  <c r="AO70" i="50"/>
  <c r="AN70" i="50"/>
  <c r="AM70" i="50"/>
  <c r="AM71" i="50" s="1"/>
  <c r="AL70" i="50"/>
  <c r="AL71" i="50" s="1"/>
  <c r="AK70" i="50"/>
  <c r="AK71" i="50" s="1"/>
  <c r="AJ70" i="50"/>
  <c r="AJ71" i="50" s="1"/>
  <c r="AI70" i="50"/>
  <c r="AI71" i="50" s="1"/>
  <c r="AH70" i="50"/>
  <c r="AG70" i="50"/>
  <c r="AF70" i="50"/>
  <c r="AE70" i="50"/>
  <c r="AD70" i="50"/>
  <c r="AD71" i="50" s="1"/>
  <c r="AC70" i="50"/>
  <c r="AC71" i="50" s="1"/>
  <c r="AB70" i="50"/>
  <c r="AB71" i="50" s="1"/>
  <c r="AA70" i="50"/>
  <c r="AA71" i="50" s="1"/>
  <c r="Z70" i="50"/>
  <c r="Z71" i="50" s="1"/>
  <c r="Y70" i="50"/>
  <c r="X70" i="50"/>
  <c r="W70" i="50"/>
  <c r="W71" i="50" s="1"/>
  <c r="V70" i="50"/>
  <c r="V71" i="50" s="1"/>
  <c r="U70" i="50"/>
  <c r="U71" i="50" s="1"/>
  <c r="T70" i="50"/>
  <c r="T71" i="50" s="1"/>
  <c r="S70" i="50"/>
  <c r="S71" i="50" s="1"/>
  <c r="R70" i="50"/>
  <c r="BM66" i="50"/>
  <c r="BL66" i="50"/>
  <c r="BE66" i="50"/>
  <c r="BD66" i="50"/>
  <c r="BB66" i="50"/>
  <c r="AY66" i="50"/>
  <c r="AW66" i="50"/>
  <c r="AV66" i="50"/>
  <c r="AT66" i="50"/>
  <c r="AQ66" i="50"/>
  <c r="AP66" i="50"/>
  <c r="AO66" i="50"/>
  <c r="AN66" i="50"/>
  <c r="AG66" i="50"/>
  <c r="AF66" i="50"/>
  <c r="Y66" i="50"/>
  <c r="X66" i="50"/>
  <c r="V66" i="50"/>
  <c r="S66" i="50"/>
  <c r="BQ65" i="50"/>
  <c r="BQ66" i="50" s="1"/>
  <c r="BP65" i="50"/>
  <c r="BP66" i="50" s="1"/>
  <c r="BO65" i="50"/>
  <c r="BO66" i="50" s="1"/>
  <c r="BN65" i="50"/>
  <c r="BN66" i="50" s="1"/>
  <c r="BM65" i="50"/>
  <c r="BL65" i="50"/>
  <c r="BK65" i="50"/>
  <c r="BK66" i="50" s="1"/>
  <c r="BJ65" i="50"/>
  <c r="BJ66" i="50" s="1"/>
  <c r="BI65" i="50"/>
  <c r="BI66" i="50" s="1"/>
  <c r="BH65" i="50"/>
  <c r="BH66" i="50" s="1"/>
  <c r="BG65" i="50"/>
  <c r="BG66" i="50" s="1"/>
  <c r="BF65" i="50"/>
  <c r="BF66" i="50" s="1"/>
  <c r="BE65" i="50"/>
  <c r="BD65" i="50"/>
  <c r="BC65" i="50"/>
  <c r="BC66" i="50" s="1"/>
  <c r="BB65" i="50"/>
  <c r="BA65" i="50"/>
  <c r="BA66" i="50" s="1"/>
  <c r="AZ65" i="50"/>
  <c r="AZ66" i="50" s="1"/>
  <c r="AY65" i="50"/>
  <c r="AX65" i="50"/>
  <c r="AX66" i="50" s="1"/>
  <c r="AW65" i="50"/>
  <c r="AV65" i="50"/>
  <c r="AU65" i="50"/>
  <c r="AU66" i="50" s="1"/>
  <c r="AT65" i="50"/>
  <c r="AS65" i="50"/>
  <c r="AS66" i="50" s="1"/>
  <c r="AR65" i="50"/>
  <c r="AR66" i="50" s="1"/>
  <c r="AQ65" i="50"/>
  <c r="AP65" i="50"/>
  <c r="AO65" i="50"/>
  <c r="AN65" i="50"/>
  <c r="AM65" i="50"/>
  <c r="AM66" i="50" s="1"/>
  <c r="AL65" i="50"/>
  <c r="AL66" i="50" s="1"/>
  <c r="AK65" i="50"/>
  <c r="AK66" i="50" s="1"/>
  <c r="AJ65" i="50"/>
  <c r="AJ66" i="50" s="1"/>
  <c r="AI65" i="50"/>
  <c r="AI66" i="50" s="1"/>
  <c r="AH65" i="50"/>
  <c r="AH66" i="50" s="1"/>
  <c r="AG65" i="50"/>
  <c r="AF65" i="50"/>
  <c r="AE65" i="50"/>
  <c r="AE66" i="50" s="1"/>
  <c r="AD65" i="50"/>
  <c r="AD66" i="50" s="1"/>
  <c r="AC65" i="50"/>
  <c r="AC66" i="50" s="1"/>
  <c r="AB65" i="50"/>
  <c r="AB66" i="50" s="1"/>
  <c r="AA65" i="50"/>
  <c r="AA66" i="50" s="1"/>
  <c r="Z65" i="50"/>
  <c r="Z66" i="50" s="1"/>
  <c r="Y65" i="50"/>
  <c r="X65" i="50"/>
  <c r="W65" i="50"/>
  <c r="W66" i="50" s="1"/>
  <c r="V65" i="50"/>
  <c r="U65" i="50"/>
  <c r="U66" i="50" s="1"/>
  <c r="T65" i="50"/>
  <c r="T66" i="50" s="1"/>
  <c r="S65" i="50"/>
  <c r="R65" i="50"/>
  <c r="R66" i="50" s="1"/>
  <c r="BM61" i="50"/>
  <c r="BL61" i="50"/>
  <c r="BE61" i="50"/>
  <c r="BD61" i="50"/>
  <c r="BC61" i="50"/>
  <c r="AW61" i="50"/>
  <c r="AV61" i="50"/>
  <c r="AU61" i="50"/>
  <c r="AT61" i="50"/>
  <c r="AQ61" i="50"/>
  <c r="AO61" i="50"/>
  <c r="AN61" i="50"/>
  <c r="AM61" i="50"/>
  <c r="AL61" i="50"/>
  <c r="AG61" i="50"/>
  <c r="AF61" i="50"/>
  <c r="Y61" i="50"/>
  <c r="X61" i="50"/>
  <c r="W61" i="50"/>
  <c r="BQ60" i="50"/>
  <c r="BQ61" i="50" s="1"/>
  <c r="BP60" i="50"/>
  <c r="BP61" i="50" s="1"/>
  <c r="BO60" i="50"/>
  <c r="BO61" i="50" s="1"/>
  <c r="BN60" i="50"/>
  <c r="BN61" i="50" s="1"/>
  <c r="BM60" i="50"/>
  <c r="BL60" i="50"/>
  <c r="BK60" i="50"/>
  <c r="BK61" i="50" s="1"/>
  <c r="BJ60" i="50"/>
  <c r="BJ61" i="50" s="1"/>
  <c r="BI60" i="50"/>
  <c r="BI61" i="50" s="1"/>
  <c r="BH60" i="50"/>
  <c r="BH61" i="50" s="1"/>
  <c r="BG60" i="50"/>
  <c r="BG61" i="50" s="1"/>
  <c r="BF60" i="50"/>
  <c r="BF61" i="50" s="1"/>
  <c r="BE60" i="50"/>
  <c r="BD60" i="50"/>
  <c r="BC60" i="50"/>
  <c r="BB60" i="50"/>
  <c r="BB61" i="50" s="1"/>
  <c r="BA60" i="50"/>
  <c r="BA61" i="50" s="1"/>
  <c r="AZ60" i="50"/>
  <c r="AZ61" i="50" s="1"/>
  <c r="AY60" i="50"/>
  <c r="AY61" i="50" s="1"/>
  <c r="AX60" i="50"/>
  <c r="AX61" i="50" s="1"/>
  <c r="AW60" i="50"/>
  <c r="AV60" i="50"/>
  <c r="AU60" i="50"/>
  <c r="AT60" i="50"/>
  <c r="AS60" i="50"/>
  <c r="AS61" i="50" s="1"/>
  <c r="AR60" i="50"/>
  <c r="AR61" i="50" s="1"/>
  <c r="AQ60" i="50"/>
  <c r="AP60" i="50"/>
  <c r="AP61" i="50" s="1"/>
  <c r="AO60" i="50"/>
  <c r="AN60" i="50"/>
  <c r="AM60" i="50"/>
  <c r="AL60" i="50"/>
  <c r="AK60" i="50"/>
  <c r="AK61" i="50" s="1"/>
  <c r="AJ60" i="50"/>
  <c r="AJ61" i="50" s="1"/>
  <c r="AI60" i="50"/>
  <c r="AI61" i="50" s="1"/>
  <c r="AH60" i="50"/>
  <c r="AH61" i="50" s="1"/>
  <c r="AG60" i="50"/>
  <c r="AF60" i="50"/>
  <c r="AE60" i="50"/>
  <c r="AE61" i="50" s="1"/>
  <c r="AD60" i="50"/>
  <c r="AD61" i="50" s="1"/>
  <c r="AC60" i="50"/>
  <c r="AC61" i="50" s="1"/>
  <c r="AB60" i="50"/>
  <c r="AB61" i="50" s="1"/>
  <c r="AA60" i="50"/>
  <c r="AA61" i="50" s="1"/>
  <c r="Z60" i="50"/>
  <c r="Z61" i="50" s="1"/>
  <c r="Y60" i="50"/>
  <c r="X60" i="50"/>
  <c r="W60" i="50"/>
  <c r="V60" i="50"/>
  <c r="V61" i="50" s="1"/>
  <c r="U60" i="50"/>
  <c r="U61" i="50" s="1"/>
  <c r="T60" i="50"/>
  <c r="T61" i="50" s="1"/>
  <c r="S60" i="50"/>
  <c r="S61" i="50" s="1"/>
  <c r="R60" i="50"/>
  <c r="R61" i="50" s="1"/>
  <c r="BO56" i="50"/>
  <c r="BL56" i="50"/>
  <c r="BG56" i="50"/>
  <c r="BF56" i="50"/>
  <c r="BE56" i="50"/>
  <c r="BD56" i="50"/>
  <c r="AY56" i="50"/>
  <c r="AX56" i="50"/>
  <c r="AW56" i="50"/>
  <c r="AV56" i="50"/>
  <c r="AU56" i="50"/>
  <c r="AN56" i="50"/>
  <c r="AI56" i="50"/>
  <c r="AF56" i="50"/>
  <c r="AA56" i="50"/>
  <c r="Z56" i="50"/>
  <c r="X56" i="50"/>
  <c r="S56" i="50"/>
  <c r="R56" i="50"/>
  <c r="BQ55" i="50"/>
  <c r="BQ56" i="50" s="1"/>
  <c r="BP55" i="50"/>
  <c r="BP56" i="50" s="1"/>
  <c r="BO55" i="50"/>
  <c r="BN55" i="50"/>
  <c r="BN56" i="50" s="1"/>
  <c r="BM55" i="50"/>
  <c r="BM56" i="50" s="1"/>
  <c r="BL55" i="50"/>
  <c r="BK55" i="50"/>
  <c r="BK56" i="50" s="1"/>
  <c r="BJ55" i="50"/>
  <c r="BJ56" i="50" s="1"/>
  <c r="BI55" i="50"/>
  <c r="BI56" i="50" s="1"/>
  <c r="BH55" i="50"/>
  <c r="BH56" i="50" s="1"/>
  <c r="BG55" i="50"/>
  <c r="BF55" i="50"/>
  <c r="BE55" i="50"/>
  <c r="BD55" i="50"/>
  <c r="BC55" i="50"/>
  <c r="BC56" i="50" s="1"/>
  <c r="BB55" i="50"/>
  <c r="BB56" i="50" s="1"/>
  <c r="BA55" i="50"/>
  <c r="BA56" i="50" s="1"/>
  <c r="AZ55" i="50"/>
  <c r="AZ56" i="50" s="1"/>
  <c r="AY55" i="50"/>
  <c r="AX55" i="50"/>
  <c r="AW55" i="50"/>
  <c r="AV55" i="50"/>
  <c r="AU55" i="50"/>
  <c r="AT55" i="50"/>
  <c r="AT56" i="50" s="1"/>
  <c r="AS55" i="50"/>
  <c r="AS56" i="50" s="1"/>
  <c r="AR55" i="50"/>
  <c r="AR56" i="50" s="1"/>
  <c r="AQ55" i="50"/>
  <c r="AQ56" i="50" s="1"/>
  <c r="AP55" i="50"/>
  <c r="AP56" i="50" s="1"/>
  <c r="AO55" i="50"/>
  <c r="AO56" i="50" s="1"/>
  <c r="AN55" i="50"/>
  <c r="AM55" i="50"/>
  <c r="AM56" i="50" s="1"/>
  <c r="AL55" i="50"/>
  <c r="AL56" i="50" s="1"/>
  <c r="AK55" i="50"/>
  <c r="AK56" i="50" s="1"/>
  <c r="AJ55" i="50"/>
  <c r="AJ56" i="50" s="1"/>
  <c r="AI55" i="50"/>
  <c r="AH55" i="50"/>
  <c r="AH56" i="50" s="1"/>
  <c r="AG55" i="50"/>
  <c r="AG56" i="50" s="1"/>
  <c r="AF55" i="50"/>
  <c r="AE55" i="50"/>
  <c r="AE56" i="50" s="1"/>
  <c r="AD55" i="50"/>
  <c r="AD56" i="50" s="1"/>
  <c r="AC55" i="50"/>
  <c r="AC56" i="50" s="1"/>
  <c r="AB55" i="50"/>
  <c r="AB56" i="50" s="1"/>
  <c r="AA55" i="50"/>
  <c r="Z55" i="50"/>
  <c r="Y55" i="50"/>
  <c r="Y56" i="50" s="1"/>
  <c r="X55" i="50"/>
  <c r="W55" i="50"/>
  <c r="W56" i="50" s="1"/>
  <c r="V55" i="50"/>
  <c r="V56" i="50" s="1"/>
  <c r="U55" i="50"/>
  <c r="U56" i="50" s="1"/>
  <c r="T55" i="50"/>
  <c r="T56" i="50" s="1"/>
  <c r="S55" i="50"/>
  <c r="R55" i="50"/>
  <c r="BQ51" i="50"/>
  <c r="BO51" i="50"/>
  <c r="BN51" i="50"/>
  <c r="BM51" i="50"/>
  <c r="BL51" i="50"/>
  <c r="BG51" i="50"/>
  <c r="BF51" i="50"/>
  <c r="BE51" i="50"/>
  <c r="BD51" i="50"/>
  <c r="BC51" i="50"/>
  <c r="AV51" i="50"/>
  <c r="AN51" i="50"/>
  <c r="AK51" i="50"/>
  <c r="AI51" i="50"/>
  <c r="AF51" i="50"/>
  <c r="AC51" i="50"/>
  <c r="AA51" i="50"/>
  <c r="X51" i="50"/>
  <c r="U51" i="50"/>
  <c r="S51" i="50"/>
  <c r="R51" i="50"/>
  <c r="BQ50" i="50"/>
  <c r="BP50" i="50"/>
  <c r="BP51" i="50" s="1"/>
  <c r="BO50" i="50"/>
  <c r="BN50" i="50"/>
  <c r="BM50" i="50"/>
  <c r="BL50" i="50"/>
  <c r="BK50" i="50"/>
  <c r="BK51" i="50" s="1"/>
  <c r="BJ50" i="50"/>
  <c r="BJ51" i="50" s="1"/>
  <c r="BI50" i="50"/>
  <c r="BI51" i="50" s="1"/>
  <c r="BH50" i="50"/>
  <c r="BH51" i="50" s="1"/>
  <c r="BG50" i="50"/>
  <c r="BF50" i="50"/>
  <c r="BE50" i="50"/>
  <c r="BD50" i="50"/>
  <c r="BC50" i="50"/>
  <c r="BB50" i="50"/>
  <c r="BB51" i="50" s="1"/>
  <c r="BA50" i="50"/>
  <c r="BA51" i="50" s="1"/>
  <c r="AZ50" i="50"/>
  <c r="AZ51" i="50" s="1"/>
  <c r="AY50" i="50"/>
  <c r="AY51" i="50" s="1"/>
  <c r="AX50" i="50"/>
  <c r="AX51" i="50" s="1"/>
  <c r="AW50" i="50"/>
  <c r="AW51" i="50" s="1"/>
  <c r="AV50" i="50"/>
  <c r="AU50" i="50"/>
  <c r="AU51" i="50" s="1"/>
  <c r="AT50" i="50"/>
  <c r="AT51" i="50" s="1"/>
  <c r="AS50" i="50"/>
  <c r="AS51" i="50" s="1"/>
  <c r="AR50" i="50"/>
  <c r="AR51" i="50" s="1"/>
  <c r="AQ50" i="50"/>
  <c r="AQ51" i="50" s="1"/>
  <c r="AP50" i="50"/>
  <c r="AP51" i="50" s="1"/>
  <c r="AO50" i="50"/>
  <c r="AO51" i="50" s="1"/>
  <c r="AN50" i="50"/>
  <c r="AM50" i="50"/>
  <c r="AM51" i="50" s="1"/>
  <c r="AL50" i="50"/>
  <c r="AL51" i="50" s="1"/>
  <c r="AK50" i="50"/>
  <c r="AJ50" i="50"/>
  <c r="AJ51" i="50" s="1"/>
  <c r="AI50" i="50"/>
  <c r="AH50" i="50"/>
  <c r="AH51" i="50" s="1"/>
  <c r="AG50" i="50"/>
  <c r="AG51" i="50" s="1"/>
  <c r="AF50" i="50"/>
  <c r="AE50" i="50"/>
  <c r="AE51" i="50" s="1"/>
  <c r="AD50" i="50"/>
  <c r="AD51" i="50" s="1"/>
  <c r="AC50" i="50"/>
  <c r="AB50" i="50"/>
  <c r="AB51" i="50" s="1"/>
  <c r="AA50" i="50"/>
  <c r="Z50" i="50"/>
  <c r="Z51" i="50" s="1"/>
  <c r="Y50" i="50"/>
  <c r="Y51" i="50" s="1"/>
  <c r="X50" i="50"/>
  <c r="W50" i="50"/>
  <c r="W51" i="50" s="1"/>
  <c r="V50" i="50"/>
  <c r="V51" i="50" s="1"/>
  <c r="U50" i="50"/>
  <c r="T50" i="50"/>
  <c r="T51" i="50" s="1"/>
  <c r="S50" i="50"/>
  <c r="R50" i="50"/>
  <c r="BQ46" i="50"/>
  <c r="BO46" i="50"/>
  <c r="BN46" i="50"/>
  <c r="BM46" i="50"/>
  <c r="BL46" i="50"/>
  <c r="BI46" i="50"/>
  <c r="BG46" i="50"/>
  <c r="BF46" i="50"/>
  <c r="BE46" i="50"/>
  <c r="BD46" i="50"/>
  <c r="BA46" i="50"/>
  <c r="AV46" i="50"/>
  <c r="AN46" i="50"/>
  <c r="AL46" i="50"/>
  <c r="AE46" i="50"/>
  <c r="AC46" i="50"/>
  <c r="W46" i="50"/>
  <c r="U46" i="50"/>
  <c r="S46" i="50"/>
  <c r="BQ45" i="50"/>
  <c r="BP45" i="50"/>
  <c r="BP46" i="50" s="1"/>
  <c r="BO45" i="50"/>
  <c r="BN45" i="50"/>
  <c r="BM45" i="50"/>
  <c r="BL45" i="50"/>
  <c r="BK45" i="50"/>
  <c r="BK46" i="50" s="1"/>
  <c r="BJ45" i="50"/>
  <c r="BJ46" i="50" s="1"/>
  <c r="BI45" i="50"/>
  <c r="BH45" i="50"/>
  <c r="BH46" i="50" s="1"/>
  <c r="BG45" i="50"/>
  <c r="BF45" i="50"/>
  <c r="BE45" i="50"/>
  <c r="BD45" i="50"/>
  <c r="BC45" i="50"/>
  <c r="BC46" i="50" s="1"/>
  <c r="BB45" i="50"/>
  <c r="BB46" i="50" s="1"/>
  <c r="BA45" i="50"/>
  <c r="AZ45" i="50"/>
  <c r="AZ46" i="50" s="1"/>
  <c r="AY45" i="50"/>
  <c r="AY46" i="50" s="1"/>
  <c r="AX45" i="50"/>
  <c r="AX46" i="50" s="1"/>
  <c r="AW45" i="50"/>
  <c r="AW46" i="50" s="1"/>
  <c r="AV45" i="50"/>
  <c r="AU45" i="50"/>
  <c r="AU46" i="50" s="1"/>
  <c r="AT45" i="50"/>
  <c r="AT46" i="50" s="1"/>
  <c r="AS45" i="50"/>
  <c r="AS46" i="50" s="1"/>
  <c r="AR45" i="50"/>
  <c r="AR46" i="50" s="1"/>
  <c r="AQ45" i="50"/>
  <c r="AQ46" i="50" s="1"/>
  <c r="AP45" i="50"/>
  <c r="AP46" i="50" s="1"/>
  <c r="AO45" i="50"/>
  <c r="AO46" i="50" s="1"/>
  <c r="AN45" i="50"/>
  <c r="AM45" i="50"/>
  <c r="AM46" i="50" s="1"/>
  <c r="AK45" i="50"/>
  <c r="AK46" i="50" s="1"/>
  <c r="AJ45" i="50"/>
  <c r="AJ46" i="50" s="1"/>
  <c r="AI45" i="50"/>
  <c r="AI46" i="50" s="1"/>
  <c r="AH45" i="50"/>
  <c r="AH46" i="50" s="1"/>
  <c r="AG45" i="50"/>
  <c r="AG46" i="50" s="1"/>
  <c r="AF45" i="50"/>
  <c r="AF46" i="50" s="1"/>
  <c r="AE45" i="50"/>
  <c r="AD45" i="50"/>
  <c r="AD46" i="50" s="1"/>
  <c r="AC45" i="50"/>
  <c r="AB45" i="50"/>
  <c r="AB46" i="50" s="1"/>
  <c r="AA45" i="50"/>
  <c r="AA46" i="50" s="1"/>
  <c r="Z45" i="50"/>
  <c r="Z46" i="50" s="1"/>
  <c r="Y45" i="50"/>
  <c r="Y46" i="50" s="1"/>
  <c r="X45" i="50"/>
  <c r="X46" i="50" s="1"/>
  <c r="W45" i="50"/>
  <c r="V45" i="50"/>
  <c r="V46" i="50" s="1"/>
  <c r="U45" i="50"/>
  <c r="T45" i="50"/>
  <c r="T46" i="50" s="1"/>
  <c r="S45" i="50"/>
  <c r="R45" i="50"/>
  <c r="R46" i="50" s="1"/>
  <c r="BN41" i="50"/>
  <c r="BM41" i="50"/>
  <c r="BL41" i="50"/>
  <c r="BE41" i="50"/>
  <c r="BD41" i="50"/>
  <c r="AW41" i="50"/>
  <c r="AV41" i="50"/>
  <c r="AU41" i="50"/>
  <c r="AO41" i="50"/>
  <c r="AN41" i="50"/>
  <c r="AM41" i="50"/>
  <c r="AL41" i="50"/>
  <c r="AF41" i="50"/>
  <c r="AE41" i="50"/>
  <c r="X41" i="50"/>
  <c r="W41" i="50"/>
  <c r="BQ40" i="50"/>
  <c r="BQ41" i="50" s="1"/>
  <c r="BP40" i="50"/>
  <c r="BP41" i="50" s="1"/>
  <c r="BO40" i="50"/>
  <c r="BO41" i="50" s="1"/>
  <c r="BM40" i="50"/>
  <c r="BL40" i="50"/>
  <c r="BK40" i="50"/>
  <c r="BK41" i="50" s="1"/>
  <c r="BJ40" i="50"/>
  <c r="BJ41" i="50" s="1"/>
  <c r="BI40" i="50"/>
  <c r="BI41" i="50" s="1"/>
  <c r="BH40" i="50"/>
  <c r="BH41" i="50" s="1"/>
  <c r="BG40" i="50"/>
  <c r="BG41" i="50" s="1"/>
  <c r="BF40" i="50"/>
  <c r="BF41" i="50" s="1"/>
  <c r="BE40" i="50"/>
  <c r="BD40" i="50"/>
  <c r="BC40" i="50"/>
  <c r="BC41" i="50" s="1"/>
  <c r="BB40" i="50"/>
  <c r="BB41" i="50" s="1"/>
  <c r="BA40" i="50"/>
  <c r="BA41" i="50" s="1"/>
  <c r="AZ40" i="50"/>
  <c r="AZ41" i="50" s="1"/>
  <c r="AY40" i="50"/>
  <c r="AY41" i="50" s="1"/>
  <c r="AX40" i="50"/>
  <c r="AX41" i="50" s="1"/>
  <c r="AW40" i="50"/>
  <c r="AV40" i="50"/>
  <c r="AU40" i="50"/>
  <c r="AT40" i="50"/>
  <c r="AT41" i="50" s="1"/>
  <c r="AS40" i="50"/>
  <c r="AS41" i="50" s="1"/>
  <c r="AR40" i="50"/>
  <c r="AR41" i="50" s="1"/>
  <c r="AQ40" i="50"/>
  <c r="AQ41" i="50" s="1"/>
  <c r="AP40" i="50"/>
  <c r="AP41" i="50" s="1"/>
  <c r="AO40" i="50"/>
  <c r="AN40" i="50"/>
  <c r="AM40" i="50"/>
  <c r="AK40" i="50"/>
  <c r="AK41" i="50" s="1"/>
  <c r="AJ40" i="50"/>
  <c r="AJ41" i="50" s="1"/>
  <c r="AI40" i="50"/>
  <c r="AI41" i="50" s="1"/>
  <c r="AH40" i="50"/>
  <c r="AH41" i="50" s="1"/>
  <c r="AG40" i="50"/>
  <c r="AG41" i="50" s="1"/>
  <c r="AF40" i="50"/>
  <c r="AE40" i="50"/>
  <c r="AD40" i="50"/>
  <c r="AD41" i="50" s="1"/>
  <c r="AC40" i="50"/>
  <c r="AC41" i="50" s="1"/>
  <c r="AB40" i="50"/>
  <c r="AB41" i="50" s="1"/>
  <c r="AA40" i="50"/>
  <c r="AA41" i="50" s="1"/>
  <c r="Z40" i="50"/>
  <c r="Z41" i="50" s="1"/>
  <c r="Y40" i="50"/>
  <c r="Y41" i="50" s="1"/>
  <c r="X40" i="50"/>
  <c r="W40" i="50"/>
  <c r="V40" i="50"/>
  <c r="V41" i="50" s="1"/>
  <c r="U40" i="50"/>
  <c r="U41" i="50" s="1"/>
  <c r="T40" i="50"/>
  <c r="T41" i="50" s="1"/>
  <c r="S40" i="50"/>
  <c r="S41" i="50" s="1"/>
  <c r="R40" i="50"/>
  <c r="R41" i="50" s="1"/>
  <c r="BQ36" i="50"/>
  <c r="BL36" i="50"/>
  <c r="BK36" i="50"/>
  <c r="BJ36" i="50"/>
  <c r="BI36" i="50"/>
  <c r="BD36" i="50"/>
  <c r="BC36" i="50"/>
  <c r="BB36" i="50"/>
  <c r="BA36" i="50"/>
  <c r="AV36" i="50"/>
  <c r="AU36" i="50"/>
  <c r="AT36" i="50"/>
  <c r="AS36" i="50"/>
  <c r="AN36" i="50"/>
  <c r="AM36" i="50"/>
  <c r="AL36" i="50"/>
  <c r="AK36" i="50"/>
  <c r="AF36" i="50"/>
  <c r="AE36" i="50"/>
  <c r="AD36" i="50"/>
  <c r="AC36" i="50"/>
  <c r="X36" i="50"/>
  <c r="W36" i="50"/>
  <c r="V36" i="50"/>
  <c r="U36" i="50"/>
  <c r="BQ35" i="50"/>
  <c r="BP35" i="50"/>
  <c r="BP36" i="50" s="1"/>
  <c r="BO35" i="50"/>
  <c r="BO36" i="50" s="1"/>
  <c r="BN35" i="50"/>
  <c r="BN36" i="50" s="1"/>
  <c r="BM35" i="50"/>
  <c r="BM36" i="50" s="1"/>
  <c r="BL35" i="50"/>
  <c r="BK35" i="50"/>
  <c r="BJ35" i="50"/>
  <c r="BI35" i="50"/>
  <c r="BH35" i="50"/>
  <c r="BH36" i="50" s="1"/>
  <c r="BG35" i="50"/>
  <c r="BG36" i="50" s="1"/>
  <c r="BF35" i="50"/>
  <c r="BF36" i="50" s="1"/>
  <c r="BE35" i="50"/>
  <c r="BE36" i="50" s="1"/>
  <c r="BD35" i="50"/>
  <c r="BC35" i="50"/>
  <c r="BB35" i="50"/>
  <c r="BA35" i="50"/>
  <c r="AZ35" i="50"/>
  <c r="AZ36" i="50" s="1"/>
  <c r="AY35" i="50"/>
  <c r="AY36" i="50" s="1"/>
  <c r="AX35" i="50"/>
  <c r="AX36" i="50" s="1"/>
  <c r="AW35" i="50"/>
  <c r="AW36" i="50" s="1"/>
  <c r="AV35" i="50"/>
  <c r="AU35" i="50"/>
  <c r="AT35" i="50"/>
  <c r="AS35" i="50"/>
  <c r="AR35" i="50"/>
  <c r="AR36" i="50" s="1"/>
  <c r="AQ35" i="50"/>
  <c r="AQ36" i="50" s="1"/>
  <c r="AP35" i="50"/>
  <c r="AP36" i="50" s="1"/>
  <c r="AO35" i="50"/>
  <c r="AO36" i="50" s="1"/>
  <c r="AN35" i="50"/>
  <c r="AM35" i="50"/>
  <c r="AL35" i="50"/>
  <c r="AK35" i="50"/>
  <c r="AJ35" i="50"/>
  <c r="AJ36" i="50" s="1"/>
  <c r="AI35" i="50"/>
  <c r="AI36" i="50" s="1"/>
  <c r="AH35" i="50"/>
  <c r="AH36" i="50" s="1"/>
  <c r="AG35" i="50"/>
  <c r="AG36" i="50" s="1"/>
  <c r="AF35" i="50"/>
  <c r="AE35" i="50"/>
  <c r="AD35" i="50"/>
  <c r="AC35" i="50"/>
  <c r="AB35" i="50"/>
  <c r="AB36" i="50" s="1"/>
  <c r="AA35" i="50"/>
  <c r="AA36" i="50" s="1"/>
  <c r="Z35" i="50"/>
  <c r="Z36" i="50" s="1"/>
  <c r="Y35" i="50"/>
  <c r="Y36" i="50" s="1"/>
  <c r="X35" i="50"/>
  <c r="W35" i="50"/>
  <c r="V35" i="50"/>
  <c r="U35" i="50"/>
  <c r="T35" i="50"/>
  <c r="T36" i="50" s="1"/>
  <c r="S35" i="50"/>
  <c r="S36" i="50" s="1"/>
  <c r="R35" i="50"/>
  <c r="R36" i="50" s="1"/>
  <c r="BQ31" i="50"/>
  <c r="BL31" i="50"/>
  <c r="BK31" i="50"/>
  <c r="BJ31" i="50"/>
  <c r="BI31" i="50"/>
  <c r="BD31" i="50"/>
  <c r="BC31" i="50"/>
  <c r="BB31" i="50"/>
  <c r="BA31" i="50"/>
  <c r="AV31" i="50"/>
  <c r="AU31" i="50"/>
  <c r="AT31" i="50"/>
  <c r="AS31" i="50"/>
  <c r="AN31" i="50"/>
  <c r="AM31" i="50"/>
  <c r="AL31" i="50"/>
  <c r="AK31" i="50"/>
  <c r="AE31" i="50"/>
  <c r="AD31" i="50"/>
  <c r="AC31" i="50"/>
  <c r="W31" i="50"/>
  <c r="V31" i="50"/>
  <c r="U31" i="50"/>
  <c r="BQ30" i="50"/>
  <c r="BP30" i="50"/>
  <c r="BP31" i="50" s="1"/>
  <c r="BO30" i="50"/>
  <c r="BO31" i="50" s="1"/>
  <c r="BN30" i="50"/>
  <c r="BN31" i="50" s="1"/>
  <c r="BM30" i="50"/>
  <c r="BM31" i="50" s="1"/>
  <c r="BL30" i="50"/>
  <c r="BK30" i="50"/>
  <c r="BJ30" i="50"/>
  <c r="BI30" i="50"/>
  <c r="BH30" i="50"/>
  <c r="BH31" i="50" s="1"/>
  <c r="BG30" i="50"/>
  <c r="BG31" i="50" s="1"/>
  <c r="BF30" i="50"/>
  <c r="BF31" i="50" s="1"/>
  <c r="BE30" i="50"/>
  <c r="BE31" i="50" s="1"/>
  <c r="BD30" i="50"/>
  <c r="BC30" i="50"/>
  <c r="BB30" i="50"/>
  <c r="BA30" i="50"/>
  <c r="AZ30" i="50"/>
  <c r="AZ31" i="50" s="1"/>
  <c r="AY30" i="50"/>
  <c r="AY31" i="50" s="1"/>
  <c r="AX30" i="50"/>
  <c r="AX31" i="50" s="1"/>
  <c r="AW30" i="50"/>
  <c r="AW31" i="50" s="1"/>
  <c r="AV30" i="50"/>
  <c r="AU30" i="50"/>
  <c r="AT30" i="50"/>
  <c r="AS30" i="50"/>
  <c r="AR30" i="50"/>
  <c r="AR31" i="50" s="1"/>
  <c r="AQ30" i="50"/>
  <c r="AQ31" i="50" s="1"/>
  <c r="AP30" i="50"/>
  <c r="AP31" i="50" s="1"/>
  <c r="AO30" i="50"/>
  <c r="AO31" i="50" s="1"/>
  <c r="AN30" i="50"/>
  <c r="AM30" i="50"/>
  <c r="AL30" i="50"/>
  <c r="AJ30" i="50"/>
  <c r="AJ31" i="50" s="1"/>
  <c r="AI30" i="50"/>
  <c r="AI31" i="50" s="1"/>
  <c r="AH30" i="50"/>
  <c r="AH31" i="50" s="1"/>
  <c r="AG30" i="50"/>
  <c r="AG31" i="50" s="1"/>
  <c r="AF30" i="50"/>
  <c r="AF31" i="50" s="1"/>
  <c r="AE30" i="50"/>
  <c r="AD30" i="50"/>
  <c r="AC30" i="50"/>
  <c r="AB30" i="50"/>
  <c r="AB31" i="50" s="1"/>
  <c r="AA30" i="50"/>
  <c r="AA31" i="50" s="1"/>
  <c r="Z30" i="50"/>
  <c r="Z31" i="50" s="1"/>
  <c r="Y30" i="50"/>
  <c r="Y31" i="50" s="1"/>
  <c r="X30" i="50"/>
  <c r="X31" i="50" s="1"/>
  <c r="W30" i="50"/>
  <c r="V30" i="50"/>
  <c r="U30" i="50"/>
  <c r="T30" i="50"/>
  <c r="T31" i="50" s="1"/>
  <c r="S30" i="50"/>
  <c r="S31" i="50" s="1"/>
  <c r="R30" i="50"/>
  <c r="R31" i="50" s="1"/>
  <c r="BQ26" i="50"/>
  <c r="BP26" i="50"/>
  <c r="BK26" i="50"/>
  <c r="BJ26" i="50"/>
  <c r="BI26" i="50"/>
  <c r="BH26" i="50"/>
  <c r="BC26" i="50"/>
  <c r="BB26" i="50"/>
  <c r="BA26" i="50"/>
  <c r="AZ26" i="50"/>
  <c r="AU26" i="50"/>
  <c r="AT26" i="50"/>
  <c r="AS26" i="50"/>
  <c r="AR26" i="50"/>
  <c r="AM26" i="50"/>
  <c r="AL26" i="50"/>
  <c r="AK26" i="50"/>
  <c r="AJ26" i="50"/>
  <c r="AE26" i="50"/>
  <c r="AD26" i="50"/>
  <c r="AC26" i="50"/>
  <c r="AB26" i="50"/>
  <c r="W26" i="50"/>
  <c r="V26" i="50"/>
  <c r="U26" i="50"/>
  <c r="T26" i="50"/>
  <c r="BQ25" i="50"/>
  <c r="BP25" i="50"/>
  <c r="BO25" i="50"/>
  <c r="BO26" i="50" s="1"/>
  <c r="BN25" i="50"/>
  <c r="BN26" i="50" s="1"/>
  <c r="BM25" i="50"/>
  <c r="BM26" i="50" s="1"/>
  <c r="BL25" i="50"/>
  <c r="BL26" i="50" s="1"/>
  <c r="BK25" i="50"/>
  <c r="BJ25" i="50"/>
  <c r="BI25" i="50"/>
  <c r="BH25" i="50"/>
  <c r="BG25" i="50"/>
  <c r="BG26" i="50" s="1"/>
  <c r="BF25" i="50"/>
  <c r="BF26" i="50" s="1"/>
  <c r="BE25" i="50"/>
  <c r="BE26" i="50" s="1"/>
  <c r="BD25" i="50"/>
  <c r="BD26" i="50" s="1"/>
  <c r="BC25" i="50"/>
  <c r="BB25" i="50"/>
  <c r="BA25" i="50"/>
  <c r="AZ25" i="50"/>
  <c r="AY25" i="50"/>
  <c r="AY26" i="50" s="1"/>
  <c r="AX25" i="50"/>
  <c r="AX26" i="50" s="1"/>
  <c r="AW25" i="50"/>
  <c r="AW26" i="50" s="1"/>
  <c r="AV25" i="50"/>
  <c r="AV26" i="50" s="1"/>
  <c r="AU25" i="50"/>
  <c r="AT25" i="50"/>
  <c r="AS25" i="50"/>
  <c r="AR25" i="50"/>
  <c r="AQ25" i="50"/>
  <c r="AQ26" i="50" s="1"/>
  <c r="AP25" i="50"/>
  <c r="AP26" i="50" s="1"/>
  <c r="AO25" i="50"/>
  <c r="AO26" i="50" s="1"/>
  <c r="AN25" i="50"/>
  <c r="AN26" i="50" s="1"/>
  <c r="AM25" i="50"/>
  <c r="AL25" i="50"/>
  <c r="AK25" i="50"/>
  <c r="AJ25" i="50"/>
  <c r="AI25" i="50"/>
  <c r="AI26" i="50" s="1"/>
  <c r="AH25" i="50"/>
  <c r="AH26" i="50" s="1"/>
  <c r="AG25" i="50"/>
  <c r="AG26" i="50" s="1"/>
  <c r="AF25" i="50"/>
  <c r="AF26" i="50" s="1"/>
  <c r="AE25" i="50"/>
  <c r="AD25" i="50"/>
  <c r="AC25" i="50"/>
  <c r="AB25" i="50"/>
  <c r="AA25" i="50"/>
  <c r="AA26" i="50" s="1"/>
  <c r="Z25" i="50"/>
  <c r="Z26" i="50" s="1"/>
  <c r="Y25" i="50"/>
  <c r="Y26" i="50" s="1"/>
  <c r="X25" i="50"/>
  <c r="X26" i="50" s="1"/>
  <c r="W25" i="50"/>
  <c r="V25" i="50"/>
  <c r="U25" i="50"/>
  <c r="T25" i="50"/>
  <c r="S25" i="50"/>
  <c r="S26" i="50" s="1"/>
  <c r="R25" i="50"/>
  <c r="R26" i="50" s="1"/>
  <c r="BQ21" i="50"/>
  <c r="BP21" i="50"/>
  <c r="BK21" i="50"/>
  <c r="BJ21" i="50"/>
  <c r="BI21" i="50"/>
  <c r="BH21" i="50"/>
  <c r="BC21" i="50"/>
  <c r="BB21" i="50"/>
  <c r="BA21" i="50"/>
  <c r="AZ21" i="50"/>
  <c r="AU21" i="50"/>
  <c r="AT21" i="50"/>
  <c r="AS21" i="50"/>
  <c r="AR21" i="50"/>
  <c r="AM21" i="50"/>
  <c r="AL21" i="50"/>
  <c r="AK21" i="50"/>
  <c r="AJ21" i="50"/>
  <c r="AE21" i="50"/>
  <c r="AD21" i="50"/>
  <c r="AC21" i="50"/>
  <c r="AB21" i="50"/>
  <c r="W21" i="50"/>
  <c r="V21" i="50"/>
  <c r="U21" i="50"/>
  <c r="T21" i="50"/>
  <c r="BQ20" i="50"/>
  <c r="BP20" i="50"/>
  <c r="BO20" i="50"/>
  <c r="BO21" i="50" s="1"/>
  <c r="BN20" i="50"/>
  <c r="BN21" i="50" s="1"/>
  <c r="BM20" i="50"/>
  <c r="BM21" i="50" s="1"/>
  <c r="BL20" i="50"/>
  <c r="BL21" i="50" s="1"/>
  <c r="BK20" i="50"/>
  <c r="BJ20" i="50"/>
  <c r="BI20" i="50"/>
  <c r="BH20" i="50"/>
  <c r="BG20" i="50"/>
  <c r="BG21" i="50" s="1"/>
  <c r="BF20" i="50"/>
  <c r="BF21" i="50" s="1"/>
  <c r="BE20" i="50"/>
  <c r="BE21" i="50" s="1"/>
  <c r="BD20" i="50"/>
  <c r="BD21" i="50" s="1"/>
  <c r="BC20" i="50"/>
  <c r="BB20" i="50"/>
  <c r="BA20" i="50"/>
  <c r="AZ20" i="50"/>
  <c r="AY20" i="50"/>
  <c r="AY21" i="50" s="1"/>
  <c r="AX20" i="50"/>
  <c r="AX21" i="50" s="1"/>
  <c r="AW20" i="50"/>
  <c r="AW21" i="50" s="1"/>
  <c r="AV20" i="50"/>
  <c r="AV21" i="50" s="1"/>
  <c r="AU20" i="50"/>
  <c r="AT20" i="50"/>
  <c r="AS20" i="50"/>
  <c r="AR20" i="50"/>
  <c r="AQ20" i="50"/>
  <c r="AQ21" i="50" s="1"/>
  <c r="AP20" i="50"/>
  <c r="AP21" i="50" s="1"/>
  <c r="AO20" i="50"/>
  <c r="AO21" i="50" s="1"/>
  <c r="AN20" i="50"/>
  <c r="AN21" i="50" s="1"/>
  <c r="AM20" i="50"/>
  <c r="AL20" i="50"/>
  <c r="AK20" i="50"/>
  <c r="AJ20" i="50"/>
  <c r="AI20" i="50"/>
  <c r="AI21" i="50" s="1"/>
  <c r="AH20" i="50"/>
  <c r="AH21" i="50" s="1"/>
  <c r="AG20" i="50"/>
  <c r="AG21" i="50" s="1"/>
  <c r="AF20" i="50"/>
  <c r="AF21" i="50" s="1"/>
  <c r="AE20" i="50"/>
  <c r="AD20" i="50"/>
  <c r="AC20" i="50"/>
  <c r="AB20" i="50"/>
  <c r="AA20" i="50"/>
  <c r="AA21" i="50" s="1"/>
  <c r="Z20" i="50"/>
  <c r="Z21" i="50" s="1"/>
  <c r="Y20" i="50"/>
  <c r="Y21" i="50" s="1"/>
  <c r="X20" i="50"/>
  <c r="X21" i="50" s="1"/>
  <c r="W20" i="50"/>
  <c r="V20" i="50"/>
  <c r="U20" i="50"/>
  <c r="T20" i="50"/>
  <c r="S20" i="50"/>
  <c r="S21" i="50" s="1"/>
  <c r="R20" i="50"/>
  <c r="R21" i="50" s="1"/>
  <c r="BQ16" i="50"/>
  <c r="BP16" i="50"/>
  <c r="BK16" i="50"/>
  <c r="BJ16" i="50"/>
  <c r="BI16" i="50"/>
  <c r="BH16" i="50"/>
  <c r="BC16" i="50"/>
  <c r="BB16" i="50"/>
  <c r="BA16" i="50"/>
  <c r="AZ16" i="50"/>
  <c r="AU16" i="50"/>
  <c r="AT16" i="50"/>
  <c r="AS16" i="50"/>
  <c r="AR16" i="50"/>
  <c r="AM16" i="50"/>
  <c r="AL16" i="50"/>
  <c r="AK16" i="50"/>
  <c r="AJ16" i="50"/>
  <c r="AE16" i="50"/>
  <c r="AD16" i="50"/>
  <c r="AC16" i="50"/>
  <c r="AB16" i="50"/>
  <c r="W16" i="50"/>
  <c r="V16" i="50"/>
  <c r="U16" i="50"/>
  <c r="T16" i="50"/>
  <c r="BQ15" i="50"/>
  <c r="BP15" i="50"/>
  <c r="BO15" i="50"/>
  <c r="BO16" i="50" s="1"/>
  <c r="BN15" i="50"/>
  <c r="BN16" i="50" s="1"/>
  <c r="BM15" i="50"/>
  <c r="BM16" i="50" s="1"/>
  <c r="BL15" i="50"/>
  <c r="BL16" i="50" s="1"/>
  <c r="BK15" i="50"/>
  <c r="BJ15" i="50"/>
  <c r="BI15" i="50"/>
  <c r="BH15" i="50"/>
  <c r="BG15" i="50"/>
  <c r="BG16" i="50" s="1"/>
  <c r="BF15" i="50"/>
  <c r="BF16" i="50" s="1"/>
  <c r="BE15" i="50"/>
  <c r="BE16" i="50" s="1"/>
  <c r="BD15" i="50"/>
  <c r="BD16" i="50" s="1"/>
  <c r="BC15" i="50"/>
  <c r="BB15" i="50"/>
  <c r="BA15" i="50"/>
  <c r="AZ15" i="50"/>
  <c r="AY15" i="50"/>
  <c r="AY16" i="50" s="1"/>
  <c r="AX15" i="50"/>
  <c r="AX16" i="50" s="1"/>
  <c r="AW15" i="50"/>
  <c r="AW16" i="50" s="1"/>
  <c r="AV15" i="50"/>
  <c r="AV16" i="50" s="1"/>
  <c r="AU15" i="50"/>
  <c r="AT15" i="50"/>
  <c r="AS15" i="50"/>
  <c r="AR15" i="50"/>
  <c r="AQ15" i="50"/>
  <c r="AQ16" i="50" s="1"/>
  <c r="AP15" i="50"/>
  <c r="AP16" i="50" s="1"/>
  <c r="AO15" i="50"/>
  <c r="AO16" i="50" s="1"/>
  <c r="AN15" i="50"/>
  <c r="AN16" i="50" s="1"/>
  <c r="AM15" i="50"/>
  <c r="AL15" i="50"/>
  <c r="AK15" i="50"/>
  <c r="AJ15" i="50"/>
  <c r="AI15" i="50"/>
  <c r="AI16" i="50" s="1"/>
  <c r="AH15" i="50"/>
  <c r="AH16" i="50" s="1"/>
  <c r="AG15" i="50"/>
  <c r="AG16" i="50" s="1"/>
  <c r="AF15" i="50"/>
  <c r="AF16" i="50" s="1"/>
  <c r="AE15" i="50"/>
  <c r="AD15" i="50"/>
  <c r="AC15" i="50"/>
  <c r="AB15" i="50"/>
  <c r="AA15" i="50"/>
  <c r="AA16" i="50" s="1"/>
  <c r="Z15" i="50"/>
  <c r="Z16" i="50" s="1"/>
  <c r="Y15" i="50"/>
  <c r="Y16" i="50" s="1"/>
  <c r="X15" i="50"/>
  <c r="X16" i="50" s="1"/>
  <c r="W15" i="50"/>
  <c r="V15" i="50"/>
  <c r="U15" i="50"/>
  <c r="T15" i="50"/>
  <c r="S15" i="50"/>
  <c r="S16" i="50" s="1"/>
  <c r="R15" i="50"/>
  <c r="R16" i="50" s="1"/>
  <c r="BQ11" i="50"/>
  <c r="BP11" i="50"/>
  <c r="BK11" i="50"/>
  <c r="BJ11" i="50"/>
  <c r="BI11" i="50"/>
  <c r="BH11" i="50"/>
  <c r="BC11" i="50"/>
  <c r="BB11" i="50"/>
  <c r="BA11" i="50"/>
  <c r="AZ11" i="50"/>
  <c r="AU11" i="50"/>
  <c r="AT11" i="50"/>
  <c r="AS11" i="50"/>
  <c r="AR11" i="50"/>
  <c r="AM11" i="50"/>
  <c r="AL11" i="50"/>
  <c r="AK11" i="50"/>
  <c r="AJ11" i="50"/>
  <c r="AE11" i="50"/>
  <c r="AD11" i="50"/>
  <c r="AC11" i="50"/>
  <c r="AB11" i="50"/>
  <c r="W11" i="50"/>
  <c r="V11" i="50"/>
  <c r="U11" i="50"/>
  <c r="T11" i="50"/>
  <c r="BQ10" i="50"/>
  <c r="BP10" i="50"/>
  <c r="BO10" i="50"/>
  <c r="BO11" i="50" s="1"/>
  <c r="BN10" i="50"/>
  <c r="BN11" i="50" s="1"/>
  <c r="BM10" i="50"/>
  <c r="BM11" i="50" s="1"/>
  <c r="BL10" i="50"/>
  <c r="BL11" i="50" s="1"/>
  <c r="BK10" i="50"/>
  <c r="BJ10" i="50"/>
  <c r="BI10" i="50"/>
  <c r="BH10" i="50"/>
  <c r="BG10" i="50"/>
  <c r="BG11" i="50" s="1"/>
  <c r="BF10" i="50"/>
  <c r="BF11" i="50" s="1"/>
  <c r="BE10" i="50"/>
  <c r="BE11" i="50" s="1"/>
  <c r="BD10" i="50"/>
  <c r="BD11" i="50" s="1"/>
  <c r="BC10" i="50"/>
  <c r="BB10" i="50"/>
  <c r="BA10" i="50"/>
  <c r="AZ10" i="50"/>
  <c r="AY10" i="50"/>
  <c r="AY11" i="50" s="1"/>
  <c r="AX10" i="50"/>
  <c r="AX11" i="50" s="1"/>
  <c r="AW10" i="50"/>
  <c r="AW11" i="50" s="1"/>
  <c r="AV10" i="50"/>
  <c r="AV11" i="50" s="1"/>
  <c r="AU10" i="50"/>
  <c r="AT10" i="50"/>
  <c r="AS10" i="50"/>
  <c r="AR10" i="50"/>
  <c r="AQ10" i="50"/>
  <c r="AQ11" i="50" s="1"/>
  <c r="AP10" i="50"/>
  <c r="AP11" i="50" s="1"/>
  <c r="AO10" i="50"/>
  <c r="AO11" i="50" s="1"/>
  <c r="AN10" i="50"/>
  <c r="AN11" i="50" s="1"/>
  <c r="AM10" i="50"/>
  <c r="AL10" i="50"/>
  <c r="AK10" i="50"/>
  <c r="AJ10" i="50"/>
  <c r="AI10" i="50"/>
  <c r="AI11" i="50" s="1"/>
  <c r="AH10" i="50"/>
  <c r="AH11" i="50" s="1"/>
  <c r="AG10" i="50"/>
  <c r="AG11" i="50" s="1"/>
  <c r="AF10" i="50"/>
  <c r="AF11" i="50" s="1"/>
  <c r="AE10" i="50"/>
  <c r="AD10" i="50"/>
  <c r="AC10" i="50"/>
  <c r="AB10" i="50"/>
  <c r="AA10" i="50"/>
  <c r="AA11" i="50" s="1"/>
  <c r="Z10" i="50"/>
  <c r="Z11" i="50" s="1"/>
  <c r="Y10" i="50"/>
  <c r="Y11" i="50" s="1"/>
  <c r="X10" i="50"/>
  <c r="X11" i="50" s="1"/>
  <c r="W10" i="50"/>
  <c r="V10" i="50"/>
  <c r="U10" i="50"/>
  <c r="T10" i="50"/>
  <c r="S10" i="50"/>
  <c r="S11" i="50" s="1"/>
  <c r="R10" i="50"/>
  <c r="R11" i="50" s="1"/>
  <c r="BQ6" i="50"/>
  <c r="BP6" i="50"/>
  <c r="BK6" i="50"/>
  <c r="BJ6" i="50"/>
  <c r="BI6" i="50"/>
  <c r="BH6" i="50"/>
  <c r="BC6" i="50"/>
  <c r="BB6" i="50"/>
  <c r="BA6" i="50"/>
  <c r="AZ6" i="50"/>
  <c r="AU6" i="50"/>
  <c r="AT6" i="50"/>
  <c r="AS6" i="50"/>
  <c r="AR6" i="50"/>
  <c r="AM6" i="50"/>
  <c r="AL6" i="50"/>
  <c r="AK6" i="50"/>
  <c r="AJ6" i="50"/>
  <c r="AE6" i="50"/>
  <c r="AD6" i="50"/>
  <c r="AC6" i="50"/>
  <c r="AB6" i="50"/>
  <c r="W6" i="50"/>
  <c r="V6" i="50"/>
  <c r="U6" i="50"/>
  <c r="T6" i="50"/>
  <c r="BQ5" i="50"/>
  <c r="BP5" i="50"/>
  <c r="BO5" i="50"/>
  <c r="BO6" i="50" s="1"/>
  <c r="BN5" i="50"/>
  <c r="BN6" i="50" s="1"/>
  <c r="BM5" i="50"/>
  <c r="BM6" i="50" s="1"/>
  <c r="BL5" i="50"/>
  <c r="BL6" i="50" s="1"/>
  <c r="BK5" i="50"/>
  <c r="BJ5" i="50"/>
  <c r="BI5" i="50"/>
  <c r="BH5" i="50"/>
  <c r="BG5" i="50"/>
  <c r="BG6" i="50" s="1"/>
  <c r="BF5" i="50"/>
  <c r="BF6" i="50" s="1"/>
  <c r="BE5" i="50"/>
  <c r="BE6" i="50" s="1"/>
  <c r="BD5" i="50"/>
  <c r="BD6" i="50" s="1"/>
  <c r="BC5" i="50"/>
  <c r="BB5" i="50"/>
  <c r="BA5" i="50"/>
  <c r="AZ5" i="50"/>
  <c r="AY5" i="50"/>
  <c r="AY6" i="50" s="1"/>
  <c r="AX5" i="50"/>
  <c r="AX6" i="50" s="1"/>
  <c r="AW5" i="50"/>
  <c r="AW6" i="50" s="1"/>
  <c r="AV5" i="50"/>
  <c r="AV6" i="50" s="1"/>
  <c r="AU5" i="50"/>
  <c r="AT5" i="50"/>
  <c r="AS5" i="50"/>
  <c r="AR5" i="50"/>
  <c r="AQ5" i="50"/>
  <c r="AQ6" i="50" s="1"/>
  <c r="AP5" i="50"/>
  <c r="AP6" i="50" s="1"/>
  <c r="AO5" i="50"/>
  <c r="AO6" i="50" s="1"/>
  <c r="AN5" i="50"/>
  <c r="AN6" i="50" s="1"/>
  <c r="AM5" i="50"/>
  <c r="AL5" i="50"/>
  <c r="AK5" i="50"/>
  <c r="AJ5" i="50"/>
  <c r="AI5" i="50"/>
  <c r="AI6" i="50" s="1"/>
  <c r="AH5" i="50"/>
  <c r="AH6" i="50" s="1"/>
  <c r="AG5" i="50"/>
  <c r="AG6" i="50" s="1"/>
  <c r="AF5" i="50"/>
  <c r="AF6" i="50" s="1"/>
  <c r="AE5" i="50"/>
  <c r="AD5" i="50"/>
  <c r="AC5" i="50"/>
  <c r="AB5" i="50"/>
  <c r="AA5" i="50"/>
  <c r="AA6" i="50" s="1"/>
  <c r="Z5" i="50"/>
  <c r="Z6" i="50" s="1"/>
  <c r="Y5" i="50"/>
  <c r="Y6" i="50" s="1"/>
  <c r="X5" i="50"/>
  <c r="X6" i="50" s="1"/>
  <c r="W5" i="50"/>
  <c r="V5" i="50"/>
  <c r="U5" i="50"/>
  <c r="T5" i="50"/>
  <c r="S5" i="50"/>
  <c r="S6" i="50" s="1"/>
  <c r="R5" i="50"/>
  <c r="R6" i="50" s="1"/>
  <c r="BP71" i="73"/>
  <c r="BK71" i="73"/>
  <c r="BJ71" i="73"/>
  <c r="BH71" i="73"/>
  <c r="BB71" i="73"/>
  <c r="AZ71" i="73"/>
  <c r="AU71" i="73"/>
  <c r="AR71" i="73"/>
  <c r="AL71" i="73"/>
  <c r="AJ71" i="73"/>
  <c r="AB71" i="73"/>
  <c r="W71" i="73"/>
  <c r="V71" i="73"/>
  <c r="T71" i="73"/>
  <c r="BQ70" i="73"/>
  <c r="BQ71" i="73" s="1"/>
  <c r="BP70" i="73"/>
  <c r="BO70" i="73"/>
  <c r="BO71" i="73" s="1"/>
  <c r="BN70" i="73"/>
  <c r="BN71" i="73" s="1"/>
  <c r="BM70" i="73"/>
  <c r="BM71" i="73" s="1"/>
  <c r="BL70" i="73"/>
  <c r="BL71" i="73" s="1"/>
  <c r="BK70" i="73"/>
  <c r="BJ70" i="73"/>
  <c r="BI70" i="73"/>
  <c r="BI71" i="73" s="1"/>
  <c r="BH70" i="73"/>
  <c r="BG70" i="73"/>
  <c r="BG71" i="73" s="1"/>
  <c r="BF70" i="73"/>
  <c r="BF71" i="73" s="1"/>
  <c r="BE70" i="73"/>
  <c r="BE71" i="73" s="1"/>
  <c r="BD70" i="73"/>
  <c r="BD71" i="73" s="1"/>
  <c r="BC70" i="73"/>
  <c r="BC71" i="73" s="1"/>
  <c r="BB70" i="73"/>
  <c r="BA70" i="73"/>
  <c r="BA71" i="73" s="1"/>
  <c r="AZ70" i="73"/>
  <c r="AY70" i="73"/>
  <c r="AY71" i="73" s="1"/>
  <c r="AX70" i="73"/>
  <c r="AX71" i="73" s="1"/>
  <c r="AW70" i="73"/>
  <c r="AW71" i="73" s="1"/>
  <c r="AV70" i="73"/>
  <c r="AV71" i="73" s="1"/>
  <c r="AU70" i="73"/>
  <c r="AT70" i="73"/>
  <c r="AT71" i="73" s="1"/>
  <c r="AS70" i="73"/>
  <c r="AS71" i="73" s="1"/>
  <c r="AR70" i="73"/>
  <c r="AQ70" i="73"/>
  <c r="AQ71" i="73" s="1"/>
  <c r="AP70" i="73"/>
  <c r="AP71" i="73" s="1"/>
  <c r="AO70" i="73"/>
  <c r="AO71" i="73" s="1"/>
  <c r="AN70" i="73"/>
  <c r="AN71" i="73" s="1"/>
  <c r="AM70" i="73"/>
  <c r="AM71" i="73" s="1"/>
  <c r="AL70" i="73"/>
  <c r="AK70" i="73"/>
  <c r="AK71" i="73" s="1"/>
  <c r="AJ70" i="73"/>
  <c r="AI70" i="73"/>
  <c r="AI71" i="73" s="1"/>
  <c r="AH70" i="73"/>
  <c r="AH71" i="73" s="1"/>
  <c r="AG70" i="73"/>
  <c r="AG71" i="73" s="1"/>
  <c r="AF70" i="73"/>
  <c r="AF71" i="73" s="1"/>
  <c r="AE70" i="73"/>
  <c r="AE71" i="73" s="1"/>
  <c r="AD70" i="73"/>
  <c r="AD71" i="73" s="1"/>
  <c r="AC70" i="73"/>
  <c r="AC71" i="73" s="1"/>
  <c r="AB70" i="73"/>
  <c r="AA70" i="73"/>
  <c r="AA71" i="73" s="1"/>
  <c r="Z70" i="73"/>
  <c r="Z71" i="73" s="1"/>
  <c r="Y70" i="73"/>
  <c r="Y71" i="73" s="1"/>
  <c r="X70" i="73"/>
  <c r="X71" i="73" s="1"/>
  <c r="W70" i="73"/>
  <c r="V70" i="73"/>
  <c r="U70" i="73"/>
  <c r="U71" i="73" s="1"/>
  <c r="T70" i="73"/>
  <c r="S70" i="73"/>
  <c r="S71" i="73" s="1"/>
  <c r="R70" i="73"/>
  <c r="R71" i="73" s="1"/>
  <c r="BP66" i="73"/>
  <c r="BO66" i="73"/>
  <c r="BN66" i="73"/>
  <c r="BH66" i="73"/>
  <c r="BG66" i="73"/>
  <c r="BF66" i="73"/>
  <c r="BC66" i="73"/>
  <c r="AZ66" i="73"/>
  <c r="AR66" i="73"/>
  <c r="AQ66" i="73"/>
  <c r="AJ66" i="73"/>
  <c r="AI66" i="73"/>
  <c r="AH66" i="73"/>
  <c r="AE66" i="73"/>
  <c r="AD66" i="73"/>
  <c r="AB66" i="73"/>
  <c r="AA66" i="73"/>
  <c r="T66" i="73"/>
  <c r="S66" i="73"/>
  <c r="R66" i="73"/>
  <c r="BQ65" i="73"/>
  <c r="BQ66" i="73" s="1"/>
  <c r="BP65" i="73"/>
  <c r="BO65" i="73"/>
  <c r="BN65" i="73"/>
  <c r="BM65" i="73"/>
  <c r="BM66" i="73" s="1"/>
  <c r="BL65" i="73"/>
  <c r="BL66" i="73" s="1"/>
  <c r="BK65" i="73"/>
  <c r="BK66" i="73" s="1"/>
  <c r="BJ65" i="73"/>
  <c r="BJ66" i="73" s="1"/>
  <c r="BI65" i="73"/>
  <c r="BI66" i="73" s="1"/>
  <c r="BH65" i="73"/>
  <c r="BG65" i="73"/>
  <c r="BF65" i="73"/>
  <c r="BE65" i="73"/>
  <c r="BE66" i="73" s="1"/>
  <c r="BD65" i="73"/>
  <c r="BD66" i="73" s="1"/>
  <c r="BC65" i="73"/>
  <c r="BB65" i="73"/>
  <c r="BB66" i="73" s="1"/>
  <c r="BA65" i="73"/>
  <c r="BA66" i="73" s="1"/>
  <c r="AZ65" i="73"/>
  <c r="AY65" i="73"/>
  <c r="AY66" i="73" s="1"/>
  <c r="AX65" i="73"/>
  <c r="AX66" i="73" s="1"/>
  <c r="AW65" i="73"/>
  <c r="AW66" i="73" s="1"/>
  <c r="AV65" i="73"/>
  <c r="AV66" i="73" s="1"/>
  <c r="AU65" i="73"/>
  <c r="AU66" i="73" s="1"/>
  <c r="AT65" i="73"/>
  <c r="AT66" i="73" s="1"/>
  <c r="AS65" i="73"/>
  <c r="AS66" i="73" s="1"/>
  <c r="AR65" i="73"/>
  <c r="AQ65" i="73"/>
  <c r="AP65" i="73"/>
  <c r="AP66" i="73" s="1"/>
  <c r="AO65" i="73"/>
  <c r="AO66" i="73" s="1"/>
  <c r="AN65" i="73"/>
  <c r="AN66" i="73" s="1"/>
  <c r="AM65" i="73"/>
  <c r="AM66" i="73" s="1"/>
  <c r="AL65" i="73"/>
  <c r="AL66" i="73" s="1"/>
  <c r="AK65" i="73"/>
  <c r="AK66" i="73" s="1"/>
  <c r="AJ65" i="73"/>
  <c r="AI65" i="73"/>
  <c r="AH65" i="73"/>
  <c r="AG65" i="73"/>
  <c r="AG66" i="73" s="1"/>
  <c r="AF65" i="73"/>
  <c r="AF66" i="73" s="1"/>
  <c r="AE65" i="73"/>
  <c r="AD65" i="73"/>
  <c r="AC65" i="73"/>
  <c r="AC66" i="73" s="1"/>
  <c r="AB65" i="73"/>
  <c r="AA65" i="73"/>
  <c r="Z65" i="73"/>
  <c r="Z66" i="73" s="1"/>
  <c r="Y65" i="73"/>
  <c r="Y66" i="73" s="1"/>
  <c r="X65" i="73"/>
  <c r="X66" i="73" s="1"/>
  <c r="W65" i="73"/>
  <c r="W66" i="73" s="1"/>
  <c r="V65" i="73"/>
  <c r="V66" i="73" s="1"/>
  <c r="U65" i="73"/>
  <c r="U66" i="73" s="1"/>
  <c r="T65" i="73"/>
  <c r="S65" i="73"/>
  <c r="R65" i="73"/>
  <c r="BP61" i="73"/>
  <c r="BO61" i="73"/>
  <c r="BN61" i="73"/>
  <c r="BK61" i="73"/>
  <c r="BH61" i="73"/>
  <c r="BF61" i="73"/>
  <c r="BC61" i="73"/>
  <c r="BB61" i="73"/>
  <c r="AZ61" i="73"/>
  <c r="AY61" i="73"/>
  <c r="AU61" i="73"/>
  <c r="AR61" i="73"/>
  <c r="AP61" i="73"/>
  <c r="AM61" i="73"/>
  <c r="AL61" i="73"/>
  <c r="AJ61" i="73"/>
  <c r="AB61" i="73"/>
  <c r="AA61" i="73"/>
  <c r="Z61" i="73"/>
  <c r="T61" i="73"/>
  <c r="R61" i="73"/>
  <c r="BQ60" i="73"/>
  <c r="BQ61" i="73" s="1"/>
  <c r="BP60" i="73"/>
  <c r="BO60" i="73"/>
  <c r="BN60" i="73"/>
  <c r="BM60" i="73"/>
  <c r="BM61" i="73" s="1"/>
  <c r="BL60" i="73"/>
  <c r="BL61" i="73" s="1"/>
  <c r="BK60" i="73"/>
  <c r="BJ60" i="73"/>
  <c r="BJ61" i="73" s="1"/>
  <c r="BI60" i="73"/>
  <c r="BI61" i="73" s="1"/>
  <c r="BH60" i="73"/>
  <c r="BG60" i="73"/>
  <c r="BG61" i="73" s="1"/>
  <c r="BF60" i="73"/>
  <c r="BE60" i="73"/>
  <c r="BE61" i="73" s="1"/>
  <c r="BD60" i="73"/>
  <c r="BD61" i="73" s="1"/>
  <c r="BC60" i="73"/>
  <c r="BB60" i="73"/>
  <c r="BA60" i="73"/>
  <c r="BA61" i="73" s="1"/>
  <c r="AZ60" i="73"/>
  <c r="AY60" i="73"/>
  <c r="AX60" i="73"/>
  <c r="AX61" i="73" s="1"/>
  <c r="AW60" i="73"/>
  <c r="AW61" i="73" s="1"/>
  <c r="AV60" i="73"/>
  <c r="AV61" i="73" s="1"/>
  <c r="AU60" i="73"/>
  <c r="AT60" i="73"/>
  <c r="AT61" i="73" s="1"/>
  <c r="AS60" i="73"/>
  <c r="AS61" i="73" s="1"/>
  <c r="AR60" i="73"/>
  <c r="AQ60" i="73"/>
  <c r="AQ61" i="73" s="1"/>
  <c r="AP60" i="73"/>
  <c r="AO60" i="73"/>
  <c r="AO61" i="73" s="1"/>
  <c r="AN60" i="73"/>
  <c r="AN61" i="73" s="1"/>
  <c r="AM60" i="73"/>
  <c r="AL60" i="73"/>
  <c r="AK60" i="73"/>
  <c r="AK61" i="73" s="1"/>
  <c r="AJ60" i="73"/>
  <c r="AI60" i="73"/>
  <c r="AI61" i="73" s="1"/>
  <c r="AH60" i="73"/>
  <c r="AH61" i="73" s="1"/>
  <c r="AG60" i="73"/>
  <c r="AG61" i="73" s="1"/>
  <c r="AF60" i="73"/>
  <c r="AF61" i="73" s="1"/>
  <c r="AE60" i="73"/>
  <c r="AE61" i="73" s="1"/>
  <c r="AD60" i="73"/>
  <c r="AD61" i="73" s="1"/>
  <c r="AC60" i="73"/>
  <c r="AC61" i="73" s="1"/>
  <c r="AB60" i="73"/>
  <c r="AA60" i="73"/>
  <c r="Z60" i="73"/>
  <c r="Y60" i="73"/>
  <c r="Y61" i="73" s="1"/>
  <c r="X60" i="73"/>
  <c r="X61" i="73" s="1"/>
  <c r="W60" i="73"/>
  <c r="W61" i="73" s="1"/>
  <c r="V60" i="73"/>
  <c r="V61" i="73" s="1"/>
  <c r="U60" i="73"/>
  <c r="U61" i="73" s="1"/>
  <c r="T60" i="73"/>
  <c r="S60" i="73"/>
  <c r="S61" i="73" s="1"/>
  <c r="R60" i="73"/>
  <c r="BP56" i="73"/>
  <c r="BK56" i="73"/>
  <c r="BJ56" i="73"/>
  <c r="BH56" i="73"/>
  <c r="BG56" i="73"/>
  <c r="BC56" i="73"/>
  <c r="AZ56" i="73"/>
  <c r="AX56" i="73"/>
  <c r="AU56" i="73"/>
  <c r="AT56" i="73"/>
  <c r="AR56" i="73"/>
  <c r="AM56" i="73"/>
  <c r="AJ56" i="73"/>
  <c r="AI56" i="73"/>
  <c r="AB56" i="73"/>
  <c r="W56" i="73"/>
  <c r="V56" i="73"/>
  <c r="T56" i="73"/>
  <c r="BQ55" i="73"/>
  <c r="BQ56" i="73" s="1"/>
  <c r="BP55" i="73"/>
  <c r="BO55" i="73"/>
  <c r="BO56" i="73" s="1"/>
  <c r="BN55" i="73"/>
  <c r="BN56" i="73" s="1"/>
  <c r="BM55" i="73"/>
  <c r="BM56" i="73" s="1"/>
  <c r="BL55" i="73"/>
  <c r="BL56" i="73" s="1"/>
  <c r="BK55" i="73"/>
  <c r="BJ55" i="73"/>
  <c r="BI55" i="73"/>
  <c r="BI56" i="73" s="1"/>
  <c r="BH55" i="73"/>
  <c r="BG55" i="73"/>
  <c r="BF55" i="73"/>
  <c r="BF56" i="73" s="1"/>
  <c r="BE55" i="73"/>
  <c r="BE56" i="73" s="1"/>
  <c r="BD55" i="73"/>
  <c r="BD56" i="73" s="1"/>
  <c r="BC55" i="73"/>
  <c r="BB55" i="73"/>
  <c r="BB56" i="73" s="1"/>
  <c r="BA55" i="73"/>
  <c r="BA56" i="73" s="1"/>
  <c r="AZ55" i="73"/>
  <c r="AY55" i="73"/>
  <c r="AY56" i="73" s="1"/>
  <c r="AX55" i="73"/>
  <c r="AW55" i="73"/>
  <c r="AW56" i="73" s="1"/>
  <c r="AV55" i="73"/>
  <c r="AV56" i="73" s="1"/>
  <c r="AU55" i="73"/>
  <c r="AT55" i="73"/>
  <c r="AS55" i="73"/>
  <c r="AS56" i="73" s="1"/>
  <c r="AR55" i="73"/>
  <c r="AQ55" i="73"/>
  <c r="AQ56" i="73" s="1"/>
  <c r="AP55" i="73"/>
  <c r="AP56" i="73" s="1"/>
  <c r="AO55" i="73"/>
  <c r="AO56" i="73" s="1"/>
  <c r="AN55" i="73"/>
  <c r="AN56" i="73" s="1"/>
  <c r="AM55" i="73"/>
  <c r="AL55" i="73"/>
  <c r="AL56" i="73" s="1"/>
  <c r="AK55" i="73"/>
  <c r="AK56" i="73" s="1"/>
  <c r="AJ55" i="73"/>
  <c r="AI55" i="73"/>
  <c r="AH55" i="73"/>
  <c r="AH56" i="73" s="1"/>
  <c r="AG55" i="73"/>
  <c r="AG56" i="73" s="1"/>
  <c r="AF55" i="73"/>
  <c r="AF56" i="73" s="1"/>
  <c r="AE55" i="73"/>
  <c r="AE56" i="73" s="1"/>
  <c r="AD55" i="73"/>
  <c r="AD56" i="73" s="1"/>
  <c r="AC55" i="73"/>
  <c r="AC56" i="73" s="1"/>
  <c r="AB55" i="73"/>
  <c r="AA55" i="73"/>
  <c r="AA56" i="73" s="1"/>
  <c r="Z55" i="73"/>
  <c r="Z56" i="73" s="1"/>
  <c r="Y55" i="73"/>
  <c r="Y56" i="73" s="1"/>
  <c r="X55" i="73"/>
  <c r="X56" i="73" s="1"/>
  <c r="W55" i="73"/>
  <c r="V55" i="73"/>
  <c r="U55" i="73"/>
  <c r="U56" i="73" s="1"/>
  <c r="T55" i="73"/>
  <c r="S55" i="73"/>
  <c r="S56" i="73" s="1"/>
  <c r="R55" i="73"/>
  <c r="R56" i="73" s="1"/>
  <c r="BP51" i="73"/>
  <c r="BO51" i="73"/>
  <c r="BH51" i="73"/>
  <c r="BF51" i="73"/>
  <c r="BC51" i="73"/>
  <c r="BB51" i="73"/>
  <c r="AZ51" i="73"/>
  <c r="AR51" i="73"/>
  <c r="AQ51" i="73"/>
  <c r="AP51" i="73"/>
  <c r="AJ51" i="73"/>
  <c r="AH51" i="73"/>
  <c r="AE51" i="73"/>
  <c r="AD51" i="73"/>
  <c r="AB51" i="73"/>
  <c r="Z51" i="73"/>
  <c r="T51" i="73"/>
  <c r="S51" i="73"/>
  <c r="R51" i="73"/>
  <c r="BQ50" i="73"/>
  <c r="BQ51" i="73" s="1"/>
  <c r="BP50" i="73"/>
  <c r="BO50" i="73"/>
  <c r="BN50" i="73"/>
  <c r="BN51" i="73" s="1"/>
  <c r="BM50" i="73"/>
  <c r="BM51" i="73" s="1"/>
  <c r="BL50" i="73"/>
  <c r="BL51" i="73" s="1"/>
  <c r="BK50" i="73"/>
  <c r="BK51" i="73" s="1"/>
  <c r="BJ50" i="73"/>
  <c r="BJ51" i="73" s="1"/>
  <c r="BI50" i="73"/>
  <c r="BI51" i="73" s="1"/>
  <c r="BH50" i="73"/>
  <c r="BG50" i="73"/>
  <c r="BG51" i="73" s="1"/>
  <c r="BF50" i="73"/>
  <c r="BE50" i="73"/>
  <c r="BE51" i="73" s="1"/>
  <c r="BD50" i="73"/>
  <c r="BD51" i="73" s="1"/>
  <c r="BC50" i="73"/>
  <c r="BB50" i="73"/>
  <c r="BA50" i="73"/>
  <c r="BA51" i="73" s="1"/>
  <c r="AZ50" i="73"/>
  <c r="AY50" i="73"/>
  <c r="AY51" i="73" s="1"/>
  <c r="AX50" i="73"/>
  <c r="AX51" i="73" s="1"/>
  <c r="AW50" i="73"/>
  <c r="AW51" i="73" s="1"/>
  <c r="AV50" i="73"/>
  <c r="AV51" i="73" s="1"/>
  <c r="AU50" i="73"/>
  <c r="AU51" i="73" s="1"/>
  <c r="AT50" i="73"/>
  <c r="AT51" i="73" s="1"/>
  <c r="AS50" i="73"/>
  <c r="AS51" i="73" s="1"/>
  <c r="AR50" i="73"/>
  <c r="AQ50" i="73"/>
  <c r="AP50" i="73"/>
  <c r="AO50" i="73"/>
  <c r="AO51" i="73" s="1"/>
  <c r="AN50" i="73"/>
  <c r="AN51" i="73" s="1"/>
  <c r="AM50" i="73"/>
  <c r="AM51" i="73" s="1"/>
  <c r="AL50" i="73"/>
  <c r="AL51" i="73" s="1"/>
  <c r="AK50" i="73"/>
  <c r="AK51" i="73" s="1"/>
  <c r="AJ50" i="73"/>
  <c r="AI50" i="73"/>
  <c r="AI51" i="73" s="1"/>
  <c r="AH50" i="73"/>
  <c r="AG50" i="73"/>
  <c r="AG51" i="73" s="1"/>
  <c r="AF50" i="73"/>
  <c r="AF51" i="73" s="1"/>
  <c r="AE50" i="73"/>
  <c r="AD50" i="73"/>
  <c r="AC50" i="73"/>
  <c r="AC51" i="73" s="1"/>
  <c r="AB50" i="73"/>
  <c r="AA50" i="73"/>
  <c r="AA51" i="73" s="1"/>
  <c r="Z50" i="73"/>
  <c r="Y50" i="73"/>
  <c r="Y51" i="73" s="1"/>
  <c r="X50" i="73"/>
  <c r="X51" i="73" s="1"/>
  <c r="W50" i="73"/>
  <c r="W51" i="73" s="1"/>
  <c r="V50" i="73"/>
  <c r="V51" i="73" s="1"/>
  <c r="U50" i="73"/>
  <c r="U51" i="73" s="1"/>
  <c r="T50" i="73"/>
  <c r="S50" i="73"/>
  <c r="R50" i="73"/>
  <c r="BP46" i="73"/>
  <c r="BN46" i="73"/>
  <c r="BK46" i="73"/>
  <c r="BJ46" i="73"/>
  <c r="BH46" i="73"/>
  <c r="BF46" i="73"/>
  <c r="AZ46" i="73"/>
  <c r="AY46" i="73"/>
  <c r="AX46" i="73"/>
  <c r="AR46" i="73"/>
  <c r="AP46" i="73"/>
  <c r="AM46" i="73"/>
  <c r="AL46" i="73"/>
  <c r="AJ46" i="73"/>
  <c r="AH46" i="73"/>
  <c r="AG46" i="73"/>
  <c r="AE46" i="73"/>
  <c r="AD46" i="73"/>
  <c r="AB46" i="73"/>
  <c r="AA46" i="73"/>
  <c r="Z46" i="73"/>
  <c r="V46" i="73"/>
  <c r="T46" i="73"/>
  <c r="S46" i="73"/>
  <c r="BQ45" i="73"/>
  <c r="BQ46" i="73" s="1"/>
  <c r="BP45" i="73"/>
  <c r="BO45" i="73"/>
  <c r="BO46" i="73" s="1"/>
  <c r="BN45" i="73"/>
  <c r="BM45" i="73"/>
  <c r="BM46" i="73" s="1"/>
  <c r="BL45" i="73"/>
  <c r="BL46" i="73" s="1"/>
  <c r="BK45" i="73"/>
  <c r="BJ45" i="73"/>
  <c r="BI45" i="73"/>
  <c r="BI46" i="73" s="1"/>
  <c r="BH45" i="73"/>
  <c r="BG45" i="73"/>
  <c r="BG46" i="73" s="1"/>
  <c r="BF45" i="73"/>
  <c r="BE45" i="73"/>
  <c r="BE46" i="73" s="1"/>
  <c r="BD45" i="73"/>
  <c r="BD46" i="73" s="1"/>
  <c r="BC45" i="73"/>
  <c r="BC46" i="73" s="1"/>
  <c r="BB45" i="73"/>
  <c r="BB46" i="73" s="1"/>
  <c r="BA45" i="73"/>
  <c r="BA46" i="73" s="1"/>
  <c r="AZ45" i="73"/>
  <c r="AY45" i="73"/>
  <c r="AX45" i="73"/>
  <c r="AW45" i="73"/>
  <c r="AW46" i="73" s="1"/>
  <c r="AV45" i="73"/>
  <c r="AV46" i="73" s="1"/>
  <c r="AU45" i="73"/>
  <c r="AU46" i="73" s="1"/>
  <c r="AT45" i="73"/>
  <c r="AT46" i="73" s="1"/>
  <c r="AS45" i="73"/>
  <c r="AS46" i="73" s="1"/>
  <c r="AR45" i="73"/>
  <c r="AQ45" i="73"/>
  <c r="AQ46" i="73" s="1"/>
  <c r="AP45" i="73"/>
  <c r="AO45" i="73"/>
  <c r="AO46" i="73" s="1"/>
  <c r="AN45" i="73"/>
  <c r="AN46" i="73" s="1"/>
  <c r="AM45" i="73"/>
  <c r="AL45" i="73"/>
  <c r="AK45" i="73"/>
  <c r="AK46" i="73" s="1"/>
  <c r="AJ45" i="73"/>
  <c r="AI45" i="73"/>
  <c r="AI46" i="73" s="1"/>
  <c r="AH45" i="73"/>
  <c r="AF45" i="73"/>
  <c r="AF46" i="73" s="1"/>
  <c r="AE45" i="73"/>
  <c r="AD45" i="73"/>
  <c r="AC45" i="73"/>
  <c r="AC46" i="73" s="1"/>
  <c r="AB45" i="73"/>
  <c r="AA45" i="73"/>
  <c r="Z45" i="73"/>
  <c r="Y45" i="73"/>
  <c r="Y46" i="73" s="1"/>
  <c r="X45" i="73"/>
  <c r="X46" i="73" s="1"/>
  <c r="W45" i="73"/>
  <c r="W46" i="73" s="1"/>
  <c r="V45" i="73"/>
  <c r="U45" i="73"/>
  <c r="U46" i="73" s="1"/>
  <c r="T45" i="73"/>
  <c r="S45" i="73"/>
  <c r="R45" i="73"/>
  <c r="R46" i="73" s="1"/>
  <c r="BO41" i="73"/>
  <c r="BJ41" i="73"/>
  <c r="BI41" i="73"/>
  <c r="BG41" i="73"/>
  <c r="BF41" i="73"/>
  <c r="BB41" i="73"/>
  <c r="AY41" i="73"/>
  <c r="AT41" i="73"/>
  <c r="AS41" i="73"/>
  <c r="AQ41" i="73"/>
  <c r="AP41" i="73"/>
  <c r="AL41" i="73"/>
  <c r="AI41" i="73"/>
  <c r="AH41" i="73"/>
  <c r="AA41" i="73"/>
  <c r="V41" i="73"/>
  <c r="U41" i="73"/>
  <c r="S41" i="73"/>
  <c r="BQ40" i="73"/>
  <c r="BQ41" i="73" s="1"/>
  <c r="BP40" i="73"/>
  <c r="BP41" i="73" s="1"/>
  <c r="BO40" i="73"/>
  <c r="BN40" i="73"/>
  <c r="BN41" i="73" s="1"/>
  <c r="BM40" i="73"/>
  <c r="BM41" i="73" s="1"/>
  <c r="BL40" i="73"/>
  <c r="BL41" i="73" s="1"/>
  <c r="BK40" i="73"/>
  <c r="BK41" i="73" s="1"/>
  <c r="BJ40" i="73"/>
  <c r="BI40" i="73"/>
  <c r="BH40" i="73"/>
  <c r="BH41" i="73" s="1"/>
  <c r="BG40" i="73"/>
  <c r="BF40" i="73"/>
  <c r="BE40" i="73"/>
  <c r="BE41" i="73" s="1"/>
  <c r="BD40" i="73"/>
  <c r="BD41" i="73" s="1"/>
  <c r="BC40" i="73"/>
  <c r="BC41" i="73" s="1"/>
  <c r="BB40" i="73"/>
  <c r="BA40" i="73"/>
  <c r="BA41" i="73" s="1"/>
  <c r="AZ40" i="73"/>
  <c r="AZ41" i="73" s="1"/>
  <c r="AY40" i="73"/>
  <c r="AX40" i="73"/>
  <c r="AX41" i="73" s="1"/>
  <c r="AW40" i="73"/>
  <c r="AW41" i="73" s="1"/>
  <c r="AV40" i="73"/>
  <c r="AV41" i="73" s="1"/>
  <c r="AU40" i="73"/>
  <c r="AU41" i="73" s="1"/>
  <c r="AT40" i="73"/>
  <c r="AS40" i="73"/>
  <c r="AR40" i="73"/>
  <c r="AR41" i="73" s="1"/>
  <c r="AQ40" i="73"/>
  <c r="AP40" i="73"/>
  <c r="AO40" i="73"/>
  <c r="AO41" i="73" s="1"/>
  <c r="AN40" i="73"/>
  <c r="AN41" i="73" s="1"/>
  <c r="AM40" i="73"/>
  <c r="AM41" i="73" s="1"/>
  <c r="AL40" i="73"/>
  <c r="AK40" i="73"/>
  <c r="AK41" i="73" s="1"/>
  <c r="AJ40" i="73"/>
  <c r="AJ41" i="73" s="1"/>
  <c r="AI40" i="73"/>
  <c r="AH40" i="73"/>
  <c r="AG40" i="73"/>
  <c r="AG41" i="73" s="1"/>
  <c r="AF40" i="73"/>
  <c r="AF41" i="73" s="1"/>
  <c r="AE40" i="73"/>
  <c r="AE41" i="73" s="1"/>
  <c r="AD40" i="73"/>
  <c r="AD41" i="73" s="1"/>
  <c r="AC40" i="73"/>
  <c r="AC41" i="73" s="1"/>
  <c r="AB40" i="73"/>
  <c r="AB41" i="73" s="1"/>
  <c r="AA40" i="73"/>
  <c r="Z40" i="73"/>
  <c r="Z41" i="73" s="1"/>
  <c r="Y40" i="73"/>
  <c r="Y41" i="73" s="1"/>
  <c r="X40" i="73"/>
  <c r="X41" i="73" s="1"/>
  <c r="W40" i="73"/>
  <c r="W41" i="73" s="1"/>
  <c r="V40" i="73"/>
  <c r="U40" i="73"/>
  <c r="T40" i="73"/>
  <c r="T41" i="73" s="1"/>
  <c r="S40" i="73"/>
  <c r="R40" i="73"/>
  <c r="R41" i="73" s="1"/>
  <c r="BO36" i="73"/>
  <c r="BN36" i="73"/>
  <c r="BG36" i="73"/>
  <c r="BE36" i="73"/>
  <c r="AY36" i="73"/>
  <c r="AQ36" i="73"/>
  <c r="AP36" i="73"/>
  <c r="AO36" i="73"/>
  <c r="AI36" i="73"/>
  <c r="AG36" i="73"/>
  <c r="AA36" i="73"/>
  <c r="Y36" i="73"/>
  <c r="S36" i="73"/>
  <c r="R36" i="73"/>
  <c r="BQ35" i="73"/>
  <c r="BQ36" i="73" s="1"/>
  <c r="BP35" i="73"/>
  <c r="BP36" i="73" s="1"/>
  <c r="BO35" i="73"/>
  <c r="BN35" i="73"/>
  <c r="BM35" i="73"/>
  <c r="BM36" i="73" s="1"/>
  <c r="BL35" i="73"/>
  <c r="BL36" i="73" s="1"/>
  <c r="BK35" i="73"/>
  <c r="BK36" i="73" s="1"/>
  <c r="BJ35" i="73"/>
  <c r="BJ36" i="73" s="1"/>
  <c r="BI35" i="73"/>
  <c r="BI36" i="73" s="1"/>
  <c r="BH35" i="73"/>
  <c r="BH36" i="73" s="1"/>
  <c r="BG35" i="73"/>
  <c r="BF35" i="73"/>
  <c r="BF36" i="73" s="1"/>
  <c r="BE35" i="73"/>
  <c r="BD35" i="73"/>
  <c r="BD36" i="73" s="1"/>
  <c r="BC35" i="73"/>
  <c r="BC36" i="73" s="1"/>
  <c r="BB35" i="73"/>
  <c r="BB36" i="73" s="1"/>
  <c r="BA35" i="73"/>
  <c r="BA36" i="73" s="1"/>
  <c r="AZ35" i="73"/>
  <c r="AZ36" i="73" s="1"/>
  <c r="AY35" i="73"/>
  <c r="AX35" i="73"/>
  <c r="AX36" i="73" s="1"/>
  <c r="AW35" i="73"/>
  <c r="AW36" i="73" s="1"/>
  <c r="AV35" i="73"/>
  <c r="AV36" i="73" s="1"/>
  <c r="AU35" i="73"/>
  <c r="AU36" i="73" s="1"/>
  <c r="AT35" i="73"/>
  <c r="AT36" i="73" s="1"/>
  <c r="AS35" i="73"/>
  <c r="AS36" i="73" s="1"/>
  <c r="AR35" i="73"/>
  <c r="AR36" i="73" s="1"/>
  <c r="AQ35" i="73"/>
  <c r="AP35" i="73"/>
  <c r="AO35" i="73"/>
  <c r="AN35" i="73"/>
  <c r="AN36" i="73" s="1"/>
  <c r="AM35" i="73"/>
  <c r="AM36" i="73" s="1"/>
  <c r="AL35" i="73"/>
  <c r="AL36" i="73" s="1"/>
  <c r="AK35" i="73"/>
  <c r="AK36" i="73" s="1"/>
  <c r="AJ35" i="73"/>
  <c r="AJ36" i="73" s="1"/>
  <c r="AI35" i="73"/>
  <c r="AH35" i="73"/>
  <c r="AH36" i="73" s="1"/>
  <c r="AG35" i="73"/>
  <c r="AF35" i="73"/>
  <c r="AF36" i="73" s="1"/>
  <c r="AE35" i="73"/>
  <c r="AE36" i="73" s="1"/>
  <c r="AD35" i="73"/>
  <c r="AD36" i="73" s="1"/>
  <c r="AC35" i="73"/>
  <c r="AC36" i="73" s="1"/>
  <c r="AB35" i="73"/>
  <c r="AB36" i="73" s="1"/>
  <c r="AA35" i="73"/>
  <c r="Z35" i="73"/>
  <c r="Z36" i="73" s="1"/>
  <c r="Y35" i="73"/>
  <c r="X35" i="73"/>
  <c r="X36" i="73" s="1"/>
  <c r="W35" i="73"/>
  <c r="W36" i="73" s="1"/>
  <c r="V35" i="73"/>
  <c r="V36" i="73" s="1"/>
  <c r="U35" i="73"/>
  <c r="U36" i="73" s="1"/>
  <c r="T35" i="73"/>
  <c r="T36" i="73" s="1"/>
  <c r="S35" i="73"/>
  <c r="R35" i="73"/>
  <c r="BO31" i="73"/>
  <c r="BM31" i="73"/>
  <c r="BJ31" i="73"/>
  <c r="BI31" i="73"/>
  <c r="BG31" i="73"/>
  <c r="BB31" i="73"/>
  <c r="BA31" i="73"/>
  <c r="AY31" i="73"/>
  <c r="AW31" i="73"/>
  <c r="AS31" i="73"/>
  <c r="AQ31" i="73"/>
  <c r="AL31" i="73"/>
  <c r="AK31" i="73"/>
  <c r="AI31" i="73"/>
  <c r="AA31" i="73"/>
  <c r="Y31" i="73"/>
  <c r="V31" i="73"/>
  <c r="S31" i="73"/>
  <c r="BQ30" i="73"/>
  <c r="BQ31" i="73" s="1"/>
  <c r="BP30" i="73"/>
  <c r="BP31" i="73" s="1"/>
  <c r="BO30" i="73"/>
  <c r="BN30" i="73"/>
  <c r="BN31" i="73" s="1"/>
  <c r="BM30" i="73"/>
  <c r="BL30" i="73"/>
  <c r="BL31" i="73" s="1"/>
  <c r="BK30" i="73"/>
  <c r="BK31" i="73" s="1"/>
  <c r="BJ30" i="73"/>
  <c r="BI30" i="73"/>
  <c r="BH30" i="73"/>
  <c r="BH31" i="73" s="1"/>
  <c r="BG30" i="73"/>
  <c r="BF30" i="73"/>
  <c r="BF31" i="73" s="1"/>
  <c r="BE30" i="73"/>
  <c r="BE31" i="73" s="1"/>
  <c r="BD30" i="73"/>
  <c r="BD31" i="73" s="1"/>
  <c r="BC30" i="73"/>
  <c r="BC31" i="73" s="1"/>
  <c r="BB30" i="73"/>
  <c r="BA30" i="73"/>
  <c r="AZ30" i="73"/>
  <c r="AZ31" i="73" s="1"/>
  <c r="AY30" i="73"/>
  <c r="AX30" i="73"/>
  <c r="AX31" i="73" s="1"/>
  <c r="AW30" i="73"/>
  <c r="AV30" i="73"/>
  <c r="AV31" i="73" s="1"/>
  <c r="AU30" i="73"/>
  <c r="AU31" i="73" s="1"/>
  <c r="AT30" i="73"/>
  <c r="AT31" i="73" s="1"/>
  <c r="AS30" i="73"/>
  <c r="AR30" i="73"/>
  <c r="AR31" i="73" s="1"/>
  <c r="AQ30" i="73"/>
  <c r="AP30" i="73"/>
  <c r="AP31" i="73" s="1"/>
  <c r="AO30" i="73"/>
  <c r="AO31" i="73" s="1"/>
  <c r="AN30" i="73"/>
  <c r="AN31" i="73" s="1"/>
  <c r="AM30" i="73"/>
  <c r="AM31" i="73" s="1"/>
  <c r="AL30" i="73"/>
  <c r="AK30" i="73"/>
  <c r="AJ30" i="73"/>
  <c r="AJ31" i="73" s="1"/>
  <c r="AI30" i="73"/>
  <c r="AH30" i="73"/>
  <c r="AH31" i="73" s="1"/>
  <c r="AG30" i="73"/>
  <c r="AG31" i="73" s="1"/>
  <c r="AF30" i="73"/>
  <c r="AF31" i="73" s="1"/>
  <c r="AE30" i="73"/>
  <c r="AE31" i="73" s="1"/>
  <c r="AD30" i="73"/>
  <c r="AD31" i="73" s="1"/>
  <c r="AC30" i="73"/>
  <c r="AC31" i="73" s="1"/>
  <c r="AB30" i="73"/>
  <c r="AB31" i="73" s="1"/>
  <c r="AA30" i="73"/>
  <c r="Z30" i="73"/>
  <c r="Z31" i="73" s="1"/>
  <c r="Y30" i="73"/>
  <c r="X30" i="73"/>
  <c r="X31" i="73" s="1"/>
  <c r="W30" i="73"/>
  <c r="W31" i="73" s="1"/>
  <c r="V30" i="73"/>
  <c r="U30" i="73"/>
  <c r="U31" i="73" s="1"/>
  <c r="T30" i="73"/>
  <c r="T31" i="73" s="1"/>
  <c r="S30" i="73"/>
  <c r="R30" i="73"/>
  <c r="R31" i="73" s="1"/>
  <c r="BQ26" i="73"/>
  <c r="BO26" i="73"/>
  <c r="BN26" i="73"/>
  <c r="BI26" i="73"/>
  <c r="BG26" i="73"/>
  <c r="BF26" i="73"/>
  <c r="BE26" i="73"/>
  <c r="BA26" i="73"/>
  <c r="AY26" i="73"/>
  <c r="AS26" i="73"/>
  <c r="AQ26" i="73"/>
  <c r="AK26" i="73"/>
  <c r="AI26" i="73"/>
  <c r="AH26" i="73"/>
  <c r="AG26" i="73"/>
  <c r="AA26" i="73"/>
  <c r="U26" i="73"/>
  <c r="S26" i="73"/>
  <c r="R26" i="73"/>
  <c r="BQ25" i="73"/>
  <c r="BP25" i="73"/>
  <c r="BP26" i="73" s="1"/>
  <c r="BO25" i="73"/>
  <c r="BN25" i="73"/>
  <c r="BM25" i="73"/>
  <c r="BM26" i="73" s="1"/>
  <c r="BL25" i="73"/>
  <c r="BL26" i="73" s="1"/>
  <c r="BK25" i="73"/>
  <c r="BK26" i="73" s="1"/>
  <c r="BJ25" i="73"/>
  <c r="BJ26" i="73" s="1"/>
  <c r="BI25" i="73"/>
  <c r="BH25" i="73"/>
  <c r="BH26" i="73" s="1"/>
  <c r="BG25" i="73"/>
  <c r="BF25" i="73"/>
  <c r="BE25" i="73"/>
  <c r="BD25" i="73"/>
  <c r="BD26" i="73" s="1"/>
  <c r="BC25" i="73"/>
  <c r="BC26" i="73" s="1"/>
  <c r="BB25" i="73"/>
  <c r="BB26" i="73" s="1"/>
  <c r="BA25" i="73"/>
  <c r="AZ25" i="73"/>
  <c r="AZ26" i="73" s="1"/>
  <c r="AY25" i="73"/>
  <c r="AX25" i="73"/>
  <c r="AX26" i="73" s="1"/>
  <c r="AW25" i="73"/>
  <c r="AW26" i="73" s="1"/>
  <c r="AV25" i="73"/>
  <c r="AV26" i="73" s="1"/>
  <c r="AU25" i="73"/>
  <c r="AU26" i="73" s="1"/>
  <c r="AT25" i="73"/>
  <c r="AT26" i="73" s="1"/>
  <c r="AS25" i="73"/>
  <c r="AR25" i="73"/>
  <c r="AR26" i="73" s="1"/>
  <c r="AQ25" i="73"/>
  <c r="AP25" i="73"/>
  <c r="AP26" i="73" s="1"/>
  <c r="AO25" i="73"/>
  <c r="AO26" i="73" s="1"/>
  <c r="AN25" i="73"/>
  <c r="AN26" i="73" s="1"/>
  <c r="AM25" i="73"/>
  <c r="AM26" i="73" s="1"/>
  <c r="AL25" i="73"/>
  <c r="AL26" i="73" s="1"/>
  <c r="AK25" i="73"/>
  <c r="AJ25" i="73"/>
  <c r="AJ26" i="73" s="1"/>
  <c r="AI25" i="73"/>
  <c r="AH25" i="73"/>
  <c r="AG25" i="73"/>
  <c r="AF25" i="73"/>
  <c r="AF26" i="73" s="1"/>
  <c r="AE25" i="73"/>
  <c r="AE26" i="73" s="1"/>
  <c r="AD25" i="73"/>
  <c r="AD26" i="73" s="1"/>
  <c r="AC25" i="73"/>
  <c r="AC26" i="73" s="1"/>
  <c r="AB25" i="73"/>
  <c r="AB26" i="73" s="1"/>
  <c r="AA25" i="73"/>
  <c r="Z25" i="73"/>
  <c r="Z26" i="73" s="1"/>
  <c r="Y25" i="73"/>
  <c r="Y26" i="73" s="1"/>
  <c r="X25" i="73"/>
  <c r="X26" i="73" s="1"/>
  <c r="W25" i="73"/>
  <c r="W26" i="73" s="1"/>
  <c r="V25" i="73"/>
  <c r="V26" i="73" s="1"/>
  <c r="U25" i="73"/>
  <c r="T25" i="73"/>
  <c r="T26" i="73" s="1"/>
  <c r="S25" i="73"/>
  <c r="R25" i="73"/>
  <c r="BO21" i="73"/>
  <c r="BN21" i="73"/>
  <c r="BM21" i="73"/>
  <c r="BG21" i="73"/>
  <c r="BF21" i="73"/>
  <c r="BB21" i="73"/>
  <c r="AY21" i="73"/>
  <c r="AQ21" i="73"/>
  <c r="AP21" i="73"/>
  <c r="AO21" i="73"/>
  <c r="AL21" i="73"/>
  <c r="AI21" i="73"/>
  <c r="AH21" i="73"/>
  <c r="AG21" i="73"/>
  <c r="AD21" i="73"/>
  <c r="AC21" i="73"/>
  <c r="AA21" i="73"/>
  <c r="Z21" i="73"/>
  <c r="V21" i="73"/>
  <c r="S21" i="73"/>
  <c r="R21" i="73"/>
  <c r="BQ20" i="73"/>
  <c r="BQ21" i="73" s="1"/>
  <c r="BP20" i="73"/>
  <c r="BP21" i="73" s="1"/>
  <c r="BO20" i="73"/>
  <c r="BN20" i="73"/>
  <c r="BM20" i="73"/>
  <c r="BL20" i="73"/>
  <c r="BL21" i="73" s="1"/>
  <c r="BK20" i="73"/>
  <c r="BK21" i="73" s="1"/>
  <c r="BJ20" i="73"/>
  <c r="BJ21" i="73" s="1"/>
  <c r="BI20" i="73"/>
  <c r="BI21" i="73" s="1"/>
  <c r="BH20" i="73"/>
  <c r="BH21" i="73" s="1"/>
  <c r="BG20" i="73"/>
  <c r="BF20" i="73"/>
  <c r="BE20" i="73"/>
  <c r="BE21" i="73" s="1"/>
  <c r="BD20" i="73"/>
  <c r="BD21" i="73" s="1"/>
  <c r="BC20" i="73"/>
  <c r="BC21" i="73" s="1"/>
  <c r="BB20" i="73"/>
  <c r="BA20" i="73"/>
  <c r="BA21" i="73" s="1"/>
  <c r="AZ20" i="73"/>
  <c r="AZ21" i="73" s="1"/>
  <c r="AY20" i="73"/>
  <c r="AX20" i="73"/>
  <c r="AX21" i="73" s="1"/>
  <c r="AW20" i="73"/>
  <c r="AW21" i="73" s="1"/>
  <c r="AV20" i="73"/>
  <c r="AV21" i="73" s="1"/>
  <c r="AU20" i="73"/>
  <c r="AU21" i="73" s="1"/>
  <c r="AT20" i="73"/>
  <c r="AT21" i="73" s="1"/>
  <c r="AS20" i="73"/>
  <c r="AS21" i="73" s="1"/>
  <c r="AR20" i="73"/>
  <c r="AR21" i="73" s="1"/>
  <c r="AQ20" i="73"/>
  <c r="AP20" i="73"/>
  <c r="AO20" i="73"/>
  <c r="AN20" i="73"/>
  <c r="AN21" i="73" s="1"/>
  <c r="AM20" i="73"/>
  <c r="AM21" i="73" s="1"/>
  <c r="AL20" i="73"/>
  <c r="AK20" i="73"/>
  <c r="AK21" i="73" s="1"/>
  <c r="AJ20" i="73"/>
  <c r="AJ21" i="73" s="1"/>
  <c r="AI20" i="73"/>
  <c r="AH20" i="73"/>
  <c r="AF20" i="73"/>
  <c r="AF21" i="73" s="1"/>
  <c r="AE20" i="73"/>
  <c r="AE21" i="73" s="1"/>
  <c r="AD20" i="73"/>
  <c r="AC20" i="73"/>
  <c r="AB20" i="73"/>
  <c r="AB21" i="73" s="1"/>
  <c r="AA20" i="73"/>
  <c r="Z20" i="73"/>
  <c r="Y20" i="73"/>
  <c r="Y21" i="73" s="1"/>
  <c r="X20" i="73"/>
  <c r="X21" i="73" s="1"/>
  <c r="W20" i="73"/>
  <c r="W21" i="73" s="1"/>
  <c r="V20" i="73"/>
  <c r="U20" i="73"/>
  <c r="U21" i="73" s="1"/>
  <c r="T20" i="73"/>
  <c r="T21" i="73" s="1"/>
  <c r="S20" i="73"/>
  <c r="R20" i="73"/>
  <c r="BP16" i="73"/>
  <c r="BN16" i="73"/>
  <c r="BI16" i="73"/>
  <c r="BH16" i="73"/>
  <c r="BF16" i="73"/>
  <c r="AZ16" i="73"/>
  <c r="AX16" i="73"/>
  <c r="AS16" i="73"/>
  <c r="AP16" i="73"/>
  <c r="AJ16" i="73"/>
  <c r="AH16" i="73"/>
  <c r="Z16" i="73"/>
  <c r="U16" i="73"/>
  <c r="T16" i="73"/>
  <c r="R16" i="73"/>
  <c r="BQ15" i="73"/>
  <c r="BQ16" i="73" s="1"/>
  <c r="BP15" i="73"/>
  <c r="BO15" i="73"/>
  <c r="BO16" i="73" s="1"/>
  <c r="BN15" i="73"/>
  <c r="BM15" i="73"/>
  <c r="BM16" i="73" s="1"/>
  <c r="BL15" i="73"/>
  <c r="BL16" i="73" s="1"/>
  <c r="BK15" i="73"/>
  <c r="BK16" i="73" s="1"/>
  <c r="BJ15" i="73"/>
  <c r="BJ16" i="73" s="1"/>
  <c r="BI15" i="73"/>
  <c r="BH15" i="73"/>
  <c r="BG15" i="73"/>
  <c r="BG16" i="73" s="1"/>
  <c r="BF15" i="73"/>
  <c r="BE15" i="73"/>
  <c r="BE16" i="73" s="1"/>
  <c r="BD15" i="73"/>
  <c r="BD16" i="73" s="1"/>
  <c r="BC15" i="73"/>
  <c r="BC16" i="73" s="1"/>
  <c r="BB15" i="73"/>
  <c r="BB16" i="73" s="1"/>
  <c r="BA15" i="73"/>
  <c r="BA16" i="73" s="1"/>
  <c r="AZ15" i="73"/>
  <c r="AY15" i="73"/>
  <c r="AY16" i="73" s="1"/>
  <c r="AX15" i="73"/>
  <c r="AW15" i="73"/>
  <c r="AW16" i="73" s="1"/>
  <c r="AV15" i="73"/>
  <c r="AV16" i="73" s="1"/>
  <c r="AU15" i="73"/>
  <c r="AU16" i="73" s="1"/>
  <c r="AT15" i="73"/>
  <c r="AT16" i="73" s="1"/>
  <c r="AS15" i="73"/>
  <c r="AR15" i="73"/>
  <c r="AR16" i="73" s="1"/>
  <c r="AQ15" i="73"/>
  <c r="AQ16" i="73" s="1"/>
  <c r="AP15" i="73"/>
  <c r="AO15" i="73"/>
  <c r="AO16" i="73" s="1"/>
  <c r="AN15" i="73"/>
  <c r="AN16" i="73" s="1"/>
  <c r="AM15" i="73"/>
  <c r="AM16" i="73" s="1"/>
  <c r="AL15" i="73"/>
  <c r="AL16" i="73" s="1"/>
  <c r="AK15" i="73"/>
  <c r="AK16" i="73" s="1"/>
  <c r="AJ15" i="73"/>
  <c r="AI15" i="73"/>
  <c r="AI16" i="73" s="1"/>
  <c r="AH15" i="73"/>
  <c r="AG15" i="73"/>
  <c r="AG16" i="73" s="1"/>
  <c r="AF15" i="73"/>
  <c r="AF16" i="73" s="1"/>
  <c r="AE15" i="73"/>
  <c r="AE16" i="73" s="1"/>
  <c r="AD15" i="73"/>
  <c r="AD16" i="73" s="1"/>
  <c r="AC15" i="73"/>
  <c r="AC16" i="73" s="1"/>
  <c r="AB15" i="73"/>
  <c r="AB16" i="73" s="1"/>
  <c r="AA15" i="73"/>
  <c r="AA16" i="73" s="1"/>
  <c r="Z15" i="73"/>
  <c r="Y15" i="73"/>
  <c r="Y16" i="73" s="1"/>
  <c r="X15" i="73"/>
  <c r="X16" i="73" s="1"/>
  <c r="W15" i="73"/>
  <c r="W16" i="73" s="1"/>
  <c r="V15" i="73"/>
  <c r="V16" i="73" s="1"/>
  <c r="U15" i="73"/>
  <c r="T15" i="73"/>
  <c r="S15" i="73"/>
  <c r="S16" i="73" s="1"/>
  <c r="R15" i="73"/>
  <c r="BN11" i="73"/>
  <c r="BL11" i="73"/>
  <c r="BG11" i="73"/>
  <c r="BF11" i="73"/>
  <c r="BE11" i="73"/>
  <c r="BC11" i="73"/>
  <c r="AY11" i="73"/>
  <c r="AX11" i="73"/>
  <c r="AW11" i="73"/>
  <c r="AV11" i="73"/>
  <c r="AQ11" i="73"/>
  <c r="AP11" i="73"/>
  <c r="AO11" i="73"/>
  <c r="AN11" i="73"/>
  <c r="AI11" i="73"/>
  <c r="AH11" i="73"/>
  <c r="AG11" i="73"/>
  <c r="AF11" i="73"/>
  <c r="AA11" i="73"/>
  <c r="Z11" i="73"/>
  <c r="Y11" i="73"/>
  <c r="X11" i="73"/>
  <c r="S11" i="73"/>
  <c r="R11" i="73"/>
  <c r="BQ10" i="73"/>
  <c r="BQ11" i="73" s="1"/>
  <c r="BP10" i="73"/>
  <c r="BP11" i="73" s="1"/>
  <c r="BO10" i="73"/>
  <c r="BO11" i="73" s="1"/>
  <c r="BN10" i="73"/>
  <c r="BM10" i="73"/>
  <c r="BM11" i="73" s="1"/>
  <c r="BL10" i="73"/>
  <c r="BK10" i="73"/>
  <c r="BK11" i="73" s="1"/>
  <c r="BJ10" i="73"/>
  <c r="BJ11" i="73" s="1"/>
  <c r="BI10" i="73"/>
  <c r="BI11" i="73" s="1"/>
  <c r="BH10" i="73"/>
  <c r="BH11" i="73" s="1"/>
  <c r="BG10" i="73"/>
  <c r="BF10" i="73"/>
  <c r="BE10" i="73"/>
  <c r="BD10" i="73"/>
  <c r="BD11" i="73" s="1"/>
  <c r="BC10" i="73"/>
  <c r="BB10" i="73"/>
  <c r="BB11" i="73" s="1"/>
  <c r="BA10" i="73"/>
  <c r="BA11" i="73" s="1"/>
  <c r="AZ10" i="73"/>
  <c r="AZ11" i="73" s="1"/>
  <c r="AY10" i="73"/>
  <c r="AX10" i="73"/>
  <c r="AW10" i="73"/>
  <c r="AV10" i="73"/>
  <c r="AU10" i="73"/>
  <c r="AU11" i="73" s="1"/>
  <c r="AT10" i="73"/>
  <c r="AT11" i="73" s="1"/>
  <c r="AS10" i="73"/>
  <c r="AS11" i="73" s="1"/>
  <c r="AR10" i="73"/>
  <c r="AR11" i="73" s="1"/>
  <c r="AQ10" i="73"/>
  <c r="AP10" i="73"/>
  <c r="AO10" i="73"/>
  <c r="AN10" i="73"/>
  <c r="AM10" i="73"/>
  <c r="AM11" i="73" s="1"/>
  <c r="AL10" i="73"/>
  <c r="AL11" i="73" s="1"/>
  <c r="AK10" i="73"/>
  <c r="AK11" i="73" s="1"/>
  <c r="AJ10" i="73"/>
  <c r="AJ11" i="73" s="1"/>
  <c r="AI10" i="73"/>
  <c r="AH10" i="73"/>
  <c r="AG10" i="73"/>
  <c r="AF10" i="73"/>
  <c r="AE10" i="73"/>
  <c r="AE11" i="73" s="1"/>
  <c r="AD10" i="73"/>
  <c r="AD11" i="73" s="1"/>
  <c r="AC10" i="73"/>
  <c r="AC11" i="73" s="1"/>
  <c r="AB10" i="73"/>
  <c r="AB11" i="73" s="1"/>
  <c r="AA10" i="73"/>
  <c r="Z10" i="73"/>
  <c r="Y10" i="73"/>
  <c r="X10" i="73"/>
  <c r="W10" i="73"/>
  <c r="W11" i="73" s="1"/>
  <c r="V10" i="73"/>
  <c r="V11" i="73" s="1"/>
  <c r="U10" i="73"/>
  <c r="U11" i="73" s="1"/>
  <c r="T10" i="73"/>
  <c r="T11" i="73" s="1"/>
  <c r="S10" i="73"/>
  <c r="R10" i="73"/>
  <c r="BO6" i="73"/>
  <c r="BM6" i="73"/>
  <c r="BL6" i="73"/>
  <c r="BG6" i="73"/>
  <c r="BE6" i="73"/>
  <c r="BD6" i="73"/>
  <c r="AY6" i="73"/>
  <c r="AW6" i="73"/>
  <c r="AV6" i="73"/>
  <c r="AQ6" i="73"/>
  <c r="AO6" i="73"/>
  <c r="AN6" i="73"/>
  <c r="AI6" i="73"/>
  <c r="AG6" i="73"/>
  <c r="AF6" i="73"/>
  <c r="AA6" i="73"/>
  <c r="Y6" i="73"/>
  <c r="X6" i="73"/>
  <c r="S6" i="73"/>
  <c r="BQ5" i="73"/>
  <c r="BQ6" i="73" s="1"/>
  <c r="BP5" i="73"/>
  <c r="BP6" i="73" s="1"/>
  <c r="BO5" i="73"/>
  <c r="BN5" i="73"/>
  <c r="BN6" i="73" s="1"/>
  <c r="BM5" i="73"/>
  <c r="BL5" i="73"/>
  <c r="BK5" i="73"/>
  <c r="BK6" i="73" s="1"/>
  <c r="BJ5" i="73"/>
  <c r="BJ6" i="73" s="1"/>
  <c r="BI5" i="73"/>
  <c r="BI6" i="73" s="1"/>
  <c r="BH5" i="73"/>
  <c r="BH6" i="73" s="1"/>
  <c r="BG5" i="73"/>
  <c r="BF5" i="73"/>
  <c r="BF6" i="73" s="1"/>
  <c r="BE5" i="73"/>
  <c r="BD5" i="73"/>
  <c r="BC5" i="73"/>
  <c r="BC6" i="73" s="1"/>
  <c r="BB5" i="73"/>
  <c r="BB6" i="73" s="1"/>
  <c r="BA5" i="73"/>
  <c r="BA6" i="73" s="1"/>
  <c r="AZ5" i="73"/>
  <c r="AZ6" i="73" s="1"/>
  <c r="AY5" i="73"/>
  <c r="AX5" i="73"/>
  <c r="AX6" i="73" s="1"/>
  <c r="AW5" i="73"/>
  <c r="AV5" i="73"/>
  <c r="AU5" i="73"/>
  <c r="AU6" i="73" s="1"/>
  <c r="AT5" i="73"/>
  <c r="AT6" i="73" s="1"/>
  <c r="AS5" i="73"/>
  <c r="AS6" i="73" s="1"/>
  <c r="AR5" i="73"/>
  <c r="AR6" i="73" s="1"/>
  <c r="AQ5" i="73"/>
  <c r="AP5" i="73"/>
  <c r="AP6" i="73" s="1"/>
  <c r="AO5" i="73"/>
  <c r="AN5" i="73"/>
  <c r="AM5" i="73"/>
  <c r="AM6" i="73" s="1"/>
  <c r="AL5" i="73"/>
  <c r="AL6" i="73" s="1"/>
  <c r="AK5" i="73"/>
  <c r="AK6" i="73" s="1"/>
  <c r="AJ5" i="73"/>
  <c r="AJ6" i="73" s="1"/>
  <c r="AI5" i="73"/>
  <c r="AH5" i="73"/>
  <c r="AH6" i="73" s="1"/>
  <c r="AG5" i="73"/>
  <c r="AF5" i="73"/>
  <c r="AE5" i="73"/>
  <c r="AE6" i="73" s="1"/>
  <c r="AD5" i="73"/>
  <c r="AD6" i="73" s="1"/>
  <c r="AC5" i="73"/>
  <c r="AC6" i="73" s="1"/>
  <c r="AB5" i="73"/>
  <c r="AB6" i="73" s="1"/>
  <c r="AA5" i="73"/>
  <c r="Z5" i="73"/>
  <c r="Z6" i="73" s="1"/>
  <c r="Y5" i="73"/>
  <c r="X5" i="73"/>
  <c r="W5" i="73"/>
  <c r="W6" i="73" s="1"/>
  <c r="V5" i="73"/>
  <c r="V6" i="73" s="1"/>
  <c r="U5" i="73"/>
  <c r="U6" i="73" s="1"/>
  <c r="T5" i="73"/>
  <c r="T6" i="73" s="1"/>
  <c r="S5" i="73"/>
  <c r="R5" i="73"/>
  <c r="R6" i="73" s="1"/>
  <c r="BH11" i="49"/>
  <c r="BG11" i="49"/>
  <c r="AZ11" i="49"/>
  <c r="AY11" i="49"/>
  <c r="AR11" i="49"/>
  <c r="AQ11" i="49"/>
  <c r="AJ11" i="49"/>
  <c r="AI11" i="49"/>
  <c r="AB11" i="49"/>
  <c r="AA11" i="49"/>
  <c r="T11" i="49"/>
  <c r="S11" i="49"/>
  <c r="BN10" i="49"/>
  <c r="BN11" i="49" s="1"/>
  <c r="BM10" i="49"/>
  <c r="BM11" i="49" s="1"/>
  <c r="BL10" i="49"/>
  <c r="BL11" i="49" s="1"/>
  <c r="BK10" i="49"/>
  <c r="BK11" i="49" s="1"/>
  <c r="BJ10" i="49"/>
  <c r="BJ11" i="49" s="1"/>
  <c r="BI10" i="49"/>
  <c r="BI11" i="49" s="1"/>
  <c r="BH10" i="49"/>
  <c r="BG10" i="49"/>
  <c r="BF10" i="49"/>
  <c r="BF11" i="49" s="1"/>
  <c r="BE10" i="49"/>
  <c r="BE11" i="49" s="1"/>
  <c r="BD10" i="49"/>
  <c r="BD11" i="49" s="1"/>
  <c r="BC10" i="49"/>
  <c r="BC11" i="49" s="1"/>
  <c r="BB10" i="49"/>
  <c r="BB11" i="49" s="1"/>
  <c r="BA10" i="49"/>
  <c r="BA11" i="49" s="1"/>
  <c r="AZ10" i="49"/>
  <c r="AY10" i="49"/>
  <c r="AX10" i="49"/>
  <c r="AX11" i="49" s="1"/>
  <c r="AW10" i="49"/>
  <c r="AW11" i="49" s="1"/>
  <c r="AV10" i="49"/>
  <c r="AV11" i="49" s="1"/>
  <c r="AU10" i="49"/>
  <c r="AU11" i="49" s="1"/>
  <c r="AT10" i="49"/>
  <c r="AT11" i="49" s="1"/>
  <c r="AS10" i="49"/>
  <c r="AS11" i="49" s="1"/>
  <c r="AR10" i="49"/>
  <c r="AQ10" i="49"/>
  <c r="AP10" i="49"/>
  <c r="AP11" i="49" s="1"/>
  <c r="AO10" i="49"/>
  <c r="AO11" i="49" s="1"/>
  <c r="AN10" i="49"/>
  <c r="AN11" i="49" s="1"/>
  <c r="AM10" i="49"/>
  <c r="AM11" i="49" s="1"/>
  <c r="AL10" i="49"/>
  <c r="AL11" i="49" s="1"/>
  <c r="AK10" i="49"/>
  <c r="AK11" i="49" s="1"/>
  <c r="AJ10" i="49"/>
  <c r="AI10" i="49"/>
  <c r="AH10" i="49"/>
  <c r="AH11" i="49" s="1"/>
  <c r="AG10" i="49"/>
  <c r="AG11" i="49" s="1"/>
  <c r="AF10" i="49"/>
  <c r="AF11" i="49" s="1"/>
  <c r="AE10" i="49"/>
  <c r="AE11" i="49" s="1"/>
  <c r="AD10" i="49"/>
  <c r="AD11" i="49" s="1"/>
  <c r="AC10" i="49"/>
  <c r="AC11" i="49" s="1"/>
  <c r="AB10" i="49"/>
  <c r="AA10" i="49"/>
  <c r="Z10" i="49"/>
  <c r="Z11" i="49" s="1"/>
  <c r="Y10" i="49"/>
  <c r="Y11" i="49" s="1"/>
  <c r="X10" i="49"/>
  <c r="X11" i="49" s="1"/>
  <c r="W10" i="49"/>
  <c r="W11" i="49" s="1"/>
  <c r="V10" i="49"/>
  <c r="V11" i="49" s="1"/>
  <c r="U10" i="49"/>
  <c r="U11" i="49" s="1"/>
  <c r="T10" i="49"/>
  <c r="S10" i="49"/>
  <c r="R10" i="49"/>
  <c r="R11" i="49" s="1"/>
  <c r="Q10" i="49"/>
  <c r="Q11" i="49" s="1"/>
  <c r="P10" i="49"/>
  <c r="P11" i="49" s="1"/>
  <c r="O10" i="49"/>
  <c r="O11" i="49" s="1"/>
  <c r="BH6" i="49"/>
  <c r="BG6" i="49"/>
  <c r="AZ6" i="49"/>
  <c r="AY6" i="49"/>
  <c r="AR6" i="49"/>
  <c r="AQ6" i="49"/>
  <c r="AJ6" i="49"/>
  <c r="AI6" i="49"/>
  <c r="AB6" i="49"/>
  <c r="AA6" i="49"/>
  <c r="T6" i="49"/>
  <c r="S6" i="49"/>
  <c r="BN5" i="49"/>
  <c r="BN6" i="49" s="1"/>
  <c r="BM5" i="49"/>
  <c r="BM6" i="49" s="1"/>
  <c r="BL5" i="49"/>
  <c r="BL6" i="49" s="1"/>
  <c r="BK5" i="49"/>
  <c r="BK6" i="49" s="1"/>
  <c r="BJ5" i="49"/>
  <c r="BJ6" i="49" s="1"/>
  <c r="BI5" i="49"/>
  <c r="BI6" i="49" s="1"/>
  <c r="BH5" i="49"/>
  <c r="BG5" i="49"/>
  <c r="BF5" i="49"/>
  <c r="BF6" i="49" s="1"/>
  <c r="BE5" i="49"/>
  <c r="BE6" i="49" s="1"/>
  <c r="BD5" i="49"/>
  <c r="BD6" i="49" s="1"/>
  <c r="BC5" i="49"/>
  <c r="BC6" i="49" s="1"/>
  <c r="BB5" i="49"/>
  <c r="BB6" i="49" s="1"/>
  <c r="BA5" i="49"/>
  <c r="BA6" i="49" s="1"/>
  <c r="AZ5" i="49"/>
  <c r="AY5" i="49"/>
  <c r="AX5" i="49"/>
  <c r="AX6" i="49" s="1"/>
  <c r="AW5" i="49"/>
  <c r="AW6" i="49" s="1"/>
  <c r="AV5" i="49"/>
  <c r="AV6" i="49" s="1"/>
  <c r="AU5" i="49"/>
  <c r="AU6" i="49" s="1"/>
  <c r="AT5" i="49"/>
  <c r="AT6" i="49" s="1"/>
  <c r="AS5" i="49"/>
  <c r="AS6" i="49" s="1"/>
  <c r="AR5" i="49"/>
  <c r="AQ5" i="49"/>
  <c r="AP5" i="49"/>
  <c r="AP6" i="49" s="1"/>
  <c r="AO5" i="49"/>
  <c r="AO6" i="49" s="1"/>
  <c r="AN5" i="49"/>
  <c r="AN6" i="49" s="1"/>
  <c r="AM5" i="49"/>
  <c r="AM6" i="49" s="1"/>
  <c r="AL5" i="49"/>
  <c r="AL6" i="49" s="1"/>
  <c r="AK5" i="49"/>
  <c r="AK6" i="49" s="1"/>
  <c r="AJ5" i="49"/>
  <c r="AI5" i="49"/>
  <c r="AH5" i="49"/>
  <c r="AH6" i="49" s="1"/>
  <c r="AG5" i="49"/>
  <c r="AG6" i="49" s="1"/>
  <c r="AF5" i="49"/>
  <c r="AF6" i="49" s="1"/>
  <c r="AE5" i="49"/>
  <c r="AE6" i="49" s="1"/>
  <c r="AD5" i="49"/>
  <c r="AD6" i="49" s="1"/>
  <c r="AC5" i="49"/>
  <c r="AC6" i="49" s="1"/>
  <c r="AB5" i="49"/>
  <c r="AA5" i="49"/>
  <c r="Z5" i="49"/>
  <c r="Z6" i="49" s="1"/>
  <c r="Y5" i="49"/>
  <c r="Y6" i="49" s="1"/>
  <c r="X5" i="49"/>
  <c r="X6" i="49" s="1"/>
  <c r="W5" i="49"/>
  <c r="W6" i="49" s="1"/>
  <c r="V5" i="49"/>
  <c r="V6" i="49" s="1"/>
  <c r="U5" i="49"/>
  <c r="U6" i="49" s="1"/>
  <c r="T5" i="49"/>
  <c r="S5" i="49"/>
  <c r="R5" i="49"/>
  <c r="R6" i="49" s="1"/>
  <c r="Q5" i="49"/>
  <c r="Q6" i="49" s="1"/>
  <c r="P5" i="49"/>
  <c r="P6" i="49" s="1"/>
  <c r="O5" i="49"/>
  <c r="O6" i="49" s="1"/>
  <c r="BK11" i="56"/>
  <c r="BJ11" i="56"/>
  <c r="BC11" i="56"/>
  <c r="BB11" i="56"/>
  <c r="AU11" i="56"/>
  <c r="AT11" i="56"/>
  <c r="AM11" i="56"/>
  <c r="AL11" i="56"/>
  <c r="AE11" i="56"/>
  <c r="AD11" i="56"/>
  <c r="W11" i="56"/>
  <c r="V11" i="56"/>
  <c r="S11" i="56"/>
  <c r="P11" i="56"/>
  <c r="O11" i="56"/>
  <c r="BN10" i="56"/>
  <c r="BN11" i="56" s="1"/>
  <c r="BM10" i="56"/>
  <c r="BM11" i="56" s="1"/>
  <c r="BL10" i="56"/>
  <c r="BL11" i="56" s="1"/>
  <c r="BK10" i="56"/>
  <c r="BJ10" i="56"/>
  <c r="BI10" i="56"/>
  <c r="BI11" i="56" s="1"/>
  <c r="BH10" i="56"/>
  <c r="BH11" i="56" s="1"/>
  <c r="BG10" i="56"/>
  <c r="BG11" i="56" s="1"/>
  <c r="BF10" i="56"/>
  <c r="BF11" i="56" s="1"/>
  <c r="BE10" i="56"/>
  <c r="BE11" i="56" s="1"/>
  <c r="BD10" i="56"/>
  <c r="BD11" i="56" s="1"/>
  <c r="BC10" i="56"/>
  <c r="BB10" i="56"/>
  <c r="BA10" i="56"/>
  <c r="BA11" i="56" s="1"/>
  <c r="AZ10" i="56"/>
  <c r="AZ11" i="56" s="1"/>
  <c r="AY10" i="56"/>
  <c r="AY11" i="56" s="1"/>
  <c r="AX10" i="56"/>
  <c r="AX11" i="56" s="1"/>
  <c r="AW10" i="56"/>
  <c r="AW11" i="56" s="1"/>
  <c r="AV10" i="56"/>
  <c r="AV11" i="56" s="1"/>
  <c r="AU10" i="56"/>
  <c r="AT10" i="56"/>
  <c r="AS10" i="56"/>
  <c r="AS11" i="56" s="1"/>
  <c r="AR10" i="56"/>
  <c r="AR11" i="56" s="1"/>
  <c r="AQ10" i="56"/>
  <c r="AQ11" i="56" s="1"/>
  <c r="AP10" i="56"/>
  <c r="AP11" i="56" s="1"/>
  <c r="AO10" i="56"/>
  <c r="AO11" i="56" s="1"/>
  <c r="AN10" i="56"/>
  <c r="AN11" i="56" s="1"/>
  <c r="AM10" i="56"/>
  <c r="AL10" i="56"/>
  <c r="AK10" i="56"/>
  <c r="AK11" i="56" s="1"/>
  <c r="AJ10" i="56"/>
  <c r="AJ11" i="56" s="1"/>
  <c r="AI10" i="56"/>
  <c r="AI11" i="56" s="1"/>
  <c r="AH10" i="56"/>
  <c r="AH11" i="56" s="1"/>
  <c r="AG10" i="56"/>
  <c r="AG11" i="56" s="1"/>
  <c r="AF10" i="56"/>
  <c r="AF11" i="56" s="1"/>
  <c r="AE10" i="56"/>
  <c r="AD10" i="56"/>
  <c r="AC10" i="56"/>
  <c r="AC11" i="56" s="1"/>
  <c r="AB10" i="56"/>
  <c r="AB11" i="56" s="1"/>
  <c r="AA10" i="56"/>
  <c r="AA11" i="56" s="1"/>
  <c r="Z10" i="56"/>
  <c r="Z11" i="56" s="1"/>
  <c r="Y10" i="56"/>
  <c r="Y11" i="56" s="1"/>
  <c r="X10" i="56"/>
  <c r="X11" i="56" s="1"/>
  <c r="W10" i="56"/>
  <c r="V10" i="56"/>
  <c r="U10" i="56"/>
  <c r="U11" i="56" s="1"/>
  <c r="T10" i="56"/>
  <c r="T11" i="56" s="1"/>
  <c r="R10" i="56"/>
  <c r="R11" i="56" s="1"/>
  <c r="Q10" i="56"/>
  <c r="Q11" i="56" s="1"/>
  <c r="P10" i="56"/>
  <c r="O10" i="56"/>
  <c r="BK6" i="56"/>
  <c r="BJ6" i="56"/>
  <c r="BI6" i="56"/>
  <c r="BC6" i="56"/>
  <c r="BB6" i="56"/>
  <c r="BA6" i="56"/>
  <c r="AU6" i="56"/>
  <c r="AT6" i="56"/>
  <c r="AS6" i="56"/>
  <c r="AM6" i="56"/>
  <c r="AL6" i="56"/>
  <c r="AK6" i="56"/>
  <c r="AE6" i="56"/>
  <c r="AD6" i="56"/>
  <c r="AC6" i="56"/>
  <c r="W6" i="56"/>
  <c r="V6" i="56"/>
  <c r="U6" i="56"/>
  <c r="O6" i="56"/>
  <c r="BN5" i="56"/>
  <c r="BN6" i="56" s="1"/>
  <c r="BM5" i="56"/>
  <c r="BM6" i="56" s="1"/>
  <c r="BL5" i="56"/>
  <c r="BL6" i="56" s="1"/>
  <c r="BK5" i="56"/>
  <c r="BJ5" i="56"/>
  <c r="BI5" i="56"/>
  <c r="BH5" i="56"/>
  <c r="BH6" i="56" s="1"/>
  <c r="BG5" i="56"/>
  <c r="BG6" i="56" s="1"/>
  <c r="BF5" i="56"/>
  <c r="BF6" i="56" s="1"/>
  <c r="BE5" i="56"/>
  <c r="BE6" i="56" s="1"/>
  <c r="BD5" i="56"/>
  <c r="BD6" i="56" s="1"/>
  <c r="BC5" i="56"/>
  <c r="BB5" i="56"/>
  <c r="BA5" i="56"/>
  <c r="AZ5" i="56"/>
  <c r="AZ6" i="56" s="1"/>
  <c r="AY5" i="56"/>
  <c r="AY6" i="56" s="1"/>
  <c r="AX5" i="56"/>
  <c r="AX6" i="56" s="1"/>
  <c r="AW5" i="56"/>
  <c r="AW6" i="56" s="1"/>
  <c r="AV5" i="56"/>
  <c r="AV6" i="56" s="1"/>
  <c r="AU5" i="56"/>
  <c r="AT5" i="56"/>
  <c r="AS5" i="56"/>
  <c r="AR5" i="56"/>
  <c r="AR6" i="56" s="1"/>
  <c r="AQ5" i="56"/>
  <c r="AQ6" i="56" s="1"/>
  <c r="AP5" i="56"/>
  <c r="AP6" i="56" s="1"/>
  <c r="AO5" i="56"/>
  <c r="AO6" i="56" s="1"/>
  <c r="AN5" i="56"/>
  <c r="AN6" i="56" s="1"/>
  <c r="AM5" i="56"/>
  <c r="AL5" i="56"/>
  <c r="AK5" i="56"/>
  <c r="AJ5" i="56"/>
  <c r="AJ6" i="56" s="1"/>
  <c r="AI5" i="56"/>
  <c r="AI6" i="56" s="1"/>
  <c r="AH5" i="56"/>
  <c r="AH6" i="56" s="1"/>
  <c r="AG5" i="56"/>
  <c r="AG6" i="56" s="1"/>
  <c r="AF5" i="56"/>
  <c r="AF6" i="56" s="1"/>
  <c r="AE5" i="56"/>
  <c r="AD5" i="56"/>
  <c r="AC5" i="56"/>
  <c r="AB5" i="56"/>
  <c r="AB6" i="56" s="1"/>
  <c r="AA5" i="56"/>
  <c r="AA6" i="56" s="1"/>
  <c r="Z5" i="56"/>
  <c r="Z6" i="56" s="1"/>
  <c r="Y5" i="56"/>
  <c r="Y6" i="56" s="1"/>
  <c r="X5" i="56"/>
  <c r="X6" i="56" s="1"/>
  <c r="W5" i="56"/>
  <c r="V5" i="56"/>
  <c r="U5" i="56"/>
  <c r="T5" i="56"/>
  <c r="T6" i="56" s="1"/>
  <c r="S5" i="56"/>
  <c r="S6" i="56" s="1"/>
  <c r="R5" i="56"/>
  <c r="R6" i="56" s="1"/>
  <c r="Q5" i="56"/>
  <c r="Q6" i="56" s="1"/>
  <c r="P5" i="56"/>
  <c r="P6" i="56" s="1"/>
  <c r="O5" i="56"/>
  <c r="AN40" i="51" l="1"/>
  <c r="AN41" i="51" s="1"/>
  <c r="BI156" i="71" l="1"/>
  <c r="BG156" i="71"/>
  <c r="BC156" i="71"/>
  <c r="BA156" i="71"/>
  <c r="AY156" i="71"/>
  <c r="BN155" i="71"/>
  <c r="BN156" i="71" s="1"/>
  <c r="BM155" i="71"/>
  <c r="BM156" i="71" s="1"/>
  <c r="BL155" i="71"/>
  <c r="BL156" i="71" s="1"/>
  <c r="BK155" i="71"/>
  <c r="BK156" i="71" s="1"/>
  <c r="BJ155" i="71"/>
  <c r="BJ156" i="71" s="1"/>
  <c r="BI155" i="71"/>
  <c r="BH155" i="71"/>
  <c r="BH156" i="71" s="1"/>
  <c r="BG155" i="71"/>
  <c r="BF155" i="71"/>
  <c r="BF156" i="71" s="1"/>
  <c r="BE155" i="71"/>
  <c r="BE156" i="71" s="1"/>
  <c r="BD155" i="71"/>
  <c r="BD156" i="71" s="1"/>
  <c r="BC155" i="71"/>
  <c r="BB155" i="71"/>
  <c r="BB156" i="71" s="1"/>
  <c r="BA155" i="71"/>
  <c r="AZ155" i="71"/>
  <c r="AZ156" i="71" s="1"/>
  <c r="AY155" i="71"/>
  <c r="AX155" i="71"/>
  <c r="AX156" i="71" s="1"/>
  <c r="BK151" i="71"/>
  <c r="BI151" i="71"/>
  <c r="BC151" i="71"/>
  <c r="BA151" i="71"/>
  <c r="BN150" i="71"/>
  <c r="BN151" i="71" s="1"/>
  <c r="BM150" i="71"/>
  <c r="BM151" i="71" s="1"/>
  <c r="BL150" i="71"/>
  <c r="BL151" i="71" s="1"/>
  <c r="BK150" i="71"/>
  <c r="BJ150" i="71"/>
  <c r="BJ151" i="71" s="1"/>
  <c r="BI150" i="71"/>
  <c r="BH150" i="71"/>
  <c r="BH151" i="71" s="1"/>
  <c r="BG150" i="71"/>
  <c r="BG151" i="71" s="1"/>
  <c r="BF150" i="71"/>
  <c r="BF151" i="71" s="1"/>
  <c r="BE150" i="71"/>
  <c r="BE151" i="71" s="1"/>
  <c r="BD150" i="71"/>
  <c r="BD151" i="71" s="1"/>
  <c r="BC150" i="71"/>
  <c r="BB150" i="71"/>
  <c r="BB151" i="71" s="1"/>
  <c r="BA150" i="71"/>
  <c r="AZ150" i="71"/>
  <c r="AZ151" i="71" s="1"/>
  <c r="AY150" i="71"/>
  <c r="AY151" i="71" s="1"/>
  <c r="AX150" i="71"/>
  <c r="AX151" i="71" s="1"/>
  <c r="BM146" i="71"/>
  <c r="BK146" i="71"/>
  <c r="BE146" i="71"/>
  <c r="BC146" i="71"/>
  <c r="BN145" i="71"/>
  <c r="BN146" i="71" s="1"/>
  <c r="BM145" i="71"/>
  <c r="BL145" i="71"/>
  <c r="BL146" i="71" s="1"/>
  <c r="BK145" i="71"/>
  <c r="BJ145" i="71"/>
  <c r="BJ146" i="71" s="1"/>
  <c r="BI145" i="71"/>
  <c r="BI146" i="71" s="1"/>
  <c r="BH145" i="71"/>
  <c r="BH146" i="71" s="1"/>
  <c r="BG145" i="71"/>
  <c r="BG146" i="71" s="1"/>
  <c r="BF145" i="71"/>
  <c r="BF146" i="71" s="1"/>
  <c r="BE145" i="71"/>
  <c r="BD145" i="71"/>
  <c r="BD146" i="71" s="1"/>
  <c r="BC145" i="71"/>
  <c r="BB145" i="71"/>
  <c r="BB146" i="71" s="1"/>
  <c r="BA145" i="71"/>
  <c r="BA146" i="71" s="1"/>
  <c r="AZ145" i="71"/>
  <c r="AZ146" i="71" s="1"/>
  <c r="AY145" i="71"/>
  <c r="AY146" i="71" s="1"/>
  <c r="AX145" i="71"/>
  <c r="AX146" i="71" s="1"/>
  <c r="BM141" i="71"/>
  <c r="BG141" i="71"/>
  <c r="BE141" i="71"/>
  <c r="AY141" i="71"/>
  <c r="BN140" i="71"/>
  <c r="BN141" i="71" s="1"/>
  <c r="BM140" i="71"/>
  <c r="BL140" i="71"/>
  <c r="BL141" i="71" s="1"/>
  <c r="BK140" i="71"/>
  <c r="BK141" i="71" s="1"/>
  <c r="BJ140" i="71"/>
  <c r="BJ141" i="71" s="1"/>
  <c r="BI140" i="71"/>
  <c r="BI141" i="71" s="1"/>
  <c r="BH140" i="71"/>
  <c r="BH141" i="71" s="1"/>
  <c r="BG140" i="71"/>
  <c r="BF140" i="71"/>
  <c r="BF141" i="71" s="1"/>
  <c r="BE140" i="71"/>
  <c r="BD140" i="71"/>
  <c r="BD141" i="71" s="1"/>
  <c r="BC140" i="71"/>
  <c r="BC141" i="71" s="1"/>
  <c r="BB140" i="71"/>
  <c r="BB141" i="71" s="1"/>
  <c r="BA140" i="71"/>
  <c r="BA141" i="71" s="1"/>
  <c r="AZ140" i="71"/>
  <c r="AZ141" i="71" s="1"/>
  <c r="AY140" i="71"/>
  <c r="AX140" i="71"/>
  <c r="AX141" i="71" s="1"/>
  <c r="BI136" i="71"/>
  <c r="BG136" i="71"/>
  <c r="BC136" i="71"/>
  <c r="BB136" i="71"/>
  <c r="BA136" i="71"/>
  <c r="AY136" i="71"/>
  <c r="BN135" i="71"/>
  <c r="BN136" i="71" s="1"/>
  <c r="BM135" i="71"/>
  <c r="BM136" i="71" s="1"/>
  <c r="BL135" i="71"/>
  <c r="BL136" i="71" s="1"/>
  <c r="BK135" i="71"/>
  <c r="BK136" i="71" s="1"/>
  <c r="BJ135" i="71"/>
  <c r="BJ136" i="71" s="1"/>
  <c r="BI135" i="71"/>
  <c r="BH135" i="71"/>
  <c r="BH136" i="71" s="1"/>
  <c r="BG135" i="71"/>
  <c r="BF135" i="71"/>
  <c r="BF136" i="71" s="1"/>
  <c r="BE135" i="71"/>
  <c r="BE136" i="71" s="1"/>
  <c r="BD135" i="71"/>
  <c r="BD136" i="71" s="1"/>
  <c r="BC135" i="71"/>
  <c r="BB135" i="71"/>
  <c r="BA135" i="71"/>
  <c r="AZ135" i="71"/>
  <c r="AZ136" i="71" s="1"/>
  <c r="AY135" i="71"/>
  <c r="AX135" i="71"/>
  <c r="AX136" i="71" s="1"/>
  <c r="BM131" i="71"/>
  <c r="BK131" i="71"/>
  <c r="BI131" i="71"/>
  <c r="BE131" i="71"/>
  <c r="BD131" i="71"/>
  <c r="BC131" i="71"/>
  <c r="BA131" i="71"/>
  <c r="BN130" i="71"/>
  <c r="BN131" i="71" s="1"/>
  <c r="BM130" i="71"/>
  <c r="BL130" i="71"/>
  <c r="BL131" i="71" s="1"/>
  <c r="BK130" i="71"/>
  <c r="BJ130" i="71"/>
  <c r="BJ131" i="71" s="1"/>
  <c r="BI130" i="71"/>
  <c r="BH130" i="71"/>
  <c r="BH131" i="71" s="1"/>
  <c r="BG130" i="71"/>
  <c r="BG131" i="71" s="1"/>
  <c r="BF130" i="71"/>
  <c r="BF131" i="71" s="1"/>
  <c r="BE130" i="71"/>
  <c r="BD130" i="71"/>
  <c r="BC130" i="71"/>
  <c r="BB130" i="71"/>
  <c r="BB131" i="71" s="1"/>
  <c r="BA130" i="71"/>
  <c r="AZ130" i="71"/>
  <c r="AZ131" i="71" s="1"/>
  <c r="AY130" i="71"/>
  <c r="AY131" i="71" s="1"/>
  <c r="AX130" i="71"/>
  <c r="AX131" i="71" s="1"/>
  <c r="BM126" i="71"/>
  <c r="BK126" i="71"/>
  <c r="BG126" i="71"/>
  <c r="BF126" i="71"/>
  <c r="BE126" i="71"/>
  <c r="BC126" i="71"/>
  <c r="AY126" i="71"/>
  <c r="BN125" i="71"/>
  <c r="BN126" i="71" s="1"/>
  <c r="BM125" i="71"/>
  <c r="BL125" i="71"/>
  <c r="BL126" i="71" s="1"/>
  <c r="BK125" i="71"/>
  <c r="BJ125" i="71"/>
  <c r="BJ126" i="71" s="1"/>
  <c r="BI125" i="71"/>
  <c r="BI126" i="71" s="1"/>
  <c r="BH125" i="71"/>
  <c r="BH126" i="71" s="1"/>
  <c r="BG125" i="71"/>
  <c r="BF125" i="71"/>
  <c r="BE125" i="71"/>
  <c r="BD125" i="71"/>
  <c r="BD126" i="71" s="1"/>
  <c r="BC125" i="71"/>
  <c r="BB125" i="71"/>
  <c r="BB126" i="71" s="1"/>
  <c r="BA125" i="71"/>
  <c r="BA126" i="71" s="1"/>
  <c r="AZ125" i="71"/>
  <c r="AZ126" i="71" s="1"/>
  <c r="AY125" i="71"/>
  <c r="AX125" i="71"/>
  <c r="AX126" i="71" s="1"/>
  <c r="BM121" i="71"/>
  <c r="BJ121" i="71"/>
  <c r="BI121" i="71"/>
  <c r="BH121" i="71"/>
  <c r="BG121" i="71"/>
  <c r="BE121" i="71"/>
  <c r="AY121" i="71"/>
  <c r="BN120" i="71"/>
  <c r="BN121" i="71" s="1"/>
  <c r="BM120" i="71"/>
  <c r="BL120" i="71"/>
  <c r="BL121" i="71" s="1"/>
  <c r="BK120" i="71"/>
  <c r="BK121" i="71" s="1"/>
  <c r="BJ120" i="71"/>
  <c r="BI120" i="71"/>
  <c r="BH120" i="71"/>
  <c r="BG120" i="71"/>
  <c r="BF120" i="71"/>
  <c r="BF121" i="71" s="1"/>
  <c r="BE120" i="71"/>
  <c r="BD120" i="71"/>
  <c r="BD121" i="71" s="1"/>
  <c r="BC120" i="71"/>
  <c r="BC121" i="71" s="1"/>
  <c r="BB120" i="71"/>
  <c r="BB121" i="71" s="1"/>
  <c r="BA120" i="71"/>
  <c r="BA121" i="71" s="1"/>
  <c r="AZ120" i="71"/>
  <c r="AZ121" i="71" s="1"/>
  <c r="AY120" i="71"/>
  <c r="AX120" i="71"/>
  <c r="AX121" i="71" s="1"/>
  <c r="BL116" i="71"/>
  <c r="BI116" i="71"/>
  <c r="BG116" i="71"/>
  <c r="BD116" i="71"/>
  <c r="BC116" i="71"/>
  <c r="BB116" i="71"/>
  <c r="BA116" i="71"/>
  <c r="AY116" i="71"/>
  <c r="BN115" i="71"/>
  <c r="BN116" i="71" s="1"/>
  <c r="BM115" i="71"/>
  <c r="BM116" i="71" s="1"/>
  <c r="BL115" i="71"/>
  <c r="BK115" i="71"/>
  <c r="BK116" i="71" s="1"/>
  <c r="BJ115" i="71"/>
  <c r="BJ116" i="71" s="1"/>
  <c r="BI115" i="71"/>
  <c r="BH115" i="71"/>
  <c r="BH116" i="71" s="1"/>
  <c r="BG115" i="71"/>
  <c r="BF115" i="71"/>
  <c r="BF116" i="71" s="1"/>
  <c r="BE115" i="71"/>
  <c r="BE116" i="71" s="1"/>
  <c r="BD115" i="71"/>
  <c r="BC115" i="71"/>
  <c r="BB115" i="71"/>
  <c r="BA115" i="71"/>
  <c r="AZ115" i="71"/>
  <c r="AZ116" i="71" s="1"/>
  <c r="AY115" i="71"/>
  <c r="AX115" i="71"/>
  <c r="AX116" i="71" s="1"/>
  <c r="BK111" i="71"/>
  <c r="BI111" i="71"/>
  <c r="BF111" i="71"/>
  <c r="BC111" i="71"/>
  <c r="BA111" i="71"/>
  <c r="BN110" i="71"/>
  <c r="BN111" i="71" s="1"/>
  <c r="BM110" i="71"/>
  <c r="BM111" i="71" s="1"/>
  <c r="BL110" i="71"/>
  <c r="BL111" i="71" s="1"/>
  <c r="BK110" i="71"/>
  <c r="BJ110" i="71"/>
  <c r="BJ111" i="71" s="1"/>
  <c r="BI110" i="71"/>
  <c r="BH110" i="71"/>
  <c r="BH111" i="71" s="1"/>
  <c r="BG110" i="71"/>
  <c r="BG111" i="71" s="1"/>
  <c r="BF110" i="71"/>
  <c r="BE110" i="71"/>
  <c r="BE111" i="71" s="1"/>
  <c r="BD110" i="71"/>
  <c r="BD111" i="71" s="1"/>
  <c r="BC110" i="71"/>
  <c r="BB110" i="71"/>
  <c r="BB111" i="71" s="1"/>
  <c r="BA110" i="71"/>
  <c r="AZ110" i="71"/>
  <c r="AZ111" i="71" s="1"/>
  <c r="AY110" i="71"/>
  <c r="AY111" i="71" s="1"/>
  <c r="AX110" i="71"/>
  <c r="AX111" i="71" s="1"/>
  <c r="BN106" i="71"/>
  <c r="BM106" i="71"/>
  <c r="BK106" i="71"/>
  <c r="BE106" i="71"/>
  <c r="BC106" i="71"/>
  <c r="AY106" i="71"/>
  <c r="BN105" i="71"/>
  <c r="BM105" i="71"/>
  <c r="BL105" i="71"/>
  <c r="BL106" i="71" s="1"/>
  <c r="BK105" i="71"/>
  <c r="BJ105" i="71"/>
  <c r="BJ106" i="71" s="1"/>
  <c r="BI105" i="71"/>
  <c r="BI106" i="71" s="1"/>
  <c r="BH105" i="71"/>
  <c r="BH106" i="71" s="1"/>
  <c r="BG105" i="71"/>
  <c r="BG106" i="71" s="1"/>
  <c r="BF105" i="71"/>
  <c r="BF106" i="71" s="1"/>
  <c r="BE105" i="71"/>
  <c r="BD105" i="71"/>
  <c r="BD106" i="71" s="1"/>
  <c r="BC105" i="71"/>
  <c r="BB105" i="71"/>
  <c r="BB106" i="71" s="1"/>
  <c r="BA105" i="71"/>
  <c r="BA106" i="71" s="1"/>
  <c r="AZ105" i="71"/>
  <c r="AZ106" i="71" s="1"/>
  <c r="AY105" i="71"/>
  <c r="AX105" i="71"/>
  <c r="AX106" i="71" s="1"/>
  <c r="BM101" i="71"/>
  <c r="BJ101" i="71"/>
  <c r="BI101" i="71"/>
  <c r="BH101" i="71"/>
  <c r="BG101" i="71"/>
  <c r="BE101" i="71"/>
  <c r="AY101" i="71"/>
  <c r="BN100" i="71"/>
  <c r="BN101" i="71" s="1"/>
  <c r="BM100" i="71"/>
  <c r="BL100" i="71"/>
  <c r="BL101" i="71" s="1"/>
  <c r="BK100" i="71"/>
  <c r="BK101" i="71" s="1"/>
  <c r="BJ100" i="71"/>
  <c r="BI100" i="71"/>
  <c r="BH100" i="71"/>
  <c r="BG100" i="71"/>
  <c r="BF100" i="71"/>
  <c r="BF101" i="71" s="1"/>
  <c r="BE100" i="71"/>
  <c r="BD100" i="71"/>
  <c r="BD101" i="71" s="1"/>
  <c r="BC100" i="71"/>
  <c r="BC101" i="71" s="1"/>
  <c r="BB100" i="71"/>
  <c r="BB101" i="71" s="1"/>
  <c r="BA100" i="71"/>
  <c r="BA101" i="71" s="1"/>
  <c r="AZ100" i="71"/>
  <c r="AZ101" i="71" s="1"/>
  <c r="AY100" i="71"/>
  <c r="AX100" i="71"/>
  <c r="AX101" i="71" s="1"/>
  <c r="BL96" i="71"/>
  <c r="BK96" i="71"/>
  <c r="BJ96" i="71"/>
  <c r="BI96" i="71"/>
  <c r="BG96" i="71"/>
  <c r="BC96" i="71"/>
  <c r="BB96" i="71"/>
  <c r="BA96" i="71"/>
  <c r="AY96" i="71"/>
  <c r="BN95" i="71"/>
  <c r="BN96" i="71" s="1"/>
  <c r="BM95" i="71"/>
  <c r="BM96" i="71" s="1"/>
  <c r="BL95" i="71"/>
  <c r="BK95" i="71"/>
  <c r="BJ95" i="71"/>
  <c r="BI95" i="71"/>
  <c r="BH95" i="71"/>
  <c r="BH96" i="71" s="1"/>
  <c r="BG95" i="71"/>
  <c r="BF95" i="71"/>
  <c r="BF96" i="71" s="1"/>
  <c r="BE95" i="71"/>
  <c r="BE96" i="71" s="1"/>
  <c r="BD95" i="71"/>
  <c r="BD96" i="71" s="1"/>
  <c r="BC95" i="71"/>
  <c r="BB95" i="71"/>
  <c r="BA95" i="71"/>
  <c r="AZ95" i="71"/>
  <c r="AZ96" i="71" s="1"/>
  <c r="AY95" i="71"/>
  <c r="AX95" i="71"/>
  <c r="AX96" i="71" s="1"/>
  <c r="BK91" i="71"/>
  <c r="BI91" i="71"/>
  <c r="BF91" i="71"/>
  <c r="BE91" i="71"/>
  <c r="BD91" i="71"/>
  <c r="BC91" i="71"/>
  <c r="BA91" i="71"/>
  <c r="BN90" i="71"/>
  <c r="BN91" i="71" s="1"/>
  <c r="BM90" i="71"/>
  <c r="BM91" i="71" s="1"/>
  <c r="BL90" i="71"/>
  <c r="BL91" i="71" s="1"/>
  <c r="BK90" i="71"/>
  <c r="BJ90" i="71"/>
  <c r="BJ91" i="71" s="1"/>
  <c r="BI90" i="71"/>
  <c r="BH90" i="71"/>
  <c r="BH91" i="71" s="1"/>
  <c r="BG90" i="71"/>
  <c r="BG91" i="71" s="1"/>
  <c r="BF90" i="71"/>
  <c r="BE90" i="71"/>
  <c r="BD90" i="71"/>
  <c r="BC90" i="71"/>
  <c r="BB90" i="71"/>
  <c r="BB91" i="71" s="1"/>
  <c r="BA90" i="71"/>
  <c r="AZ90" i="71"/>
  <c r="AZ91" i="71" s="1"/>
  <c r="AY90" i="71"/>
  <c r="AY91" i="71" s="1"/>
  <c r="AX90" i="71"/>
  <c r="AX91" i="71" s="1"/>
  <c r="BM86" i="71"/>
  <c r="BK86" i="71"/>
  <c r="BH86" i="71"/>
  <c r="BE86" i="71"/>
  <c r="BC86" i="71"/>
  <c r="BN85" i="71"/>
  <c r="BN86" i="71" s="1"/>
  <c r="BM85" i="71"/>
  <c r="BL85" i="71"/>
  <c r="BL86" i="71" s="1"/>
  <c r="BK85" i="71"/>
  <c r="BJ85" i="71"/>
  <c r="BJ86" i="71" s="1"/>
  <c r="BI85" i="71"/>
  <c r="BI86" i="71" s="1"/>
  <c r="BH85" i="71"/>
  <c r="BG85" i="71"/>
  <c r="BG86" i="71" s="1"/>
  <c r="BF85" i="71"/>
  <c r="BF86" i="71" s="1"/>
  <c r="BE85" i="71"/>
  <c r="BD85" i="71"/>
  <c r="BD86" i="71" s="1"/>
  <c r="BC85" i="71"/>
  <c r="BB85" i="71"/>
  <c r="BB86" i="71" s="1"/>
  <c r="BA85" i="71"/>
  <c r="BA86" i="71" s="1"/>
  <c r="AZ85" i="71"/>
  <c r="AZ86" i="71" s="1"/>
  <c r="AY85" i="71"/>
  <c r="AY86" i="71" s="1"/>
  <c r="AX85" i="71"/>
  <c r="AX86" i="71" s="1"/>
  <c r="BM81" i="71"/>
  <c r="BH81" i="71"/>
  <c r="BG81" i="71"/>
  <c r="BE81" i="71"/>
  <c r="AY81" i="71"/>
  <c r="BN80" i="71"/>
  <c r="BN81" i="71" s="1"/>
  <c r="BM80" i="71"/>
  <c r="BL80" i="71"/>
  <c r="BL81" i="71" s="1"/>
  <c r="BK80" i="71"/>
  <c r="BK81" i="71" s="1"/>
  <c r="BJ80" i="71"/>
  <c r="BJ81" i="71" s="1"/>
  <c r="BI80" i="71"/>
  <c r="BI81" i="71" s="1"/>
  <c r="BH80" i="71"/>
  <c r="BG80" i="71"/>
  <c r="BF80" i="71"/>
  <c r="BF81" i="71" s="1"/>
  <c r="BE80" i="71"/>
  <c r="BD80" i="71"/>
  <c r="BD81" i="71" s="1"/>
  <c r="BC80" i="71"/>
  <c r="BC81" i="71" s="1"/>
  <c r="BB80" i="71"/>
  <c r="BB81" i="71" s="1"/>
  <c r="BA80" i="71"/>
  <c r="BA81" i="71" s="1"/>
  <c r="AZ80" i="71"/>
  <c r="AZ81" i="71" s="1"/>
  <c r="AY80" i="71"/>
  <c r="AX80" i="71"/>
  <c r="AX81" i="71" s="1"/>
  <c r="BK76" i="71"/>
  <c r="BJ76" i="71"/>
  <c r="BI76" i="71"/>
  <c r="BG76" i="71"/>
  <c r="BC76" i="71"/>
  <c r="BA76" i="71"/>
  <c r="AY76" i="71"/>
  <c r="BN75" i="71"/>
  <c r="BN76" i="71" s="1"/>
  <c r="BM75" i="71"/>
  <c r="BM76" i="71" s="1"/>
  <c r="BL75" i="71"/>
  <c r="BL76" i="71" s="1"/>
  <c r="BK75" i="71"/>
  <c r="BJ75" i="71"/>
  <c r="BI75" i="71"/>
  <c r="BH75" i="71"/>
  <c r="BH76" i="71" s="1"/>
  <c r="BG75" i="71"/>
  <c r="BF75" i="71"/>
  <c r="BF76" i="71" s="1"/>
  <c r="BE75" i="71"/>
  <c r="BE76" i="71" s="1"/>
  <c r="BD75" i="71"/>
  <c r="BD76" i="71" s="1"/>
  <c r="BC75" i="71"/>
  <c r="BB75" i="71"/>
  <c r="BB76" i="71" s="1"/>
  <c r="BA75" i="71"/>
  <c r="AZ75" i="71"/>
  <c r="AZ76" i="71" s="1"/>
  <c r="AY75" i="71"/>
  <c r="AX75" i="71"/>
  <c r="AX76" i="71" s="1"/>
  <c r="BN71" i="71"/>
  <c r="BM71" i="71"/>
  <c r="BK71" i="71"/>
  <c r="BI71" i="71"/>
  <c r="BE71" i="71"/>
  <c r="BD71" i="71"/>
  <c r="BC71" i="71"/>
  <c r="BA71" i="71"/>
  <c r="BN70" i="71"/>
  <c r="BM70" i="71"/>
  <c r="BL70" i="71"/>
  <c r="BL71" i="71" s="1"/>
  <c r="BK70" i="71"/>
  <c r="BJ70" i="71"/>
  <c r="BJ71" i="71" s="1"/>
  <c r="BI70" i="71"/>
  <c r="BH70" i="71"/>
  <c r="BH71" i="71" s="1"/>
  <c r="BG70" i="71"/>
  <c r="BG71" i="71" s="1"/>
  <c r="BF70" i="71"/>
  <c r="BF71" i="71" s="1"/>
  <c r="BE70" i="71"/>
  <c r="BD70" i="71"/>
  <c r="BC70" i="71"/>
  <c r="BB70" i="71"/>
  <c r="BB71" i="71" s="1"/>
  <c r="BA70" i="71"/>
  <c r="AZ70" i="71"/>
  <c r="AZ71" i="71" s="1"/>
  <c r="AY70" i="71"/>
  <c r="AY71" i="71" s="1"/>
  <c r="AX70" i="71"/>
  <c r="AX71" i="71" s="1"/>
  <c r="BM66" i="71"/>
  <c r="BK66" i="71"/>
  <c r="BH66" i="71"/>
  <c r="BG66" i="71"/>
  <c r="BF66" i="71"/>
  <c r="BE66" i="71"/>
  <c r="BC66" i="71"/>
  <c r="BN65" i="71"/>
  <c r="BN66" i="71" s="1"/>
  <c r="BM65" i="71"/>
  <c r="BL65" i="71"/>
  <c r="BL66" i="71" s="1"/>
  <c r="BK65" i="71"/>
  <c r="BJ65" i="71"/>
  <c r="BJ66" i="71" s="1"/>
  <c r="BI65" i="71"/>
  <c r="BI66" i="71" s="1"/>
  <c r="BH65" i="71"/>
  <c r="BG65" i="71"/>
  <c r="BF65" i="71"/>
  <c r="BE65" i="71"/>
  <c r="BD65" i="71"/>
  <c r="BD66" i="71" s="1"/>
  <c r="BC65" i="71"/>
  <c r="BB65" i="71"/>
  <c r="BB66" i="71" s="1"/>
  <c r="BA65" i="71"/>
  <c r="BA66" i="71" s="1"/>
  <c r="AZ65" i="71"/>
  <c r="AZ66" i="71" s="1"/>
  <c r="AY65" i="71"/>
  <c r="AY66" i="71" s="1"/>
  <c r="AX65" i="71"/>
  <c r="AX66" i="71" s="1"/>
  <c r="BM61" i="71"/>
  <c r="BJ61" i="71"/>
  <c r="BG61" i="71"/>
  <c r="BE61" i="71"/>
  <c r="AY61" i="71"/>
  <c r="BN60" i="71"/>
  <c r="BN61" i="71" s="1"/>
  <c r="BM60" i="71"/>
  <c r="BL60" i="71"/>
  <c r="BL61" i="71" s="1"/>
  <c r="BK60" i="71"/>
  <c r="BK61" i="71" s="1"/>
  <c r="BJ60" i="71"/>
  <c r="BI60" i="71"/>
  <c r="BI61" i="71" s="1"/>
  <c r="BH60" i="71"/>
  <c r="BH61" i="71" s="1"/>
  <c r="BG60" i="71"/>
  <c r="BF60" i="71"/>
  <c r="BF61" i="71" s="1"/>
  <c r="BE60" i="71"/>
  <c r="BD60" i="71"/>
  <c r="BD61" i="71" s="1"/>
  <c r="BC60" i="71"/>
  <c r="BC61" i="71" s="1"/>
  <c r="BB60" i="71"/>
  <c r="BB61" i="71" s="1"/>
  <c r="BA60" i="71"/>
  <c r="BA61" i="71" s="1"/>
  <c r="AZ60" i="71"/>
  <c r="AZ61" i="71" s="1"/>
  <c r="AY60" i="71"/>
  <c r="AX60" i="71"/>
  <c r="AX61" i="71" s="1"/>
  <c r="BI56" i="71"/>
  <c r="BG56" i="71"/>
  <c r="BD56" i="71"/>
  <c r="BC56" i="71"/>
  <c r="BA56" i="71"/>
  <c r="AY56" i="71"/>
  <c r="BN55" i="71"/>
  <c r="BN56" i="71" s="1"/>
  <c r="BM55" i="71"/>
  <c r="BM56" i="71" s="1"/>
  <c r="BL55" i="71"/>
  <c r="BL56" i="71" s="1"/>
  <c r="BK55" i="71"/>
  <c r="BK56" i="71" s="1"/>
  <c r="BJ55" i="71"/>
  <c r="BJ56" i="71" s="1"/>
  <c r="BI55" i="71"/>
  <c r="BH55" i="71"/>
  <c r="BH56" i="71" s="1"/>
  <c r="BG55" i="71"/>
  <c r="BF55" i="71"/>
  <c r="BF56" i="71" s="1"/>
  <c r="BE55" i="71"/>
  <c r="BE56" i="71" s="1"/>
  <c r="BD55" i="71"/>
  <c r="BC55" i="71"/>
  <c r="BB55" i="71"/>
  <c r="BB56" i="71" s="1"/>
  <c r="BA55" i="71"/>
  <c r="AZ55" i="71"/>
  <c r="AZ56" i="71" s="1"/>
  <c r="AY55" i="71"/>
  <c r="AX55" i="71"/>
  <c r="AX56" i="71" s="1"/>
  <c r="BM51" i="71"/>
  <c r="BL51" i="71"/>
  <c r="BK51" i="71"/>
  <c r="BI51" i="71"/>
  <c r="BC51" i="71"/>
  <c r="BA51" i="71"/>
  <c r="BN50" i="71"/>
  <c r="BN51" i="71" s="1"/>
  <c r="BM50" i="71"/>
  <c r="BL50" i="71"/>
  <c r="BK50" i="71"/>
  <c r="BJ50" i="71"/>
  <c r="BJ51" i="71" s="1"/>
  <c r="BI50" i="71"/>
  <c r="BH50" i="71"/>
  <c r="BH51" i="71" s="1"/>
  <c r="BG50" i="71"/>
  <c r="BG51" i="71" s="1"/>
  <c r="BF50" i="71"/>
  <c r="BF51" i="71" s="1"/>
  <c r="BE50" i="71"/>
  <c r="BE51" i="71" s="1"/>
  <c r="BD50" i="71"/>
  <c r="BD51" i="71" s="1"/>
  <c r="BC50" i="71"/>
  <c r="BB50" i="71"/>
  <c r="BB51" i="71" s="1"/>
  <c r="BA50" i="71"/>
  <c r="AZ50" i="71"/>
  <c r="AZ51" i="71" s="1"/>
  <c r="AY50" i="71"/>
  <c r="AY51" i="71" s="1"/>
  <c r="AX50" i="71"/>
  <c r="AX51" i="71" s="1"/>
  <c r="BM46" i="71"/>
  <c r="BK46" i="71"/>
  <c r="BG46" i="71"/>
  <c r="BF46" i="71"/>
  <c r="BE46" i="71"/>
  <c r="BC46" i="71"/>
  <c r="AY46" i="71"/>
  <c r="BN45" i="71"/>
  <c r="BN46" i="71" s="1"/>
  <c r="BM45" i="71"/>
  <c r="BL45" i="71"/>
  <c r="BL46" i="71" s="1"/>
  <c r="BK45" i="71"/>
  <c r="BJ45" i="71"/>
  <c r="BJ46" i="71" s="1"/>
  <c r="BI45" i="71"/>
  <c r="BI46" i="71" s="1"/>
  <c r="BH45" i="71"/>
  <c r="BH46" i="71" s="1"/>
  <c r="BG45" i="71"/>
  <c r="BF45" i="71"/>
  <c r="BE45" i="71"/>
  <c r="BD45" i="71"/>
  <c r="BD46" i="71" s="1"/>
  <c r="BC45" i="71"/>
  <c r="BB45" i="71"/>
  <c r="BB46" i="71" s="1"/>
  <c r="BA45" i="71"/>
  <c r="BA46" i="71" s="1"/>
  <c r="AZ45" i="71"/>
  <c r="AZ46" i="71" s="1"/>
  <c r="AY45" i="71"/>
  <c r="AX45" i="71"/>
  <c r="AX46" i="71" s="1"/>
  <c r="BM41" i="71"/>
  <c r="BJ41" i="71"/>
  <c r="BI41" i="71"/>
  <c r="BH41" i="71"/>
  <c r="BG41" i="71"/>
  <c r="BE41" i="71"/>
  <c r="AY41" i="71"/>
  <c r="BN40" i="71"/>
  <c r="BN41" i="71" s="1"/>
  <c r="BM40" i="71"/>
  <c r="BL40" i="71"/>
  <c r="BL41" i="71" s="1"/>
  <c r="BK40" i="71"/>
  <c r="BK41" i="71" s="1"/>
  <c r="BJ40" i="71"/>
  <c r="BI40" i="71"/>
  <c r="BH40" i="71"/>
  <c r="BG40" i="71"/>
  <c r="BF40" i="71"/>
  <c r="BF41" i="71" s="1"/>
  <c r="BE40" i="71"/>
  <c r="BD40" i="71"/>
  <c r="BD41" i="71" s="1"/>
  <c r="BC40" i="71"/>
  <c r="BC41" i="71" s="1"/>
  <c r="BB40" i="71"/>
  <c r="BB41" i="71" s="1"/>
  <c r="BA40" i="71"/>
  <c r="BA41" i="71" s="1"/>
  <c r="AZ40" i="71"/>
  <c r="AZ41" i="71" s="1"/>
  <c r="AY40" i="71"/>
  <c r="AX40" i="71"/>
  <c r="AX41" i="71" s="1"/>
  <c r="BL36" i="71"/>
  <c r="BI36" i="71"/>
  <c r="BG36" i="71"/>
  <c r="BD36" i="71"/>
  <c r="BC36" i="71"/>
  <c r="BB36" i="71"/>
  <c r="BA36" i="71"/>
  <c r="AY36" i="71"/>
  <c r="BN35" i="71"/>
  <c r="BN36" i="71" s="1"/>
  <c r="BM35" i="71"/>
  <c r="BM36" i="71" s="1"/>
  <c r="BL35" i="71"/>
  <c r="BK35" i="71"/>
  <c r="BK36" i="71" s="1"/>
  <c r="BJ35" i="71"/>
  <c r="BJ36" i="71" s="1"/>
  <c r="BI35" i="71"/>
  <c r="BH35" i="71"/>
  <c r="BH36" i="71" s="1"/>
  <c r="BG35" i="71"/>
  <c r="BF35" i="71"/>
  <c r="BF36" i="71" s="1"/>
  <c r="BE35" i="71"/>
  <c r="BE36" i="71" s="1"/>
  <c r="BD35" i="71"/>
  <c r="BC35" i="71"/>
  <c r="BB35" i="71"/>
  <c r="BA35" i="71"/>
  <c r="AZ35" i="71"/>
  <c r="AZ36" i="71" s="1"/>
  <c r="AY35" i="71"/>
  <c r="AX35" i="71"/>
  <c r="AX36" i="71" s="1"/>
  <c r="BK31" i="71"/>
  <c r="BI31" i="71"/>
  <c r="BF31" i="71"/>
  <c r="BC31" i="71"/>
  <c r="BA31" i="71"/>
  <c r="BN30" i="71"/>
  <c r="BN31" i="71" s="1"/>
  <c r="BM30" i="71"/>
  <c r="BM31" i="71" s="1"/>
  <c r="BL30" i="71"/>
  <c r="BL31" i="71" s="1"/>
  <c r="BK30" i="71"/>
  <c r="BJ30" i="71"/>
  <c r="BJ31" i="71" s="1"/>
  <c r="BI30" i="71"/>
  <c r="BH30" i="71"/>
  <c r="BH31" i="71" s="1"/>
  <c r="BG30" i="71"/>
  <c r="BG31" i="71" s="1"/>
  <c r="BF30" i="71"/>
  <c r="BE30" i="71"/>
  <c r="BE31" i="71" s="1"/>
  <c r="BD30" i="71"/>
  <c r="BD31" i="71" s="1"/>
  <c r="BC30" i="71"/>
  <c r="BB30" i="71"/>
  <c r="BB31" i="71" s="1"/>
  <c r="BA30" i="71"/>
  <c r="AZ30" i="71"/>
  <c r="AZ31" i="71" s="1"/>
  <c r="AY30" i="71"/>
  <c r="AY31" i="71" s="1"/>
  <c r="AX30" i="71"/>
  <c r="AX31" i="71" s="1"/>
  <c r="BN26" i="71"/>
  <c r="BM26" i="71"/>
  <c r="BK26" i="71"/>
  <c r="BE26" i="71"/>
  <c r="BC26" i="71"/>
  <c r="AY26" i="71"/>
  <c r="BN25" i="71"/>
  <c r="BM25" i="71"/>
  <c r="BL25" i="71"/>
  <c r="BL26" i="71" s="1"/>
  <c r="BK25" i="71"/>
  <c r="BJ25" i="71"/>
  <c r="BJ26" i="71" s="1"/>
  <c r="BI25" i="71"/>
  <c r="BI26" i="71" s="1"/>
  <c r="BH25" i="71"/>
  <c r="BH26" i="71" s="1"/>
  <c r="BG25" i="71"/>
  <c r="BG26" i="71" s="1"/>
  <c r="BF25" i="71"/>
  <c r="BF26" i="71" s="1"/>
  <c r="BE25" i="71"/>
  <c r="BD25" i="71"/>
  <c r="BD26" i="71" s="1"/>
  <c r="BC25" i="71"/>
  <c r="BB25" i="71"/>
  <c r="BB26" i="71" s="1"/>
  <c r="BA25" i="71"/>
  <c r="BA26" i="71" s="1"/>
  <c r="AZ25" i="71"/>
  <c r="AZ26" i="71" s="1"/>
  <c r="AY25" i="71"/>
  <c r="AX25" i="71"/>
  <c r="AX26" i="71" s="1"/>
  <c r="BM21" i="71"/>
  <c r="BJ21" i="71"/>
  <c r="BI21" i="71"/>
  <c r="BH21" i="71"/>
  <c r="BG21" i="71"/>
  <c r="BE21" i="71"/>
  <c r="AY21" i="71"/>
  <c r="BN20" i="71"/>
  <c r="BN21" i="71" s="1"/>
  <c r="BM20" i="71"/>
  <c r="BL20" i="71"/>
  <c r="BL21" i="71" s="1"/>
  <c r="BK20" i="71"/>
  <c r="BK21" i="71" s="1"/>
  <c r="BJ20" i="71"/>
  <c r="BI20" i="71"/>
  <c r="BH20" i="71"/>
  <c r="BG20" i="71"/>
  <c r="BF20" i="71"/>
  <c r="BF21" i="71" s="1"/>
  <c r="BE20" i="71"/>
  <c r="BD20" i="71"/>
  <c r="BD21" i="71" s="1"/>
  <c r="BC20" i="71"/>
  <c r="BC21" i="71" s="1"/>
  <c r="BB20" i="71"/>
  <c r="BB21" i="71" s="1"/>
  <c r="BA20" i="71"/>
  <c r="BA21" i="71" s="1"/>
  <c r="AZ20" i="71"/>
  <c r="AZ21" i="71" s="1"/>
  <c r="AY20" i="71"/>
  <c r="AX20" i="71"/>
  <c r="AX21" i="71" s="1"/>
  <c r="BL16" i="71"/>
  <c r="BK16" i="71"/>
  <c r="BJ16" i="71"/>
  <c r="BI16" i="71"/>
  <c r="BG16" i="71"/>
  <c r="BC16" i="71"/>
  <c r="BB16" i="71"/>
  <c r="BA16" i="71"/>
  <c r="AY16" i="71"/>
  <c r="BN15" i="71"/>
  <c r="BN16" i="71" s="1"/>
  <c r="BM15" i="71"/>
  <c r="BM16" i="71" s="1"/>
  <c r="BL15" i="71"/>
  <c r="BK15" i="71"/>
  <c r="BJ15" i="71"/>
  <c r="BI15" i="71"/>
  <c r="BH15" i="71"/>
  <c r="BH16" i="71" s="1"/>
  <c r="BG15" i="71"/>
  <c r="BF15" i="71"/>
  <c r="BF16" i="71" s="1"/>
  <c r="BE15" i="71"/>
  <c r="BE16" i="71" s="1"/>
  <c r="BD15" i="71"/>
  <c r="BD16" i="71" s="1"/>
  <c r="BC15" i="71"/>
  <c r="BB15" i="71"/>
  <c r="BA15" i="71"/>
  <c r="AZ15" i="71"/>
  <c r="AZ16" i="71" s="1"/>
  <c r="AY15" i="71"/>
  <c r="AX15" i="71"/>
  <c r="AX16" i="71" s="1"/>
  <c r="BK11" i="71"/>
  <c r="BI11" i="71"/>
  <c r="BF11" i="71"/>
  <c r="BE11" i="71"/>
  <c r="BD11" i="71"/>
  <c r="BC11" i="71"/>
  <c r="BA11" i="71"/>
  <c r="BN10" i="71"/>
  <c r="BN11" i="71" s="1"/>
  <c r="BM10" i="71"/>
  <c r="BM11" i="71" s="1"/>
  <c r="BL10" i="71"/>
  <c r="BL11" i="71" s="1"/>
  <c r="BK10" i="71"/>
  <c r="BJ10" i="71"/>
  <c r="BJ11" i="71" s="1"/>
  <c r="BI10" i="71"/>
  <c r="BH10" i="71"/>
  <c r="BH11" i="71" s="1"/>
  <c r="BG10" i="71"/>
  <c r="BG11" i="71" s="1"/>
  <c r="BF10" i="71"/>
  <c r="BE10" i="71"/>
  <c r="BD10" i="71"/>
  <c r="BC10" i="71"/>
  <c r="BB10" i="71"/>
  <c r="BB11" i="71" s="1"/>
  <c r="BA10" i="71"/>
  <c r="AZ10" i="71"/>
  <c r="AZ11" i="71" s="1"/>
  <c r="AY10" i="71"/>
  <c r="AY11" i="71" s="1"/>
  <c r="AX10" i="71"/>
  <c r="AX11" i="71" s="1"/>
  <c r="BM6" i="71"/>
  <c r="BK6" i="71"/>
  <c r="BH6" i="71"/>
  <c r="BE6" i="71"/>
  <c r="BC6" i="71"/>
  <c r="BN5" i="71"/>
  <c r="BN6" i="71" s="1"/>
  <c r="BM5" i="71"/>
  <c r="BL5" i="71"/>
  <c r="BL6" i="71" s="1"/>
  <c r="BK5" i="71"/>
  <c r="BJ5" i="71"/>
  <c r="BJ6" i="71" s="1"/>
  <c r="BI5" i="71"/>
  <c r="BI6" i="71" s="1"/>
  <c r="BH5" i="71"/>
  <c r="BG5" i="71"/>
  <c r="BG6" i="71" s="1"/>
  <c r="BF5" i="71"/>
  <c r="BF6" i="71" s="1"/>
  <c r="BE5" i="71"/>
  <c r="BD5" i="71"/>
  <c r="BD6" i="71" s="1"/>
  <c r="BC5" i="71"/>
  <c r="BB5" i="71"/>
  <c r="BB6" i="71" s="1"/>
  <c r="BA5" i="71"/>
  <c r="BA6" i="71" s="1"/>
  <c r="AZ5" i="71"/>
  <c r="AZ6" i="71" s="1"/>
  <c r="AY5" i="71"/>
  <c r="AY6" i="71" s="1"/>
  <c r="AX5" i="71"/>
  <c r="AX6" i="71" s="1"/>
  <c r="BO56" i="66"/>
  <c r="BN56" i="66"/>
  <c r="BM56" i="66"/>
  <c r="BL56" i="66"/>
  <c r="BG56" i="66"/>
  <c r="BF56" i="66"/>
  <c r="BE56" i="66"/>
  <c r="BD56" i="66"/>
  <c r="AY56" i="66"/>
  <c r="AX56" i="66"/>
  <c r="AW56" i="66"/>
  <c r="AV56" i="66"/>
  <c r="AQ56" i="66"/>
  <c r="AP56" i="66"/>
  <c r="AO56" i="66"/>
  <c r="AN56" i="66"/>
  <c r="AI56" i="66"/>
  <c r="AH56" i="66"/>
  <c r="AG56" i="66"/>
  <c r="AF56" i="66"/>
  <c r="AA56" i="66"/>
  <c r="Z56" i="66"/>
  <c r="Y56" i="66"/>
  <c r="X56" i="66"/>
  <c r="S56" i="66"/>
  <c r="R56" i="66"/>
  <c r="BQ55" i="66"/>
  <c r="BQ56" i="66" s="1"/>
  <c r="BP55" i="66"/>
  <c r="BP56" i="66" s="1"/>
  <c r="BO55" i="66"/>
  <c r="BN55" i="66"/>
  <c r="BM55" i="66"/>
  <c r="BL55" i="66"/>
  <c r="BK55" i="66"/>
  <c r="BK56" i="66" s="1"/>
  <c r="BJ55" i="66"/>
  <c r="BJ56" i="66" s="1"/>
  <c r="BI55" i="66"/>
  <c r="BI56" i="66" s="1"/>
  <c r="BH55" i="66"/>
  <c r="BH56" i="66" s="1"/>
  <c r="BG55" i="66"/>
  <c r="BF55" i="66"/>
  <c r="BE55" i="66"/>
  <c r="BD55" i="66"/>
  <c r="BC55" i="66"/>
  <c r="BC56" i="66" s="1"/>
  <c r="BB55" i="66"/>
  <c r="BB56" i="66" s="1"/>
  <c r="BA55" i="66"/>
  <c r="BA56" i="66" s="1"/>
  <c r="AZ55" i="66"/>
  <c r="AZ56" i="66" s="1"/>
  <c r="AY55" i="66"/>
  <c r="AX55" i="66"/>
  <c r="AW55" i="66"/>
  <c r="AV55" i="66"/>
  <c r="AU55" i="66"/>
  <c r="AU56" i="66" s="1"/>
  <c r="AT55" i="66"/>
  <c r="AT56" i="66" s="1"/>
  <c r="AS55" i="66"/>
  <c r="AS56" i="66" s="1"/>
  <c r="AR55" i="66"/>
  <c r="AR56" i="66" s="1"/>
  <c r="AQ55" i="66"/>
  <c r="AP55" i="66"/>
  <c r="AO55" i="66"/>
  <c r="AN55" i="66"/>
  <c r="AM55" i="66"/>
  <c r="AM56" i="66" s="1"/>
  <c r="AL55" i="66"/>
  <c r="AL56" i="66" s="1"/>
  <c r="AK55" i="66"/>
  <c r="AK56" i="66" s="1"/>
  <c r="AJ55" i="66"/>
  <c r="AJ56" i="66" s="1"/>
  <c r="AI55" i="66"/>
  <c r="AH55" i="66"/>
  <c r="AG55" i="66"/>
  <c r="AF55" i="66"/>
  <c r="AE55" i="66"/>
  <c r="AE56" i="66" s="1"/>
  <c r="AD55" i="66"/>
  <c r="AD56" i="66" s="1"/>
  <c r="AC55" i="66"/>
  <c r="AC56" i="66" s="1"/>
  <c r="AB55" i="66"/>
  <c r="AB56" i="66" s="1"/>
  <c r="AA55" i="66"/>
  <c r="Z55" i="66"/>
  <c r="Y55" i="66"/>
  <c r="X55" i="66"/>
  <c r="W55" i="66"/>
  <c r="W56" i="66" s="1"/>
  <c r="V55" i="66"/>
  <c r="V56" i="66" s="1"/>
  <c r="U55" i="66"/>
  <c r="U56" i="66" s="1"/>
  <c r="T55" i="66"/>
  <c r="T56" i="66" s="1"/>
  <c r="S55" i="66"/>
  <c r="R55" i="66"/>
  <c r="BO51" i="66"/>
  <c r="BN51" i="66"/>
  <c r="BM51" i="66"/>
  <c r="BL51" i="66"/>
  <c r="BG51" i="66"/>
  <c r="BF51" i="66"/>
  <c r="BE51" i="66"/>
  <c r="BD51" i="66"/>
  <c r="AY51" i="66"/>
  <c r="AX51" i="66"/>
  <c r="AW51" i="66"/>
  <c r="AV51" i="66"/>
  <c r="AQ51" i="66"/>
  <c r="AP51" i="66"/>
  <c r="AO51" i="66"/>
  <c r="AN51" i="66"/>
  <c r="AI51" i="66"/>
  <c r="AH51" i="66"/>
  <c r="AG51" i="66"/>
  <c r="AF51" i="66"/>
  <c r="AA51" i="66"/>
  <c r="Z51" i="66"/>
  <c r="Y51" i="66"/>
  <c r="X51" i="66"/>
  <c r="S51" i="66"/>
  <c r="R51" i="66"/>
  <c r="BQ50" i="66"/>
  <c r="BQ51" i="66" s="1"/>
  <c r="BP50" i="66"/>
  <c r="BP51" i="66" s="1"/>
  <c r="BO50" i="66"/>
  <c r="BN50" i="66"/>
  <c r="BM50" i="66"/>
  <c r="BL50" i="66"/>
  <c r="BK50" i="66"/>
  <c r="BK51" i="66" s="1"/>
  <c r="BJ50" i="66"/>
  <c r="BJ51" i="66" s="1"/>
  <c r="BI50" i="66"/>
  <c r="BI51" i="66" s="1"/>
  <c r="BH50" i="66"/>
  <c r="BH51" i="66" s="1"/>
  <c r="BG50" i="66"/>
  <c r="BF50" i="66"/>
  <c r="BE50" i="66"/>
  <c r="BD50" i="66"/>
  <c r="BC50" i="66"/>
  <c r="BC51" i="66" s="1"/>
  <c r="BB50" i="66"/>
  <c r="BB51" i="66" s="1"/>
  <c r="BA50" i="66"/>
  <c r="BA51" i="66" s="1"/>
  <c r="AZ50" i="66"/>
  <c r="AZ51" i="66" s="1"/>
  <c r="AY50" i="66"/>
  <c r="AX50" i="66"/>
  <c r="AW50" i="66"/>
  <c r="AV50" i="66"/>
  <c r="AU50" i="66"/>
  <c r="AU51" i="66" s="1"/>
  <c r="AT50" i="66"/>
  <c r="AT51" i="66" s="1"/>
  <c r="AS50" i="66"/>
  <c r="AS51" i="66" s="1"/>
  <c r="AR50" i="66"/>
  <c r="AR51" i="66" s="1"/>
  <c r="AQ50" i="66"/>
  <c r="AP50" i="66"/>
  <c r="AO50" i="66"/>
  <c r="AN50" i="66"/>
  <c r="AM50" i="66"/>
  <c r="AM51" i="66" s="1"/>
  <c r="AL50" i="66"/>
  <c r="AL51" i="66" s="1"/>
  <c r="AK50" i="66"/>
  <c r="AK51" i="66" s="1"/>
  <c r="AJ50" i="66"/>
  <c r="AJ51" i="66" s="1"/>
  <c r="AI50" i="66"/>
  <c r="AH50" i="66"/>
  <c r="AG50" i="66"/>
  <c r="AF50" i="66"/>
  <c r="AE50" i="66"/>
  <c r="AE51" i="66" s="1"/>
  <c r="AD50" i="66"/>
  <c r="AD51" i="66" s="1"/>
  <c r="AC50" i="66"/>
  <c r="AC51" i="66" s="1"/>
  <c r="AB50" i="66"/>
  <c r="AB51" i="66" s="1"/>
  <c r="AA50" i="66"/>
  <c r="Z50" i="66"/>
  <c r="Y50" i="66"/>
  <c r="X50" i="66"/>
  <c r="W50" i="66"/>
  <c r="W51" i="66" s="1"/>
  <c r="V50" i="66"/>
  <c r="V51" i="66" s="1"/>
  <c r="U50" i="66"/>
  <c r="U51" i="66" s="1"/>
  <c r="T50" i="66"/>
  <c r="T51" i="66" s="1"/>
  <c r="S50" i="66"/>
  <c r="R50" i="66"/>
  <c r="BO46" i="66"/>
  <c r="BN46" i="66"/>
  <c r="BM46" i="66"/>
  <c r="BL46" i="66"/>
  <c r="BG46" i="66"/>
  <c r="BF46" i="66"/>
  <c r="BE46" i="66"/>
  <c r="BD46" i="66"/>
  <c r="AY46" i="66"/>
  <c r="AX46" i="66"/>
  <c r="AW46" i="66"/>
  <c r="AV46" i="66"/>
  <c r="AQ46" i="66"/>
  <c r="AP46" i="66"/>
  <c r="AO46" i="66"/>
  <c r="AN46" i="66"/>
  <c r="AI46" i="66"/>
  <c r="AH46" i="66"/>
  <c r="AG46" i="66"/>
  <c r="AF46" i="66"/>
  <c r="AA46" i="66"/>
  <c r="Z46" i="66"/>
  <c r="Y46" i="66"/>
  <c r="X46" i="66"/>
  <c r="S46" i="66"/>
  <c r="R46" i="66"/>
  <c r="BQ45" i="66"/>
  <c r="BQ46" i="66" s="1"/>
  <c r="BP45" i="66"/>
  <c r="BP46" i="66" s="1"/>
  <c r="BO45" i="66"/>
  <c r="BN45" i="66"/>
  <c r="BM45" i="66"/>
  <c r="BL45" i="66"/>
  <c r="BK45" i="66"/>
  <c r="BK46" i="66" s="1"/>
  <c r="BJ45" i="66"/>
  <c r="BJ46" i="66" s="1"/>
  <c r="BI45" i="66"/>
  <c r="BI46" i="66" s="1"/>
  <c r="BH45" i="66"/>
  <c r="BH46" i="66" s="1"/>
  <c r="BG45" i="66"/>
  <c r="BF45" i="66"/>
  <c r="BE45" i="66"/>
  <c r="BD45" i="66"/>
  <c r="BC45" i="66"/>
  <c r="BC46" i="66" s="1"/>
  <c r="BB45" i="66"/>
  <c r="BB46" i="66" s="1"/>
  <c r="BA45" i="66"/>
  <c r="BA46" i="66" s="1"/>
  <c r="AZ45" i="66"/>
  <c r="AZ46" i="66" s="1"/>
  <c r="AY45" i="66"/>
  <c r="AX45" i="66"/>
  <c r="AW45" i="66"/>
  <c r="AV45" i="66"/>
  <c r="AU45" i="66"/>
  <c r="AU46" i="66" s="1"/>
  <c r="AT45" i="66"/>
  <c r="AT46" i="66" s="1"/>
  <c r="AS45" i="66"/>
  <c r="AS46" i="66" s="1"/>
  <c r="AR45" i="66"/>
  <c r="AR46" i="66" s="1"/>
  <c r="AQ45" i="66"/>
  <c r="AP45" i="66"/>
  <c r="AO45" i="66"/>
  <c r="AN45" i="66"/>
  <c r="AM45" i="66"/>
  <c r="AM46" i="66" s="1"/>
  <c r="AL45" i="66"/>
  <c r="AL46" i="66" s="1"/>
  <c r="AK45" i="66"/>
  <c r="AK46" i="66" s="1"/>
  <c r="AJ45" i="66"/>
  <c r="AJ46" i="66" s="1"/>
  <c r="AI45" i="66"/>
  <c r="AH45" i="66"/>
  <c r="AG45" i="66"/>
  <c r="AF45" i="66"/>
  <c r="AE45" i="66"/>
  <c r="AE46" i="66" s="1"/>
  <c r="AD45" i="66"/>
  <c r="AD46" i="66" s="1"/>
  <c r="AC45" i="66"/>
  <c r="AC46" i="66" s="1"/>
  <c r="AB45" i="66"/>
  <c r="AB46" i="66" s="1"/>
  <c r="AA45" i="66"/>
  <c r="Z45" i="66"/>
  <c r="Y45" i="66"/>
  <c r="X45" i="66"/>
  <c r="W45" i="66"/>
  <c r="W46" i="66" s="1"/>
  <c r="V45" i="66"/>
  <c r="V46" i="66" s="1"/>
  <c r="U45" i="66"/>
  <c r="U46" i="66" s="1"/>
  <c r="T45" i="66"/>
  <c r="T46" i="66" s="1"/>
  <c r="S45" i="66"/>
  <c r="R45" i="66"/>
  <c r="BO41" i="66"/>
  <c r="BM41" i="66"/>
  <c r="BL41" i="66"/>
  <c r="BG41" i="66"/>
  <c r="BE41" i="66"/>
  <c r="BD41" i="66"/>
  <c r="BB41" i="66"/>
  <c r="AY41" i="66"/>
  <c r="AW41" i="66"/>
  <c r="AV41" i="66"/>
  <c r="AQ41" i="66"/>
  <c r="AO41" i="66"/>
  <c r="AN41" i="66"/>
  <c r="AL41" i="66"/>
  <c r="AI41" i="66"/>
  <c r="AG41" i="66"/>
  <c r="AF41" i="66"/>
  <c r="AD41" i="66"/>
  <c r="AA41" i="66"/>
  <c r="Y41" i="66"/>
  <c r="X41" i="66"/>
  <c r="V41" i="66"/>
  <c r="S41" i="66"/>
  <c r="BQ40" i="66"/>
  <c r="BQ41" i="66" s="1"/>
  <c r="BP40" i="66"/>
  <c r="BP41" i="66" s="1"/>
  <c r="BO40" i="66"/>
  <c r="BN40" i="66"/>
  <c r="BN41" i="66" s="1"/>
  <c r="BM40" i="66"/>
  <c r="BL40" i="66"/>
  <c r="BK40" i="66"/>
  <c r="BK41" i="66" s="1"/>
  <c r="BJ40" i="66"/>
  <c r="BJ41" i="66" s="1"/>
  <c r="BI40" i="66"/>
  <c r="BI41" i="66" s="1"/>
  <c r="BH40" i="66"/>
  <c r="BH41" i="66" s="1"/>
  <c r="BG40" i="66"/>
  <c r="BF40" i="66"/>
  <c r="BF41" i="66" s="1"/>
  <c r="BE40" i="66"/>
  <c r="BD40" i="66"/>
  <c r="BC40" i="66"/>
  <c r="BC41" i="66" s="1"/>
  <c r="BB40" i="66"/>
  <c r="BA40" i="66"/>
  <c r="BA41" i="66" s="1"/>
  <c r="AZ40" i="66"/>
  <c r="AZ41" i="66" s="1"/>
  <c r="AY40" i="66"/>
  <c r="AX40" i="66"/>
  <c r="AX41" i="66" s="1"/>
  <c r="AW40" i="66"/>
  <c r="AV40" i="66"/>
  <c r="AU40" i="66"/>
  <c r="AU41" i="66" s="1"/>
  <c r="AT40" i="66"/>
  <c r="AT41" i="66" s="1"/>
  <c r="AS40" i="66"/>
  <c r="AS41" i="66" s="1"/>
  <c r="AR40" i="66"/>
  <c r="AR41" i="66" s="1"/>
  <c r="AQ40" i="66"/>
  <c r="AP40" i="66"/>
  <c r="AP41" i="66" s="1"/>
  <c r="AO40" i="66"/>
  <c r="AN40" i="66"/>
  <c r="AM40" i="66"/>
  <c r="AM41" i="66" s="1"/>
  <c r="AL40" i="66"/>
  <c r="AK40" i="66"/>
  <c r="AK41" i="66" s="1"/>
  <c r="AJ40" i="66"/>
  <c r="AJ41" i="66" s="1"/>
  <c r="AI40" i="66"/>
  <c r="AH40" i="66"/>
  <c r="AH41" i="66" s="1"/>
  <c r="AG40" i="66"/>
  <c r="AF40" i="66"/>
  <c r="AE40" i="66"/>
  <c r="AE41" i="66" s="1"/>
  <c r="AD40" i="66"/>
  <c r="AC40" i="66"/>
  <c r="AC41" i="66" s="1"/>
  <c r="AB40" i="66"/>
  <c r="AB41" i="66" s="1"/>
  <c r="AA40" i="66"/>
  <c r="Z40" i="66"/>
  <c r="Z41" i="66" s="1"/>
  <c r="Y40" i="66"/>
  <c r="X40" i="66"/>
  <c r="W40" i="66"/>
  <c r="W41" i="66" s="1"/>
  <c r="V40" i="66"/>
  <c r="U40" i="66"/>
  <c r="U41" i="66" s="1"/>
  <c r="T40" i="66"/>
  <c r="T41" i="66" s="1"/>
  <c r="S40" i="66"/>
  <c r="R40" i="66"/>
  <c r="R41" i="66" s="1"/>
  <c r="BO36" i="66"/>
  <c r="BN36" i="66"/>
  <c r="BM36" i="66"/>
  <c r="BL36" i="66"/>
  <c r="BG36" i="66"/>
  <c r="BF36" i="66"/>
  <c r="BE36" i="66"/>
  <c r="BD36" i="66"/>
  <c r="AY36" i="66"/>
  <c r="AW36" i="66"/>
  <c r="AV36" i="66"/>
  <c r="AQ36" i="66"/>
  <c r="AP36" i="66"/>
  <c r="AO36" i="66"/>
  <c r="AN36" i="66"/>
  <c r="AI36" i="66"/>
  <c r="AH36" i="66"/>
  <c r="AG36" i="66"/>
  <c r="AF36" i="66"/>
  <c r="AD36" i="66"/>
  <c r="AA36" i="66"/>
  <c r="Z36" i="66"/>
  <c r="Y36" i="66"/>
  <c r="X36" i="66"/>
  <c r="S36" i="66"/>
  <c r="R36" i="66"/>
  <c r="BQ35" i="66"/>
  <c r="BQ36" i="66" s="1"/>
  <c r="BP35" i="66"/>
  <c r="BP36" i="66" s="1"/>
  <c r="BO35" i="66"/>
  <c r="BN35" i="66"/>
  <c r="BM35" i="66"/>
  <c r="BL35" i="66"/>
  <c r="BK35" i="66"/>
  <c r="BK36" i="66" s="1"/>
  <c r="BJ35" i="66"/>
  <c r="BJ36" i="66" s="1"/>
  <c r="BI35" i="66"/>
  <c r="BI36" i="66" s="1"/>
  <c r="BH35" i="66"/>
  <c r="BH36" i="66" s="1"/>
  <c r="BG35" i="66"/>
  <c r="BF35" i="66"/>
  <c r="BE35" i="66"/>
  <c r="BD35" i="66"/>
  <c r="BC35" i="66"/>
  <c r="BC36" i="66" s="1"/>
  <c r="BB35" i="66"/>
  <c r="BB36" i="66" s="1"/>
  <c r="BA35" i="66"/>
  <c r="BA36" i="66" s="1"/>
  <c r="AZ35" i="66"/>
  <c r="AZ36" i="66" s="1"/>
  <c r="AY35" i="66"/>
  <c r="AX35" i="66"/>
  <c r="AX36" i="66" s="1"/>
  <c r="AW35" i="66"/>
  <c r="AV35" i="66"/>
  <c r="AU35" i="66"/>
  <c r="AU36" i="66" s="1"/>
  <c r="AT35" i="66"/>
  <c r="AT36" i="66" s="1"/>
  <c r="AS35" i="66"/>
  <c r="AS36" i="66" s="1"/>
  <c r="AR35" i="66"/>
  <c r="AR36" i="66" s="1"/>
  <c r="AQ35" i="66"/>
  <c r="AP35" i="66"/>
  <c r="AO35" i="66"/>
  <c r="AN35" i="66"/>
  <c r="AM35" i="66"/>
  <c r="AM36" i="66" s="1"/>
  <c r="AL35" i="66"/>
  <c r="AL36" i="66" s="1"/>
  <c r="AK35" i="66"/>
  <c r="AK36" i="66" s="1"/>
  <c r="AJ35" i="66"/>
  <c r="AJ36" i="66" s="1"/>
  <c r="AI35" i="66"/>
  <c r="AH35" i="66"/>
  <c r="AG35" i="66"/>
  <c r="AF35" i="66"/>
  <c r="AE35" i="66"/>
  <c r="AE36" i="66" s="1"/>
  <c r="AD35" i="66"/>
  <c r="AC35" i="66"/>
  <c r="AC36" i="66" s="1"/>
  <c r="AB35" i="66"/>
  <c r="AB36" i="66" s="1"/>
  <c r="AA35" i="66"/>
  <c r="Z35" i="66"/>
  <c r="Y35" i="66"/>
  <c r="X35" i="66"/>
  <c r="W35" i="66"/>
  <c r="W36" i="66" s="1"/>
  <c r="V35" i="66"/>
  <c r="V36" i="66" s="1"/>
  <c r="U35" i="66"/>
  <c r="U36" i="66" s="1"/>
  <c r="T35" i="66"/>
  <c r="T36" i="66" s="1"/>
  <c r="S35" i="66"/>
  <c r="R35" i="66"/>
  <c r="BO31" i="66"/>
  <c r="BM31" i="66"/>
  <c r="BL31" i="66"/>
  <c r="BJ31" i="66"/>
  <c r="BG31" i="66"/>
  <c r="BE31" i="66"/>
  <c r="BD31" i="66"/>
  <c r="BB31" i="66"/>
  <c r="AY31" i="66"/>
  <c r="AW31" i="66"/>
  <c r="AV31" i="66"/>
  <c r="AQ31" i="66"/>
  <c r="AO31" i="66"/>
  <c r="AN31" i="66"/>
  <c r="AL31" i="66"/>
  <c r="AI31" i="66"/>
  <c r="AG31" i="66"/>
  <c r="AF31" i="66"/>
  <c r="AD31" i="66"/>
  <c r="AA31" i="66"/>
  <c r="Y31" i="66"/>
  <c r="X31" i="66"/>
  <c r="V31" i="66"/>
  <c r="S31" i="66"/>
  <c r="BQ30" i="66"/>
  <c r="BQ31" i="66" s="1"/>
  <c r="BP30" i="66"/>
  <c r="BP31" i="66" s="1"/>
  <c r="BO30" i="66"/>
  <c r="BN30" i="66"/>
  <c r="BN31" i="66" s="1"/>
  <c r="BM30" i="66"/>
  <c r="BL30" i="66"/>
  <c r="BK30" i="66"/>
  <c r="BK31" i="66" s="1"/>
  <c r="BJ30" i="66"/>
  <c r="BI30" i="66"/>
  <c r="BI31" i="66" s="1"/>
  <c r="BH30" i="66"/>
  <c r="BH31" i="66" s="1"/>
  <c r="BG30" i="66"/>
  <c r="BF30" i="66"/>
  <c r="BF31" i="66" s="1"/>
  <c r="BE30" i="66"/>
  <c r="BD30" i="66"/>
  <c r="BC30" i="66"/>
  <c r="BC31" i="66" s="1"/>
  <c r="BB30" i="66"/>
  <c r="BA30" i="66"/>
  <c r="BA31" i="66" s="1"/>
  <c r="AZ30" i="66"/>
  <c r="AZ31" i="66" s="1"/>
  <c r="AY30" i="66"/>
  <c r="AX30" i="66"/>
  <c r="AX31" i="66" s="1"/>
  <c r="AW30" i="66"/>
  <c r="AV30" i="66"/>
  <c r="AU30" i="66"/>
  <c r="AU31" i="66" s="1"/>
  <c r="AT30" i="66"/>
  <c r="AT31" i="66" s="1"/>
  <c r="AS30" i="66"/>
  <c r="AS31" i="66" s="1"/>
  <c r="AR30" i="66"/>
  <c r="AR31" i="66" s="1"/>
  <c r="AQ30" i="66"/>
  <c r="AP30" i="66"/>
  <c r="AP31" i="66" s="1"/>
  <c r="AO30" i="66"/>
  <c r="AN30" i="66"/>
  <c r="AM30" i="66"/>
  <c r="AM31" i="66" s="1"/>
  <c r="AL30" i="66"/>
  <c r="AK30" i="66"/>
  <c r="AK31" i="66" s="1"/>
  <c r="AJ30" i="66"/>
  <c r="AJ31" i="66" s="1"/>
  <c r="AI30" i="66"/>
  <c r="AH30" i="66"/>
  <c r="AH31" i="66" s="1"/>
  <c r="AG30" i="66"/>
  <c r="AF30" i="66"/>
  <c r="AE30" i="66"/>
  <c r="AE31" i="66" s="1"/>
  <c r="AD30" i="66"/>
  <c r="AC30" i="66"/>
  <c r="AC31" i="66" s="1"/>
  <c r="AB30" i="66"/>
  <c r="AB31" i="66" s="1"/>
  <c r="AA30" i="66"/>
  <c r="Z30" i="66"/>
  <c r="Z31" i="66" s="1"/>
  <c r="Y30" i="66"/>
  <c r="X30" i="66"/>
  <c r="W30" i="66"/>
  <c r="W31" i="66" s="1"/>
  <c r="V30" i="66"/>
  <c r="U30" i="66"/>
  <c r="U31" i="66" s="1"/>
  <c r="T30" i="66"/>
  <c r="T31" i="66" s="1"/>
  <c r="S30" i="66"/>
  <c r="R30" i="66"/>
  <c r="R31" i="66" s="1"/>
  <c r="BO26" i="66"/>
  <c r="BN26" i="66"/>
  <c r="BM26" i="66"/>
  <c r="BL26" i="66"/>
  <c r="BG26" i="66"/>
  <c r="BF26" i="66"/>
  <c r="BE26" i="66"/>
  <c r="BD26" i="66"/>
  <c r="AY26" i="66"/>
  <c r="AW26" i="66"/>
  <c r="AV26" i="66"/>
  <c r="AQ26" i="66"/>
  <c r="AP26" i="66"/>
  <c r="AO26" i="66"/>
  <c r="AN26" i="66"/>
  <c r="AI26" i="66"/>
  <c r="AH26" i="66"/>
  <c r="AG26" i="66"/>
  <c r="AF26" i="66"/>
  <c r="AD26" i="66"/>
  <c r="AA26" i="66"/>
  <c r="Y26" i="66"/>
  <c r="X26" i="66"/>
  <c r="S26" i="66"/>
  <c r="R26" i="66"/>
  <c r="BQ25" i="66"/>
  <c r="BQ26" i="66" s="1"/>
  <c r="BP25" i="66"/>
  <c r="BP26" i="66" s="1"/>
  <c r="BO25" i="66"/>
  <c r="BN25" i="66"/>
  <c r="BM25" i="66"/>
  <c r="BL25" i="66"/>
  <c r="BK25" i="66"/>
  <c r="BK26" i="66" s="1"/>
  <c r="BJ25" i="66"/>
  <c r="BJ26" i="66" s="1"/>
  <c r="BI25" i="66"/>
  <c r="BI26" i="66" s="1"/>
  <c r="BH25" i="66"/>
  <c r="BH26" i="66" s="1"/>
  <c r="BG25" i="66"/>
  <c r="BF25" i="66"/>
  <c r="BE25" i="66"/>
  <c r="BD25" i="66"/>
  <c r="BC25" i="66"/>
  <c r="BC26" i="66" s="1"/>
  <c r="BB25" i="66"/>
  <c r="BB26" i="66" s="1"/>
  <c r="BA25" i="66"/>
  <c r="BA26" i="66" s="1"/>
  <c r="AZ25" i="66"/>
  <c r="AZ26" i="66" s="1"/>
  <c r="AY25" i="66"/>
  <c r="AX25" i="66"/>
  <c r="AX26" i="66" s="1"/>
  <c r="AW25" i="66"/>
  <c r="AV25" i="66"/>
  <c r="AU25" i="66"/>
  <c r="AU26" i="66" s="1"/>
  <c r="AT25" i="66"/>
  <c r="AT26" i="66" s="1"/>
  <c r="AS25" i="66"/>
  <c r="AS26" i="66" s="1"/>
  <c r="AR25" i="66"/>
  <c r="AR26" i="66" s="1"/>
  <c r="AQ25" i="66"/>
  <c r="AP25" i="66"/>
  <c r="AO25" i="66"/>
  <c r="AN25" i="66"/>
  <c r="AM25" i="66"/>
  <c r="AM26" i="66" s="1"/>
  <c r="AL25" i="66"/>
  <c r="AL26" i="66" s="1"/>
  <c r="AK25" i="66"/>
  <c r="AK26" i="66" s="1"/>
  <c r="AJ25" i="66"/>
  <c r="AJ26" i="66" s="1"/>
  <c r="AI25" i="66"/>
  <c r="AH25" i="66"/>
  <c r="AG25" i="66"/>
  <c r="AF25" i="66"/>
  <c r="AE25" i="66"/>
  <c r="AE26" i="66" s="1"/>
  <c r="AD25" i="66"/>
  <c r="AC25" i="66"/>
  <c r="AC26" i="66" s="1"/>
  <c r="AB25" i="66"/>
  <c r="AB26" i="66" s="1"/>
  <c r="AA25" i="66"/>
  <c r="Z25" i="66"/>
  <c r="Z26" i="66" s="1"/>
  <c r="Y25" i="66"/>
  <c r="X25" i="66"/>
  <c r="W25" i="66"/>
  <c r="W26" i="66" s="1"/>
  <c r="V25" i="66"/>
  <c r="V26" i="66" s="1"/>
  <c r="U25" i="66"/>
  <c r="U26" i="66" s="1"/>
  <c r="T25" i="66"/>
  <c r="T26" i="66" s="1"/>
  <c r="S25" i="66"/>
  <c r="R25" i="66"/>
  <c r="BO21" i="66"/>
  <c r="BM21" i="66"/>
  <c r="BL21" i="66"/>
  <c r="BJ21" i="66"/>
  <c r="BG21" i="66"/>
  <c r="BE21" i="66"/>
  <c r="BD21" i="66"/>
  <c r="BB21" i="66"/>
  <c r="AY21" i="66"/>
  <c r="AW21" i="66"/>
  <c r="AV21" i="66"/>
  <c r="AQ21" i="66"/>
  <c r="AO21" i="66"/>
  <c r="AN21" i="66"/>
  <c r="AL21" i="66"/>
  <c r="AI21" i="66"/>
  <c r="AG21" i="66"/>
  <c r="AF21" i="66"/>
  <c r="AD21" i="66"/>
  <c r="AA21" i="66"/>
  <c r="Y21" i="66"/>
  <c r="X21" i="66"/>
  <c r="V21" i="66"/>
  <c r="S21" i="66"/>
  <c r="BQ20" i="66"/>
  <c r="BQ21" i="66" s="1"/>
  <c r="BP20" i="66"/>
  <c r="BP21" i="66" s="1"/>
  <c r="BO20" i="66"/>
  <c r="BN20" i="66"/>
  <c r="BN21" i="66" s="1"/>
  <c r="BM20" i="66"/>
  <c r="BL20" i="66"/>
  <c r="BK20" i="66"/>
  <c r="BK21" i="66" s="1"/>
  <c r="BJ20" i="66"/>
  <c r="BI20" i="66"/>
  <c r="BI21" i="66" s="1"/>
  <c r="BH20" i="66"/>
  <c r="BH21" i="66" s="1"/>
  <c r="BG20" i="66"/>
  <c r="BF20" i="66"/>
  <c r="BF21" i="66" s="1"/>
  <c r="BE20" i="66"/>
  <c r="BD20" i="66"/>
  <c r="BC20" i="66"/>
  <c r="BC21" i="66" s="1"/>
  <c r="BB20" i="66"/>
  <c r="BA20" i="66"/>
  <c r="BA21" i="66" s="1"/>
  <c r="AZ20" i="66"/>
  <c r="AZ21" i="66" s="1"/>
  <c r="AY20" i="66"/>
  <c r="AX20" i="66"/>
  <c r="AX21" i="66" s="1"/>
  <c r="AW20" i="66"/>
  <c r="AV20" i="66"/>
  <c r="AU20" i="66"/>
  <c r="AU21" i="66" s="1"/>
  <c r="AT20" i="66"/>
  <c r="AT21" i="66" s="1"/>
  <c r="AS20" i="66"/>
  <c r="AS21" i="66" s="1"/>
  <c r="AR20" i="66"/>
  <c r="AR21" i="66" s="1"/>
  <c r="AQ20" i="66"/>
  <c r="AP20" i="66"/>
  <c r="AP21" i="66" s="1"/>
  <c r="AO20" i="66"/>
  <c r="AN20" i="66"/>
  <c r="AM20" i="66"/>
  <c r="AM21" i="66" s="1"/>
  <c r="AL20" i="66"/>
  <c r="AK20" i="66"/>
  <c r="AK21" i="66" s="1"/>
  <c r="AJ20" i="66"/>
  <c r="AJ21" i="66" s="1"/>
  <c r="AI20" i="66"/>
  <c r="AH20" i="66"/>
  <c r="AH21" i="66" s="1"/>
  <c r="AG20" i="66"/>
  <c r="AF20" i="66"/>
  <c r="AE20" i="66"/>
  <c r="AE21" i="66" s="1"/>
  <c r="AD20" i="66"/>
  <c r="AC20" i="66"/>
  <c r="AC21" i="66" s="1"/>
  <c r="AB20" i="66"/>
  <c r="AB21" i="66" s="1"/>
  <c r="AA20" i="66"/>
  <c r="Z20" i="66"/>
  <c r="Z21" i="66" s="1"/>
  <c r="Y20" i="66"/>
  <c r="X20" i="66"/>
  <c r="W20" i="66"/>
  <c r="W21" i="66" s="1"/>
  <c r="V20" i="66"/>
  <c r="U20" i="66"/>
  <c r="U21" i="66" s="1"/>
  <c r="T20" i="66"/>
  <c r="T21" i="66" s="1"/>
  <c r="S20" i="66"/>
  <c r="R20" i="66"/>
  <c r="R21" i="66" s="1"/>
  <c r="BO16" i="66"/>
  <c r="BN16" i="66"/>
  <c r="BM16" i="66"/>
  <c r="BL16" i="66"/>
  <c r="BG16" i="66"/>
  <c r="BF16" i="66"/>
  <c r="BE16" i="66"/>
  <c r="BD16" i="66"/>
  <c r="AY16" i="66"/>
  <c r="AW16" i="66"/>
  <c r="AV16" i="66"/>
  <c r="AQ16" i="66"/>
  <c r="AP16" i="66"/>
  <c r="AO16" i="66"/>
  <c r="AN16" i="66"/>
  <c r="AI16" i="66"/>
  <c r="AH16" i="66"/>
  <c r="AG16" i="66"/>
  <c r="AF16" i="66"/>
  <c r="AD16" i="66"/>
  <c r="AA16" i="66"/>
  <c r="Y16" i="66"/>
  <c r="X16" i="66"/>
  <c r="S16" i="66"/>
  <c r="R16" i="66"/>
  <c r="BQ15" i="66"/>
  <c r="BQ16" i="66" s="1"/>
  <c r="BP15" i="66"/>
  <c r="BP16" i="66" s="1"/>
  <c r="BO15" i="66"/>
  <c r="BN15" i="66"/>
  <c r="BM15" i="66"/>
  <c r="BL15" i="66"/>
  <c r="BK15" i="66"/>
  <c r="BK16" i="66" s="1"/>
  <c r="BJ15" i="66"/>
  <c r="BJ16" i="66" s="1"/>
  <c r="BI15" i="66"/>
  <c r="BI16" i="66" s="1"/>
  <c r="BH15" i="66"/>
  <c r="BH16" i="66" s="1"/>
  <c r="BG15" i="66"/>
  <c r="BF15" i="66"/>
  <c r="BE15" i="66"/>
  <c r="BD15" i="66"/>
  <c r="BC15" i="66"/>
  <c r="BC16" i="66" s="1"/>
  <c r="BB15" i="66"/>
  <c r="BB16" i="66" s="1"/>
  <c r="BA15" i="66"/>
  <c r="BA16" i="66" s="1"/>
  <c r="AZ15" i="66"/>
  <c r="AZ16" i="66" s="1"/>
  <c r="AY15" i="66"/>
  <c r="AX15" i="66"/>
  <c r="AX16" i="66" s="1"/>
  <c r="AW15" i="66"/>
  <c r="AV15" i="66"/>
  <c r="AU15" i="66"/>
  <c r="AU16" i="66" s="1"/>
  <c r="AT15" i="66"/>
  <c r="AT16" i="66" s="1"/>
  <c r="AS15" i="66"/>
  <c r="AS16" i="66" s="1"/>
  <c r="AR15" i="66"/>
  <c r="AR16" i="66" s="1"/>
  <c r="AQ15" i="66"/>
  <c r="AP15" i="66"/>
  <c r="AO15" i="66"/>
  <c r="AN15" i="66"/>
  <c r="AM15" i="66"/>
  <c r="AM16" i="66" s="1"/>
  <c r="AL15" i="66"/>
  <c r="AL16" i="66" s="1"/>
  <c r="AK15" i="66"/>
  <c r="AK16" i="66" s="1"/>
  <c r="AJ15" i="66"/>
  <c r="AJ16" i="66" s="1"/>
  <c r="AI15" i="66"/>
  <c r="AH15" i="66"/>
  <c r="AG15" i="66"/>
  <c r="AF15" i="66"/>
  <c r="AE15" i="66"/>
  <c r="AE16" i="66" s="1"/>
  <c r="AD15" i="66"/>
  <c r="AC15" i="66"/>
  <c r="AC16" i="66" s="1"/>
  <c r="AB15" i="66"/>
  <c r="AB16" i="66" s="1"/>
  <c r="AA15" i="66"/>
  <c r="Z15" i="66"/>
  <c r="Z16" i="66" s="1"/>
  <c r="Y15" i="66"/>
  <c r="X15" i="66"/>
  <c r="W15" i="66"/>
  <c r="W16" i="66" s="1"/>
  <c r="V15" i="66"/>
  <c r="V16" i="66" s="1"/>
  <c r="U15" i="66"/>
  <c r="U16" i="66" s="1"/>
  <c r="T15" i="66"/>
  <c r="T16" i="66" s="1"/>
  <c r="S15" i="66"/>
  <c r="R15" i="66"/>
  <c r="BO11" i="66"/>
  <c r="BM11" i="66"/>
  <c r="BL11" i="66"/>
  <c r="BJ11" i="66"/>
  <c r="BG11" i="66"/>
  <c r="BE11" i="66"/>
  <c r="BD11" i="66"/>
  <c r="BB11" i="66"/>
  <c r="AY11" i="66"/>
  <c r="AW11" i="66"/>
  <c r="AV11" i="66"/>
  <c r="AQ11" i="66"/>
  <c r="AO11" i="66"/>
  <c r="AN11" i="66"/>
  <c r="AL11" i="66"/>
  <c r="AI11" i="66"/>
  <c r="AG11" i="66"/>
  <c r="AF11" i="66"/>
  <c r="AD11" i="66"/>
  <c r="AA11" i="66"/>
  <c r="Y11" i="66"/>
  <c r="X11" i="66"/>
  <c r="V11" i="66"/>
  <c r="S11" i="66"/>
  <c r="BQ10" i="66"/>
  <c r="BQ11" i="66" s="1"/>
  <c r="BP10" i="66"/>
  <c r="BP11" i="66" s="1"/>
  <c r="BO10" i="66"/>
  <c r="BN10" i="66"/>
  <c r="BN11" i="66" s="1"/>
  <c r="BM10" i="66"/>
  <c r="BL10" i="66"/>
  <c r="BK10" i="66"/>
  <c r="BK11" i="66" s="1"/>
  <c r="BJ10" i="66"/>
  <c r="BI10" i="66"/>
  <c r="BI11" i="66" s="1"/>
  <c r="BH10" i="66"/>
  <c r="BH11" i="66" s="1"/>
  <c r="BG10" i="66"/>
  <c r="BF10" i="66"/>
  <c r="BF11" i="66" s="1"/>
  <c r="BE10" i="66"/>
  <c r="BD10" i="66"/>
  <c r="BC10" i="66"/>
  <c r="BC11" i="66" s="1"/>
  <c r="BB10" i="66"/>
  <c r="BA10" i="66"/>
  <c r="BA11" i="66" s="1"/>
  <c r="AZ10" i="66"/>
  <c r="AZ11" i="66" s="1"/>
  <c r="AY10" i="66"/>
  <c r="AX10" i="66"/>
  <c r="AX11" i="66" s="1"/>
  <c r="AW10" i="66"/>
  <c r="AV10" i="66"/>
  <c r="AU10" i="66"/>
  <c r="AU11" i="66" s="1"/>
  <c r="AT10" i="66"/>
  <c r="AT11" i="66" s="1"/>
  <c r="AS10" i="66"/>
  <c r="AS11" i="66" s="1"/>
  <c r="AR10" i="66"/>
  <c r="AR11" i="66" s="1"/>
  <c r="AQ10" i="66"/>
  <c r="AP10" i="66"/>
  <c r="AP11" i="66" s="1"/>
  <c r="AO10" i="66"/>
  <c r="AN10" i="66"/>
  <c r="AM10" i="66"/>
  <c r="AM11" i="66" s="1"/>
  <c r="AL10" i="66"/>
  <c r="AK10" i="66"/>
  <c r="AK11" i="66" s="1"/>
  <c r="AJ10" i="66"/>
  <c r="AJ11" i="66" s="1"/>
  <c r="AI10" i="66"/>
  <c r="AH10" i="66"/>
  <c r="AH11" i="66" s="1"/>
  <c r="AG10" i="66"/>
  <c r="AF10" i="66"/>
  <c r="AE10" i="66"/>
  <c r="AE11" i="66" s="1"/>
  <c r="AD10" i="66"/>
  <c r="AC10" i="66"/>
  <c r="AC11" i="66" s="1"/>
  <c r="AB10" i="66"/>
  <c r="AB11" i="66" s="1"/>
  <c r="AA10" i="66"/>
  <c r="Z10" i="66"/>
  <c r="Z11" i="66" s="1"/>
  <c r="Y10" i="66"/>
  <c r="X10" i="66"/>
  <c r="W10" i="66"/>
  <c r="W11" i="66" s="1"/>
  <c r="V10" i="66"/>
  <c r="U10" i="66"/>
  <c r="U11" i="66" s="1"/>
  <c r="T10" i="66"/>
  <c r="T11" i="66" s="1"/>
  <c r="S10" i="66"/>
  <c r="R10" i="66"/>
  <c r="R11" i="66" s="1"/>
  <c r="BO6" i="66"/>
  <c r="BN6" i="66"/>
  <c r="BM6" i="66"/>
  <c r="BL6" i="66"/>
  <c r="BG6" i="66"/>
  <c r="BF6" i="66"/>
  <c r="BE6" i="66"/>
  <c r="BD6" i="66"/>
  <c r="AY6" i="66"/>
  <c r="AW6" i="66"/>
  <c r="AV6" i="66"/>
  <c r="AQ6" i="66"/>
  <c r="AP6" i="66"/>
  <c r="AO6" i="66"/>
  <c r="AN6" i="66"/>
  <c r="AI6" i="66"/>
  <c r="AH6" i="66"/>
  <c r="AG6" i="66"/>
  <c r="AF6" i="66"/>
  <c r="AD6" i="66"/>
  <c r="AA6" i="66"/>
  <c r="Y6" i="66"/>
  <c r="X6" i="66"/>
  <c r="S6" i="66"/>
  <c r="R6" i="66"/>
  <c r="BQ5" i="66"/>
  <c r="BQ6" i="66" s="1"/>
  <c r="BP5" i="66"/>
  <c r="BP6" i="66" s="1"/>
  <c r="BO5" i="66"/>
  <c r="BN5" i="66"/>
  <c r="BM5" i="66"/>
  <c r="BL5" i="66"/>
  <c r="BK5" i="66"/>
  <c r="BK6" i="66" s="1"/>
  <c r="BJ5" i="66"/>
  <c r="BJ6" i="66" s="1"/>
  <c r="BI5" i="66"/>
  <c r="BI6" i="66" s="1"/>
  <c r="BH5" i="66"/>
  <c r="BH6" i="66" s="1"/>
  <c r="BG5" i="66"/>
  <c r="BF5" i="66"/>
  <c r="BE5" i="66"/>
  <c r="BD5" i="66"/>
  <c r="BC5" i="66"/>
  <c r="BC6" i="66" s="1"/>
  <c r="BB5" i="66"/>
  <c r="BB6" i="66" s="1"/>
  <c r="BA5" i="66"/>
  <c r="BA6" i="66" s="1"/>
  <c r="AZ5" i="66"/>
  <c r="AZ6" i="66" s="1"/>
  <c r="AY5" i="66"/>
  <c r="AX5" i="66"/>
  <c r="AX6" i="66" s="1"/>
  <c r="AW5" i="66"/>
  <c r="AV5" i="66"/>
  <c r="AU5" i="66"/>
  <c r="AU6" i="66" s="1"/>
  <c r="AT5" i="66"/>
  <c r="AT6" i="66" s="1"/>
  <c r="AS5" i="66"/>
  <c r="AS6" i="66" s="1"/>
  <c r="AR5" i="66"/>
  <c r="AR6" i="66" s="1"/>
  <c r="AQ5" i="66"/>
  <c r="AP5" i="66"/>
  <c r="AO5" i="66"/>
  <c r="AN5" i="66"/>
  <c r="AM5" i="66"/>
  <c r="AM6" i="66" s="1"/>
  <c r="AL5" i="66"/>
  <c r="AL6" i="66" s="1"/>
  <c r="AK5" i="66"/>
  <c r="AK6" i="66" s="1"/>
  <c r="AJ5" i="66"/>
  <c r="AJ6" i="66" s="1"/>
  <c r="AI5" i="66"/>
  <c r="AH5" i="66"/>
  <c r="AG5" i="66"/>
  <c r="AF5" i="66"/>
  <c r="AE5" i="66"/>
  <c r="AE6" i="66" s="1"/>
  <c r="AD5" i="66"/>
  <c r="AC5" i="66"/>
  <c r="AC6" i="66" s="1"/>
  <c r="AB5" i="66"/>
  <c r="AB6" i="66" s="1"/>
  <c r="AA5" i="66"/>
  <c r="Z5" i="66"/>
  <c r="Z6" i="66" s="1"/>
  <c r="Y5" i="66"/>
  <c r="X5" i="66"/>
  <c r="W5" i="66"/>
  <c r="W6" i="66" s="1"/>
  <c r="V5" i="66"/>
  <c r="V6" i="66" s="1"/>
  <c r="U5" i="66"/>
  <c r="U6" i="66" s="1"/>
  <c r="T5" i="66"/>
  <c r="T6" i="66" s="1"/>
  <c r="S5" i="66"/>
  <c r="R5" i="66"/>
  <c r="BO156" i="71" l="1"/>
  <c r="P18" i="49"/>
  <c r="Q18" i="49"/>
  <c r="R18" i="49"/>
  <c r="S18" i="49"/>
  <c r="T18" i="49"/>
  <c r="U18" i="49"/>
  <c r="V18" i="49"/>
  <c r="W18" i="49"/>
  <c r="X18" i="49"/>
  <c r="Y18" i="49"/>
  <c r="Z18" i="49"/>
  <c r="AA18" i="49"/>
  <c r="AB18" i="49"/>
  <c r="AC18" i="49"/>
  <c r="AD18" i="49"/>
  <c r="AE18" i="49"/>
  <c r="AF18" i="49"/>
  <c r="AG18" i="49"/>
  <c r="AH18" i="49"/>
  <c r="AI18" i="49"/>
  <c r="AJ18" i="49"/>
  <c r="AK18" i="49"/>
  <c r="AL18" i="49"/>
  <c r="AM18" i="49"/>
  <c r="AN18" i="49"/>
  <c r="AO18" i="49"/>
  <c r="AP18" i="49"/>
  <c r="AQ18" i="49"/>
  <c r="AR18" i="49"/>
  <c r="AS18" i="49"/>
  <c r="AT18" i="49"/>
  <c r="AU18" i="49"/>
  <c r="AV18" i="49"/>
  <c r="AW18" i="49"/>
  <c r="AX18" i="49"/>
  <c r="AY18" i="49"/>
  <c r="AZ18" i="49"/>
  <c r="BA18" i="49"/>
  <c r="BB18" i="49"/>
  <c r="BC18" i="49"/>
  <c r="BD18" i="49"/>
  <c r="BE18" i="49"/>
  <c r="BF18" i="49"/>
  <c r="BG18" i="49"/>
  <c r="BH18" i="49"/>
  <c r="BI18" i="49"/>
  <c r="BJ18" i="49"/>
  <c r="BK18" i="49"/>
  <c r="BL18" i="49"/>
  <c r="BM18" i="49"/>
  <c r="BN18" i="49"/>
  <c r="O18" i="49"/>
  <c r="P17" i="49"/>
  <c r="Q17" i="49"/>
  <c r="R17" i="49"/>
  <c r="S17" i="49"/>
  <c r="T17" i="49"/>
  <c r="U17" i="49"/>
  <c r="V17" i="49"/>
  <c r="W17" i="49"/>
  <c r="X17" i="49"/>
  <c r="Y17" i="49"/>
  <c r="Z17" i="49"/>
  <c r="AA17" i="49"/>
  <c r="AB17" i="49"/>
  <c r="AC17" i="49"/>
  <c r="AD17" i="49"/>
  <c r="AE17" i="49"/>
  <c r="AF17" i="49"/>
  <c r="AG17" i="49"/>
  <c r="AH17" i="49"/>
  <c r="AI17" i="49"/>
  <c r="AJ17" i="49"/>
  <c r="AK17" i="49"/>
  <c r="AL17" i="49"/>
  <c r="AM17" i="49"/>
  <c r="AN17" i="49"/>
  <c r="AO17" i="49"/>
  <c r="AP17" i="49"/>
  <c r="AQ17" i="49"/>
  <c r="AR17" i="49"/>
  <c r="AS17" i="49"/>
  <c r="AT17" i="49"/>
  <c r="AU17" i="49"/>
  <c r="AV17" i="49"/>
  <c r="AW17" i="49"/>
  <c r="AX17" i="49"/>
  <c r="AY17" i="49"/>
  <c r="AZ17" i="49"/>
  <c r="BA17" i="49"/>
  <c r="BB17" i="49"/>
  <c r="BC17" i="49"/>
  <c r="BD17" i="49"/>
  <c r="BE17" i="49"/>
  <c r="BF17" i="49"/>
  <c r="BG17" i="49"/>
  <c r="BH17" i="49"/>
  <c r="BI17" i="49"/>
  <c r="BJ17" i="49"/>
  <c r="BK17" i="49"/>
  <c r="BL17" i="49"/>
  <c r="BM17" i="49"/>
  <c r="BN17" i="49"/>
  <c r="O17" i="49"/>
  <c r="AQ19" i="49" l="1"/>
  <c r="BA16" i="57"/>
  <c r="AZ16" i="57"/>
  <c r="AV16" i="57"/>
  <c r="AU16" i="57"/>
  <c r="AS16" i="57"/>
  <c r="BB15" i="57"/>
  <c r="BB16" i="57" s="1"/>
  <c r="BA15" i="57"/>
  <c r="AZ15" i="57"/>
  <c r="AY15" i="57"/>
  <c r="AY16" i="57" s="1"/>
  <c r="AX15" i="57"/>
  <c r="AX16" i="57" s="1"/>
  <c r="AW15" i="57"/>
  <c r="AW16" i="57" s="1"/>
  <c r="AV15" i="57"/>
  <c r="AU15" i="57"/>
  <c r="AT15" i="57"/>
  <c r="AT16" i="57" s="1"/>
  <c r="AS15" i="57"/>
  <c r="AZ11" i="57"/>
  <c r="AY11" i="57"/>
  <c r="AW11" i="57"/>
  <c r="AV11" i="57"/>
  <c r="BB10" i="57"/>
  <c r="BB11" i="57" s="1"/>
  <c r="BA10" i="57"/>
  <c r="BA11" i="57" s="1"/>
  <c r="AZ10" i="57"/>
  <c r="AY10" i="57"/>
  <c r="AX10" i="57"/>
  <c r="AX11" i="57" s="1"/>
  <c r="AW10" i="57"/>
  <c r="AV10" i="57"/>
  <c r="AU10" i="57"/>
  <c r="AU11" i="57" s="1"/>
  <c r="AT10" i="57"/>
  <c r="AT11" i="57" s="1"/>
  <c r="AS10" i="57"/>
  <c r="AS11" i="57" s="1"/>
  <c r="BA6" i="57"/>
  <c r="AZ6" i="57"/>
  <c r="AV6" i="57"/>
  <c r="AU6" i="57"/>
  <c r="AS6" i="57"/>
  <c r="BB5" i="57"/>
  <c r="BB6" i="57" s="1"/>
  <c r="BA5" i="57"/>
  <c r="AZ5" i="57"/>
  <c r="AY5" i="57"/>
  <c r="AY6" i="57" s="1"/>
  <c r="AX5" i="57"/>
  <c r="AX6" i="57" s="1"/>
  <c r="AW5" i="57"/>
  <c r="AW6" i="57" s="1"/>
  <c r="AV5" i="57"/>
  <c r="AU5" i="57"/>
  <c r="AT5" i="57"/>
  <c r="AT6" i="57" s="1"/>
  <c r="AS5" i="57"/>
  <c r="AT31" i="54" l="1"/>
  <c r="AT30" i="54"/>
  <c r="AT26" i="54"/>
  <c r="AT25" i="54"/>
  <c r="AT20" i="54"/>
  <c r="AT21" i="54"/>
  <c r="AT15" i="54"/>
  <c r="AT16" i="54"/>
  <c r="AT11" i="54"/>
  <c r="AT10" i="54"/>
  <c r="AT6" i="54"/>
  <c r="AT5" i="54"/>
  <c r="BM73" i="65"/>
  <c r="AW7" i="31" s="1"/>
  <c r="BN73" i="65"/>
  <c r="AY73" i="65"/>
  <c r="AI7" i="31" s="1"/>
  <c r="AA72" i="65"/>
  <c r="AK73" i="65"/>
  <c r="U35" i="31" s="1"/>
  <c r="AC73" i="65"/>
  <c r="AG72" i="65"/>
  <c r="AG74" i="65" s="1"/>
  <c r="AP72" i="65"/>
  <c r="AH72" i="65"/>
  <c r="R7" i="31" s="1"/>
  <c r="Z73" i="65"/>
  <c r="AU73" i="65"/>
  <c r="AM72" i="65"/>
  <c r="W7" i="27" s="1"/>
  <c r="AF72" i="65"/>
  <c r="AF74" i="65" s="1"/>
  <c r="Y72" i="65"/>
  <c r="U73" i="65"/>
  <c r="E7" i="31" s="1"/>
  <c r="AE73" i="65"/>
  <c r="AE74" i="65" s="1"/>
  <c r="AP73" i="65"/>
  <c r="Z7" i="31" s="1"/>
  <c r="AQ73" i="65"/>
  <c r="BA73" i="65"/>
  <c r="BK73" i="65"/>
  <c r="BL73" i="65"/>
  <c r="BO73" i="65"/>
  <c r="BP73" i="65"/>
  <c r="AZ7" i="31" s="1"/>
  <c r="BQ73" i="65"/>
  <c r="BA7" i="27" s="1"/>
  <c r="R73" i="65"/>
  <c r="B7" i="27" s="1"/>
  <c r="S72" i="65"/>
  <c r="AE72" i="65"/>
  <c r="AO72" i="65"/>
  <c r="AX72" i="65"/>
  <c r="AH7" i="27" s="1"/>
  <c r="AY72" i="65"/>
  <c r="BI72" i="65"/>
  <c r="BK72" i="65"/>
  <c r="BL72" i="65"/>
  <c r="BO72" i="65"/>
  <c r="BP72" i="65"/>
  <c r="BQ72" i="65"/>
  <c r="BR67" i="65"/>
  <c r="BR64" i="65"/>
  <c r="BR63" i="65"/>
  <c r="BR62" i="65"/>
  <c r="BR59" i="65"/>
  <c r="BR58" i="65"/>
  <c r="AS30" i="54"/>
  <c r="AS31" i="54"/>
  <c r="AR30" i="54"/>
  <c r="AR31" i="54"/>
  <c r="AS25" i="54"/>
  <c r="AS26" i="54"/>
  <c r="AR25" i="54"/>
  <c r="AR26" i="54"/>
  <c r="AS20" i="54"/>
  <c r="AS21" i="54"/>
  <c r="AR20" i="54"/>
  <c r="AR21" i="54"/>
  <c r="AS15" i="54"/>
  <c r="AS16" i="54"/>
  <c r="AR15" i="54"/>
  <c r="AR16" i="54"/>
  <c r="AS11" i="54"/>
  <c r="AS10" i="54"/>
  <c r="AR10" i="54"/>
  <c r="AR11" i="54"/>
  <c r="AS5" i="54"/>
  <c r="AS6" i="54"/>
  <c r="AR5" i="54"/>
  <c r="AR6" i="54"/>
  <c r="BN72" i="65"/>
  <c r="BF73" i="65"/>
  <c r="BM72" i="65"/>
  <c r="BM74" i="65" s="1"/>
  <c r="BG73" i="65"/>
  <c r="BH73" i="65"/>
  <c r="AR7" i="27" s="1"/>
  <c r="BR61" i="65"/>
  <c r="BE72" i="65"/>
  <c r="BE74" i="65" s="1"/>
  <c r="BH72" i="65"/>
  <c r="AN72" i="65"/>
  <c r="AW72" i="65"/>
  <c r="BI73" i="65"/>
  <c r="AS7" i="31" s="1"/>
  <c r="AM73" i="65"/>
  <c r="X73" i="65"/>
  <c r="AV73" i="65"/>
  <c r="BC72" i="65"/>
  <c r="AM7" i="27" s="1"/>
  <c r="AQ72" i="65"/>
  <c r="W72" i="65"/>
  <c r="BC73" i="65"/>
  <c r="AS73" i="65"/>
  <c r="AI73" i="65"/>
  <c r="W73" i="65"/>
  <c r="G7" i="27" s="1"/>
  <c r="T72" i="65"/>
  <c r="T74" i="65" s="1"/>
  <c r="AB72" i="65"/>
  <c r="AJ72" i="65"/>
  <c r="AR72" i="65"/>
  <c r="AZ72" i="65"/>
  <c r="R72" i="65"/>
  <c r="BJ72" i="65"/>
  <c r="BB72" i="65"/>
  <c r="V72" i="65"/>
  <c r="V74" i="65" s="1"/>
  <c r="BB73" i="65"/>
  <c r="AL7" i="27" s="1"/>
  <c r="AR73" i="65"/>
  <c r="AH73" i="65"/>
  <c r="V73" i="65"/>
  <c r="U72" i="65"/>
  <c r="E7" i="27" s="1"/>
  <c r="AC72" i="65"/>
  <c r="AC74" i="65" s="1"/>
  <c r="AK72" i="65"/>
  <c r="AS72" i="65"/>
  <c r="AC7" i="27" s="1"/>
  <c r="BA72" i="65"/>
  <c r="BJ73" i="65"/>
  <c r="T73" i="65"/>
  <c r="BG72" i="65"/>
  <c r="S73" i="65"/>
  <c r="S74" i="65" s="1"/>
  <c r="AN73" i="65"/>
  <c r="X7" i="27" s="1"/>
  <c r="AN74" i="65"/>
  <c r="BF72" i="65"/>
  <c r="BF74" i="65" s="1"/>
  <c r="AL72" i="65"/>
  <c r="AX73" i="65"/>
  <c r="AB73" i="65"/>
  <c r="AG73" i="65"/>
  <c r="Q7" i="27" s="1"/>
  <c r="AW73" i="65"/>
  <c r="AU72" i="65"/>
  <c r="AU74" i="65" s="1"/>
  <c r="AI72" i="65"/>
  <c r="AI74" i="65" s="1"/>
  <c r="AA73" i="65"/>
  <c r="AD72" i="65"/>
  <c r="AZ73" i="65"/>
  <c r="AD73" i="65"/>
  <c r="AF73" i="65"/>
  <c r="BD73" i="65"/>
  <c r="BR65" i="65"/>
  <c r="AV72" i="65"/>
  <c r="Z72" i="65"/>
  <c r="AL73" i="65"/>
  <c r="AL74" i="65" s="1"/>
  <c r="Y73" i="65"/>
  <c r="AO73" i="65"/>
  <c r="BE73" i="65"/>
  <c r="BD72" i="65"/>
  <c r="BD74" i="65" s="1"/>
  <c r="AT72" i="65"/>
  <c r="AT74" i="65" s="1"/>
  <c r="X72" i="65"/>
  <c r="AT73" i="65"/>
  <c r="AJ73" i="65"/>
  <c r="BR66" i="65"/>
  <c r="BR60" i="65"/>
  <c r="AY74" i="65"/>
  <c r="AZ74" i="65"/>
  <c r="Z74" i="65"/>
  <c r="BG74" i="65"/>
  <c r="AR16" i="57"/>
  <c r="AR15" i="57"/>
  <c r="AR11" i="57"/>
  <c r="AR10" i="57"/>
  <c r="AR5" i="57"/>
  <c r="AR6" i="57"/>
  <c r="AY82" i="51"/>
  <c r="AO16" i="57"/>
  <c r="AL16" i="57"/>
  <c r="AF16" i="57"/>
  <c r="AE16" i="57"/>
  <c r="AQ15" i="57"/>
  <c r="AQ16" i="57"/>
  <c r="AP15" i="57"/>
  <c r="AP16" i="57"/>
  <c r="AO15" i="57"/>
  <c r="AN15" i="57"/>
  <c r="AN16" i="57"/>
  <c r="AM15" i="57"/>
  <c r="AM16" i="57"/>
  <c r="AL15" i="57"/>
  <c r="AK15" i="57"/>
  <c r="AK16" i="57"/>
  <c r="AJ15" i="57"/>
  <c r="AJ16" i="57"/>
  <c r="AI15" i="57"/>
  <c r="AI16" i="57"/>
  <c r="AH15" i="57"/>
  <c r="AH16" i="57"/>
  <c r="AG15" i="57"/>
  <c r="AG16" i="57"/>
  <c r="AF15" i="57"/>
  <c r="AE15" i="57"/>
  <c r="AD15" i="57"/>
  <c r="AD16" i="57"/>
  <c r="AC15" i="57"/>
  <c r="AC16" i="57"/>
  <c r="AB15" i="57"/>
  <c r="AB16" i="57"/>
  <c r="AA15" i="57"/>
  <c r="AA16" i="57"/>
  <c r="Z15" i="57"/>
  <c r="Z16" i="57"/>
  <c r="Y15" i="57"/>
  <c r="Y16" i="57"/>
  <c r="X15" i="57"/>
  <c r="X16" i="57"/>
  <c r="W15" i="57"/>
  <c r="W16" i="57"/>
  <c r="V15" i="57"/>
  <c r="V16" i="57"/>
  <c r="U15" i="57"/>
  <c r="U16" i="57"/>
  <c r="T15" i="57"/>
  <c r="T16" i="57"/>
  <c r="S15" i="57"/>
  <c r="S16" i="57"/>
  <c r="R15" i="57"/>
  <c r="R16" i="57"/>
  <c r="Q15" i="57"/>
  <c r="Q16" i="57"/>
  <c r="P15" i="57"/>
  <c r="P16" i="57"/>
  <c r="O15" i="57"/>
  <c r="O16" i="57"/>
  <c r="AQ10" i="57"/>
  <c r="AQ11" i="57"/>
  <c r="AP10" i="57"/>
  <c r="AP11" i="57"/>
  <c r="AO10" i="57"/>
  <c r="AO11" i="57"/>
  <c r="AN10" i="57"/>
  <c r="AN11" i="57"/>
  <c r="AM10" i="57"/>
  <c r="AM11" i="57"/>
  <c r="AL10" i="57"/>
  <c r="AL11" i="57"/>
  <c r="AK10" i="57"/>
  <c r="AK11" i="57"/>
  <c r="AJ10" i="57"/>
  <c r="AJ11" i="57"/>
  <c r="AI10" i="57"/>
  <c r="AI11" i="57"/>
  <c r="AH10" i="57"/>
  <c r="AH11" i="57"/>
  <c r="AG10" i="57"/>
  <c r="AG11" i="57"/>
  <c r="AF10" i="57"/>
  <c r="AF11" i="57"/>
  <c r="AE10" i="57"/>
  <c r="AE11" i="57"/>
  <c r="AD10" i="57"/>
  <c r="AD11" i="57"/>
  <c r="AC10" i="57"/>
  <c r="AC11" i="57"/>
  <c r="AB10" i="57"/>
  <c r="AB11" i="57"/>
  <c r="AA10" i="57"/>
  <c r="AA11" i="57"/>
  <c r="Z10" i="57"/>
  <c r="Z11" i="57"/>
  <c r="Y10" i="57"/>
  <c r="Y11" i="57"/>
  <c r="X10" i="57"/>
  <c r="X11" i="57"/>
  <c r="W10" i="57"/>
  <c r="W11" i="57"/>
  <c r="V10" i="57"/>
  <c r="V11" i="57"/>
  <c r="U10" i="57"/>
  <c r="U11" i="57"/>
  <c r="T10" i="57"/>
  <c r="T11" i="57"/>
  <c r="S10" i="57"/>
  <c r="S11" i="57"/>
  <c r="R10" i="57"/>
  <c r="R11" i="57"/>
  <c r="Q10" i="57"/>
  <c r="Q11" i="57"/>
  <c r="P10" i="57"/>
  <c r="P11" i="57"/>
  <c r="O10" i="57"/>
  <c r="O11" i="57"/>
  <c r="AQ5" i="57"/>
  <c r="AQ6" i="57"/>
  <c r="AP5" i="57"/>
  <c r="AP6" i="57"/>
  <c r="AO5" i="57"/>
  <c r="AO6" i="57"/>
  <c r="AN5" i="57"/>
  <c r="AN6" i="57"/>
  <c r="AM5" i="57"/>
  <c r="AM6" i="57"/>
  <c r="AL5" i="57"/>
  <c r="AL6" i="57"/>
  <c r="AK5" i="57"/>
  <c r="AK6" i="57"/>
  <c r="AJ5" i="57"/>
  <c r="AJ6" i="57"/>
  <c r="AI5" i="57"/>
  <c r="AI6" i="57"/>
  <c r="AH5" i="57"/>
  <c r="AH6" i="57"/>
  <c r="AG5" i="57"/>
  <c r="AG6" i="57"/>
  <c r="AF5" i="57"/>
  <c r="AF6" i="57"/>
  <c r="AE5" i="57"/>
  <c r="AE6" i="57"/>
  <c r="AD5" i="57"/>
  <c r="AD6" i="57"/>
  <c r="AC5" i="57"/>
  <c r="AC6" i="57"/>
  <c r="AB5" i="57"/>
  <c r="AB6" i="57"/>
  <c r="AA5" i="57"/>
  <c r="AA6" i="57"/>
  <c r="Z5" i="57"/>
  <c r="Z6" i="57"/>
  <c r="Y5" i="57"/>
  <c r="Y6" i="57"/>
  <c r="X5" i="57"/>
  <c r="X6" i="57"/>
  <c r="W5" i="57"/>
  <c r="W6" i="57"/>
  <c r="V5" i="57"/>
  <c r="V6" i="57"/>
  <c r="U5" i="57"/>
  <c r="U6" i="57"/>
  <c r="T5" i="57"/>
  <c r="T6" i="57"/>
  <c r="S5" i="57"/>
  <c r="S6" i="57"/>
  <c r="R5" i="57"/>
  <c r="R6" i="57"/>
  <c r="Q5" i="57"/>
  <c r="Q6" i="57"/>
  <c r="P5" i="57"/>
  <c r="P6" i="57"/>
  <c r="O5" i="57"/>
  <c r="O6" i="57"/>
  <c r="AP31" i="54"/>
  <c r="AO31" i="54"/>
  <c r="AH31" i="54"/>
  <c r="AG31" i="54"/>
  <c r="Z31" i="54"/>
  <c r="Y31" i="54"/>
  <c r="R31" i="54"/>
  <c r="Q31" i="54"/>
  <c r="AQ30" i="54"/>
  <c r="AQ31" i="54"/>
  <c r="AP30" i="54"/>
  <c r="AO30" i="54"/>
  <c r="AN30" i="54"/>
  <c r="AN31" i="54"/>
  <c r="AM30" i="54"/>
  <c r="AM31" i="54"/>
  <c r="AL30" i="54"/>
  <c r="AL31" i="54"/>
  <c r="AK30" i="54"/>
  <c r="AK31" i="54"/>
  <c r="AJ30" i="54"/>
  <c r="AJ31" i="54"/>
  <c r="AI30" i="54"/>
  <c r="AI31" i="54"/>
  <c r="AH30" i="54"/>
  <c r="AG30" i="54"/>
  <c r="AF30" i="54"/>
  <c r="AF31" i="54"/>
  <c r="AE30" i="54"/>
  <c r="AE31" i="54"/>
  <c r="AD30" i="54"/>
  <c r="AD31" i="54"/>
  <c r="AC30" i="54"/>
  <c r="AC31" i="54"/>
  <c r="AB30" i="54"/>
  <c r="AB31" i="54"/>
  <c r="AA30" i="54"/>
  <c r="AA31" i="54"/>
  <c r="Z30" i="54"/>
  <c r="Y30" i="54"/>
  <c r="X30" i="54"/>
  <c r="X31" i="54"/>
  <c r="W30" i="54"/>
  <c r="W31" i="54"/>
  <c r="V30" i="54"/>
  <c r="V31" i="54"/>
  <c r="U30" i="54"/>
  <c r="U31" i="54"/>
  <c r="T30" i="54"/>
  <c r="T31" i="54"/>
  <c r="S30" i="54"/>
  <c r="S31" i="54"/>
  <c r="R30" i="54"/>
  <c r="Q30" i="54"/>
  <c r="P30" i="54"/>
  <c r="P31" i="54"/>
  <c r="O30" i="54"/>
  <c r="O31" i="54"/>
  <c r="AL26" i="54"/>
  <c r="AK26" i="54"/>
  <c r="AD26" i="54"/>
  <c r="AC26" i="54"/>
  <c r="V26" i="54"/>
  <c r="U26" i="54"/>
  <c r="AQ25" i="54"/>
  <c r="AQ26" i="54"/>
  <c r="AP25" i="54"/>
  <c r="AP26" i="54"/>
  <c r="AO25" i="54"/>
  <c r="AO26" i="54"/>
  <c r="AN25" i="54"/>
  <c r="AN26" i="54"/>
  <c r="AM25" i="54"/>
  <c r="AM26" i="54"/>
  <c r="AL25" i="54"/>
  <c r="AK25" i="54"/>
  <c r="AJ25" i="54"/>
  <c r="AJ26" i="54"/>
  <c r="AI25" i="54"/>
  <c r="AI26" i="54"/>
  <c r="AH25" i="54"/>
  <c r="AH26" i="54"/>
  <c r="AG25" i="54"/>
  <c r="AG26" i="54"/>
  <c r="AF25" i="54"/>
  <c r="AF26" i="54"/>
  <c r="AE25" i="54"/>
  <c r="AE26" i="54"/>
  <c r="AD25" i="54"/>
  <c r="AC25" i="54"/>
  <c r="AB25" i="54"/>
  <c r="AB26" i="54"/>
  <c r="AA25" i="54"/>
  <c r="AA26" i="54"/>
  <c r="Z25" i="54"/>
  <c r="Z26" i="54"/>
  <c r="Y25" i="54"/>
  <c r="Y26" i="54"/>
  <c r="X25" i="54"/>
  <c r="X26" i="54"/>
  <c r="W25" i="54"/>
  <c r="W26" i="54"/>
  <c r="V25" i="54"/>
  <c r="U25" i="54"/>
  <c r="T25" i="54"/>
  <c r="T26" i="54"/>
  <c r="S25" i="54"/>
  <c r="S26" i="54"/>
  <c r="R25" i="54"/>
  <c r="R26" i="54"/>
  <c r="Q25" i="54"/>
  <c r="Q26" i="54"/>
  <c r="P25" i="54"/>
  <c r="P26" i="54"/>
  <c r="O25" i="54"/>
  <c r="O26" i="54"/>
  <c r="AP21" i="54"/>
  <c r="AO21" i="54"/>
  <c r="AH21" i="54"/>
  <c r="AG21" i="54"/>
  <c r="Z21" i="54"/>
  <c r="Y21" i="54"/>
  <c r="R21" i="54"/>
  <c r="Q21" i="54"/>
  <c r="AQ20" i="54"/>
  <c r="AQ21" i="54"/>
  <c r="AP20" i="54"/>
  <c r="AO20" i="54"/>
  <c r="AN20" i="54"/>
  <c r="AN21" i="54"/>
  <c r="AM20" i="54"/>
  <c r="AM21" i="54"/>
  <c r="AL20" i="54"/>
  <c r="AL21" i="54"/>
  <c r="AK20" i="54"/>
  <c r="AK21" i="54"/>
  <c r="AJ20" i="54"/>
  <c r="AJ21" i="54"/>
  <c r="AI20" i="54"/>
  <c r="AI21" i="54"/>
  <c r="AH20" i="54"/>
  <c r="AG20" i="54"/>
  <c r="AF20" i="54"/>
  <c r="AF21" i="54"/>
  <c r="AE20" i="54"/>
  <c r="AE21" i="54"/>
  <c r="AD20" i="54"/>
  <c r="AD21" i="54"/>
  <c r="AC20" i="54"/>
  <c r="AC21" i="54"/>
  <c r="AB20" i="54"/>
  <c r="AB21" i="54"/>
  <c r="AA20" i="54"/>
  <c r="AA21" i="54"/>
  <c r="Z20" i="54"/>
  <c r="Y20" i="54"/>
  <c r="X20" i="54"/>
  <c r="X21" i="54"/>
  <c r="W20" i="54"/>
  <c r="W21" i="54"/>
  <c r="V20" i="54"/>
  <c r="V21" i="54"/>
  <c r="U20" i="54"/>
  <c r="U21" i="54"/>
  <c r="T20" i="54"/>
  <c r="T21" i="54"/>
  <c r="S20" i="54"/>
  <c r="S21" i="54"/>
  <c r="R20" i="54"/>
  <c r="Q20" i="54"/>
  <c r="P20" i="54"/>
  <c r="P21" i="54"/>
  <c r="O20" i="54"/>
  <c r="O21" i="54"/>
  <c r="AL16" i="54"/>
  <c r="AK16" i="54"/>
  <c r="AD16" i="54"/>
  <c r="AC16" i="54"/>
  <c r="V16" i="54"/>
  <c r="U16" i="54"/>
  <c r="AQ15" i="54"/>
  <c r="AQ16" i="54"/>
  <c r="AP15" i="54"/>
  <c r="AP16" i="54"/>
  <c r="AO15" i="54"/>
  <c r="AO16" i="54"/>
  <c r="AN15" i="54"/>
  <c r="AN16" i="54"/>
  <c r="AM15" i="54"/>
  <c r="AM16" i="54"/>
  <c r="AL15" i="54"/>
  <c r="AK15" i="54"/>
  <c r="AJ15" i="54"/>
  <c r="AJ16" i="54"/>
  <c r="AI15" i="54"/>
  <c r="AI16" i="54"/>
  <c r="AH15" i="54"/>
  <c r="AH16" i="54"/>
  <c r="AG15" i="54"/>
  <c r="AG16" i="54"/>
  <c r="AF15" i="54"/>
  <c r="AF16" i="54"/>
  <c r="AE15" i="54"/>
  <c r="AE16" i="54"/>
  <c r="AD15" i="54"/>
  <c r="AC15" i="54"/>
  <c r="AB15" i="54"/>
  <c r="AB16" i="54"/>
  <c r="AA15" i="54"/>
  <c r="AA16" i="54"/>
  <c r="Z15" i="54"/>
  <c r="Z16" i="54"/>
  <c r="Y15" i="54"/>
  <c r="Y16" i="54"/>
  <c r="X15" i="54"/>
  <c r="X16" i="54"/>
  <c r="W15" i="54"/>
  <c r="W16" i="54"/>
  <c r="V15" i="54"/>
  <c r="U15" i="54"/>
  <c r="T15" i="54"/>
  <c r="T16" i="54"/>
  <c r="S15" i="54"/>
  <c r="S16" i="54"/>
  <c r="R15" i="54"/>
  <c r="R16" i="54"/>
  <c r="Q15" i="54"/>
  <c r="Q16" i="54"/>
  <c r="P15" i="54"/>
  <c r="P16" i="54"/>
  <c r="O15" i="54"/>
  <c r="O16" i="54"/>
  <c r="AO11" i="54"/>
  <c r="AM11" i="54"/>
  <c r="AG11" i="54"/>
  <c r="AE11" i="54"/>
  <c r="Y11" i="54"/>
  <c r="W11" i="54"/>
  <c r="Q11" i="54"/>
  <c r="O11" i="54"/>
  <c r="AQ10" i="54"/>
  <c r="AQ11" i="54"/>
  <c r="AP10" i="54"/>
  <c r="AP11" i="54"/>
  <c r="AO10" i="54"/>
  <c r="AN10" i="54"/>
  <c r="AN11" i="54"/>
  <c r="AM10" i="54"/>
  <c r="AL10" i="54"/>
  <c r="AL11" i="54"/>
  <c r="AK10" i="54"/>
  <c r="AK11" i="54"/>
  <c r="AJ10" i="54"/>
  <c r="AJ11" i="54"/>
  <c r="AI10" i="54"/>
  <c r="AI11" i="54"/>
  <c r="AH10" i="54"/>
  <c r="AH11" i="54"/>
  <c r="AG10" i="54"/>
  <c r="AF10" i="54"/>
  <c r="AF11" i="54"/>
  <c r="AE10" i="54"/>
  <c r="AD10" i="54"/>
  <c r="AD11" i="54"/>
  <c r="AC10" i="54"/>
  <c r="AC11" i="54"/>
  <c r="AB10" i="54"/>
  <c r="AB11" i="54"/>
  <c r="AA10" i="54"/>
  <c r="AA11" i="54"/>
  <c r="Z10" i="54"/>
  <c r="Z11" i="54"/>
  <c r="Y10" i="54"/>
  <c r="X10" i="54"/>
  <c r="X11" i="54"/>
  <c r="W10" i="54"/>
  <c r="V10" i="54"/>
  <c r="V11" i="54"/>
  <c r="U10" i="54"/>
  <c r="U11" i="54"/>
  <c r="T10" i="54"/>
  <c r="T11" i="54"/>
  <c r="S10" i="54"/>
  <c r="S11" i="54"/>
  <c r="R10" i="54"/>
  <c r="R11" i="54"/>
  <c r="Q10" i="54"/>
  <c r="P10" i="54"/>
  <c r="P11" i="54"/>
  <c r="O10" i="54"/>
  <c r="AK6" i="54"/>
  <c r="AJ6" i="54"/>
  <c r="AC6" i="54"/>
  <c r="AB6" i="54"/>
  <c r="U6" i="54"/>
  <c r="T6" i="54"/>
  <c r="AQ5" i="54"/>
  <c r="AQ6" i="54"/>
  <c r="AP5" i="54"/>
  <c r="AP6" i="54"/>
  <c r="AO5" i="54"/>
  <c r="AO6" i="54"/>
  <c r="AN5" i="54"/>
  <c r="AN6" i="54"/>
  <c r="AM5" i="54"/>
  <c r="AM6" i="54"/>
  <c r="AL5" i="54"/>
  <c r="AL6" i="54"/>
  <c r="AK5" i="54"/>
  <c r="AJ5" i="54"/>
  <c r="AI5" i="54"/>
  <c r="AI6" i="54"/>
  <c r="AH5" i="54"/>
  <c r="AH6" i="54"/>
  <c r="AG5" i="54"/>
  <c r="AG6" i="54"/>
  <c r="AF5" i="54"/>
  <c r="AF6" i="54"/>
  <c r="AE5" i="54"/>
  <c r="AE6" i="54"/>
  <c r="AD5" i="54"/>
  <c r="AD6" i="54"/>
  <c r="AC5" i="54"/>
  <c r="AB5" i="54"/>
  <c r="AA5" i="54"/>
  <c r="AA6" i="54"/>
  <c r="Z5" i="54"/>
  <c r="Z6" i="54"/>
  <c r="Y5" i="54"/>
  <c r="Y6" i="54"/>
  <c r="X5" i="54"/>
  <c r="X6" i="54"/>
  <c r="W5" i="54"/>
  <c r="W6" i="54"/>
  <c r="V5" i="54"/>
  <c r="V6" i="54"/>
  <c r="U5" i="54"/>
  <c r="T5" i="54"/>
  <c r="S5" i="54"/>
  <c r="S6" i="54"/>
  <c r="R5" i="54"/>
  <c r="R6" i="54"/>
  <c r="Q5" i="54"/>
  <c r="Q6" i="54"/>
  <c r="P5" i="54"/>
  <c r="P6" i="54"/>
  <c r="O5" i="54"/>
  <c r="O6" i="54"/>
  <c r="BC83" i="51"/>
  <c r="BC82" i="51"/>
  <c r="BB83" i="51"/>
  <c r="BB84" i="51" s="1"/>
  <c r="BB82" i="51"/>
  <c r="BR50" i="65"/>
  <c r="BR57" i="65"/>
  <c r="BR54" i="65"/>
  <c r="BR53" i="65"/>
  <c r="BR52" i="65"/>
  <c r="BR49" i="65"/>
  <c r="BR48" i="65"/>
  <c r="BR56" i="65"/>
  <c r="BR55" i="65"/>
  <c r="BR51" i="65"/>
  <c r="AZ22" i="57"/>
  <c r="AM23" i="31" s="1"/>
  <c r="AF42" i="68"/>
  <c r="AE42" i="68"/>
  <c r="AS42" i="68"/>
  <c r="AQ42" i="68"/>
  <c r="AK42" i="68"/>
  <c r="AI42" i="68"/>
  <c r="V20" i="31" s="1"/>
  <c r="AA42" i="68"/>
  <c r="BO37" i="68"/>
  <c r="BO34" i="68"/>
  <c r="BO33" i="68"/>
  <c r="U42" i="68"/>
  <c r="S42" i="68"/>
  <c r="AH42" i="68"/>
  <c r="BP5" i="51"/>
  <c r="BP7" i="51"/>
  <c r="BP8" i="51"/>
  <c r="BP9" i="51"/>
  <c r="BP10" i="51"/>
  <c r="BP12" i="51"/>
  <c r="BP13" i="51"/>
  <c r="BP14" i="51"/>
  <c r="BP17" i="51"/>
  <c r="BP18" i="51"/>
  <c r="BP19" i="51"/>
  <c r="BP20" i="51"/>
  <c r="BP22" i="51"/>
  <c r="BP23" i="51"/>
  <c r="BP24" i="51"/>
  <c r="BP27" i="51"/>
  <c r="BP28" i="51"/>
  <c r="BP29" i="51"/>
  <c r="BP30" i="51"/>
  <c r="BP32" i="51"/>
  <c r="BP33" i="51"/>
  <c r="BP34" i="51"/>
  <c r="BP35" i="51"/>
  <c r="BP37" i="51"/>
  <c r="BP38" i="51"/>
  <c r="BP39" i="51"/>
  <c r="BP40" i="51"/>
  <c r="BP42" i="51"/>
  <c r="BP43" i="51"/>
  <c r="BP44" i="51"/>
  <c r="BP45" i="51"/>
  <c r="BP47" i="51"/>
  <c r="BP48" i="51"/>
  <c r="BP49" i="51"/>
  <c r="BP50" i="51"/>
  <c r="BP52" i="51"/>
  <c r="BP53" i="51"/>
  <c r="BP54" i="51"/>
  <c r="BP56" i="51"/>
  <c r="BP57" i="51"/>
  <c r="BP58" i="51"/>
  <c r="BP59" i="51"/>
  <c r="BP61" i="51"/>
  <c r="BP60" i="51"/>
  <c r="BP62" i="51"/>
  <c r="BP63" i="51"/>
  <c r="BP64" i="51"/>
  <c r="BP67" i="51"/>
  <c r="BP68" i="51"/>
  <c r="BP69" i="51"/>
  <c r="BP72" i="51"/>
  <c r="BP73" i="51"/>
  <c r="BP74" i="51"/>
  <c r="BP75" i="51"/>
  <c r="BP77" i="51"/>
  <c r="Y42" i="68"/>
  <c r="AC42" i="68"/>
  <c r="P20" i="27" s="1"/>
  <c r="AP42" i="68"/>
  <c r="BO36" i="68"/>
  <c r="BO35" i="68"/>
  <c r="AX42" i="68"/>
  <c r="Z42" i="68"/>
  <c r="AO42" i="68"/>
  <c r="Q42" i="68"/>
  <c r="AN42" i="68"/>
  <c r="P42" i="68"/>
  <c r="AU42" i="68"/>
  <c r="O42" i="68"/>
  <c r="AR42" i="68"/>
  <c r="AJ42" i="68"/>
  <c r="AB42" i="68"/>
  <c r="T42" i="68"/>
  <c r="R42" i="68"/>
  <c r="AW42" i="68"/>
  <c r="AG42" i="68"/>
  <c r="T20" i="27" s="1"/>
  <c r="AV42" i="68"/>
  <c r="X42" i="68"/>
  <c r="AM42" i="68"/>
  <c r="W42" i="68"/>
  <c r="AT42" i="68"/>
  <c r="AL42" i="68"/>
  <c r="AD42" i="68"/>
  <c r="V42" i="68"/>
  <c r="BP70" i="51"/>
  <c r="BP36" i="51"/>
  <c r="BP41" i="51"/>
  <c r="BP16" i="51"/>
  <c r="BP76" i="51"/>
  <c r="BP26" i="51"/>
  <c r="BP6" i="51"/>
  <c r="BP46" i="51"/>
  <c r="BP21" i="51"/>
  <c r="BP66" i="51"/>
  <c r="BP51" i="51"/>
  <c r="BP65" i="51"/>
  <c r="BP25" i="51"/>
  <c r="BP71" i="51"/>
  <c r="BP55" i="51"/>
  <c r="BP31" i="51"/>
  <c r="BP15" i="51"/>
  <c r="BP11" i="51"/>
  <c r="AV82" i="51"/>
  <c r="AV84" i="51" s="1"/>
  <c r="AV163" i="71"/>
  <c r="P162" i="71"/>
  <c r="Q162" i="71"/>
  <c r="R162" i="71"/>
  <c r="S162" i="71"/>
  <c r="T162" i="71"/>
  <c r="U162" i="71"/>
  <c r="H26" i="27" s="1"/>
  <c r="V162" i="71"/>
  <c r="W162" i="71"/>
  <c r="J26" i="27" s="1"/>
  <c r="X162" i="71"/>
  <c r="Y162" i="71"/>
  <c r="Z162" i="71"/>
  <c r="AA162" i="71"/>
  <c r="AB162" i="71"/>
  <c r="AC162" i="71"/>
  <c r="AC164" i="71" s="1"/>
  <c r="AD162" i="71"/>
  <c r="Q26" i="31" s="1"/>
  <c r="AE162" i="71"/>
  <c r="R26" i="27" s="1"/>
  <c r="AF162" i="71"/>
  <c r="AG162" i="71"/>
  <c r="AH162" i="71"/>
  <c r="AI162" i="71"/>
  <c r="AJ162" i="71"/>
  <c r="AK162" i="71"/>
  <c r="X26" i="31" s="1"/>
  <c r="AL162" i="71"/>
  <c r="AM162" i="71"/>
  <c r="Z26" i="31" s="1"/>
  <c r="AN162" i="71"/>
  <c r="AO162" i="71"/>
  <c r="AP162" i="71"/>
  <c r="AQ162" i="71"/>
  <c r="AR162" i="71"/>
  <c r="AS162" i="71"/>
  <c r="AF26" i="27" s="1"/>
  <c r="AT162" i="71"/>
  <c r="AG26" i="27" s="1"/>
  <c r="AU162" i="71"/>
  <c r="AH26" i="31" s="1"/>
  <c r="AV162" i="71"/>
  <c r="AW162" i="71"/>
  <c r="AX162" i="71"/>
  <c r="AY162" i="71"/>
  <c r="AZ162" i="71"/>
  <c r="BA162" i="71"/>
  <c r="BB162" i="71"/>
  <c r="BB164" i="71" s="1"/>
  <c r="BC162" i="71"/>
  <c r="AP26" i="31" s="1"/>
  <c r="BD162" i="71"/>
  <c r="BE162" i="71"/>
  <c r="BF162" i="71"/>
  <c r="BG162" i="71"/>
  <c r="BH162" i="71"/>
  <c r="BI162" i="71"/>
  <c r="BJ162" i="71"/>
  <c r="BJ164" i="71" s="1"/>
  <c r="BK162" i="71"/>
  <c r="BL162" i="71"/>
  <c r="BM162" i="71"/>
  <c r="BN162" i="71"/>
  <c r="P163" i="71"/>
  <c r="Q163" i="71"/>
  <c r="Q164" i="71" s="1"/>
  <c r="R163" i="71"/>
  <c r="E26" i="31" s="1"/>
  <c r="S163" i="71"/>
  <c r="F26" i="27" s="1"/>
  <c r="T163" i="71"/>
  <c r="U163" i="71"/>
  <c r="V163" i="71"/>
  <c r="W163" i="71"/>
  <c r="X163" i="71"/>
  <c r="Y163" i="71"/>
  <c r="L26" i="27" s="1"/>
  <c r="Z163" i="71"/>
  <c r="M26" i="31" s="1"/>
  <c r="AA163" i="71"/>
  <c r="N26" i="27" s="1"/>
  <c r="AB163" i="71"/>
  <c r="O26" i="31" s="1"/>
  <c r="AC163" i="71"/>
  <c r="AD163" i="71"/>
  <c r="AE163" i="71"/>
  <c r="AF163" i="71"/>
  <c r="AG163" i="71"/>
  <c r="T26" i="31" s="1"/>
  <c r="AH163" i="71"/>
  <c r="U26" i="31" s="1"/>
  <c r="AI163" i="71"/>
  <c r="AI164" i="71" s="1"/>
  <c r="AJ163" i="71"/>
  <c r="AK163" i="71"/>
  <c r="AL163" i="71"/>
  <c r="AM163" i="71"/>
  <c r="AN163" i="71"/>
  <c r="AO163" i="71"/>
  <c r="AP163" i="71"/>
  <c r="AC26" i="31" s="1"/>
  <c r="AQ163" i="71"/>
  <c r="AQ164" i="71" s="1"/>
  <c r="AR163" i="71"/>
  <c r="AS163" i="71"/>
  <c r="AT163" i="71"/>
  <c r="AU163" i="71"/>
  <c r="AW163" i="71"/>
  <c r="AX163" i="71"/>
  <c r="AK26" i="31" s="1"/>
  <c r="AY163" i="71"/>
  <c r="AL26" i="27" s="1"/>
  <c r="AZ163" i="71"/>
  <c r="BA163" i="71"/>
  <c r="BA164" i="71" s="1"/>
  <c r="BB163" i="71"/>
  <c r="BC163" i="71"/>
  <c r="BD163" i="71"/>
  <c r="AQ26" i="31" s="1"/>
  <c r="BE163" i="71"/>
  <c r="BF163" i="71"/>
  <c r="AS26" i="31" s="1"/>
  <c r="BG163" i="71"/>
  <c r="AT26" i="27" s="1"/>
  <c r="BH163" i="71"/>
  <c r="AU26" i="27" s="1"/>
  <c r="BI163" i="71"/>
  <c r="AV26" i="31" s="1"/>
  <c r="BJ163" i="71"/>
  <c r="BK163" i="71"/>
  <c r="AX26" i="31" s="1"/>
  <c r="BL163" i="71"/>
  <c r="BM163" i="71"/>
  <c r="BN163" i="71"/>
  <c r="BA26" i="27" s="1"/>
  <c r="O163" i="71"/>
  <c r="Q54" i="31" s="1"/>
  <c r="O162" i="71"/>
  <c r="BO157" i="71"/>
  <c r="BO154" i="71"/>
  <c r="BO153" i="71"/>
  <c r="BO152" i="71"/>
  <c r="BO149" i="71"/>
  <c r="BO148" i="71"/>
  <c r="BO147" i="71"/>
  <c r="BO144" i="71"/>
  <c r="BO143" i="71"/>
  <c r="BO142" i="71"/>
  <c r="BO139" i="71"/>
  <c r="BO138" i="71"/>
  <c r="BO137" i="71"/>
  <c r="BO134" i="71"/>
  <c r="BO133" i="71"/>
  <c r="BO132" i="71"/>
  <c r="BO129" i="71"/>
  <c r="BO128" i="71"/>
  <c r="BO127" i="71"/>
  <c r="BO124" i="71"/>
  <c r="BO123" i="71"/>
  <c r="BO122" i="71"/>
  <c r="BO119" i="71"/>
  <c r="BO118" i="71"/>
  <c r="BO117" i="71"/>
  <c r="BO114" i="71"/>
  <c r="BO113" i="71"/>
  <c r="BO112" i="71"/>
  <c r="BO109" i="71"/>
  <c r="BO108" i="71"/>
  <c r="BO107" i="71"/>
  <c r="BO104" i="71"/>
  <c r="BO103" i="71"/>
  <c r="BO102" i="71"/>
  <c r="BO99" i="71"/>
  <c r="BO98" i="71"/>
  <c r="BO97" i="71"/>
  <c r="BO94" i="71"/>
  <c r="BO93" i="71"/>
  <c r="BO92" i="71"/>
  <c r="BO89" i="71"/>
  <c r="BO88" i="71"/>
  <c r="BO87" i="71"/>
  <c r="BO84" i="71"/>
  <c r="BO83" i="71"/>
  <c r="BO82" i="71"/>
  <c r="BO79" i="71"/>
  <c r="BO78" i="71"/>
  <c r="BO77" i="71"/>
  <c r="BO74" i="71"/>
  <c r="BO73" i="71"/>
  <c r="BO72" i="71"/>
  <c r="BO69" i="71"/>
  <c r="BO68" i="71"/>
  <c r="BO67" i="71"/>
  <c r="BO64" i="71"/>
  <c r="BO63" i="71"/>
  <c r="BO62" i="71"/>
  <c r="BO59" i="71"/>
  <c r="BO58" i="71"/>
  <c r="BO57" i="71"/>
  <c r="BO54" i="71"/>
  <c r="BO53" i="71"/>
  <c r="BO52" i="71"/>
  <c r="BO49" i="71"/>
  <c r="BO48" i="71"/>
  <c r="BO47" i="71"/>
  <c r="BO44" i="71"/>
  <c r="BO43" i="71"/>
  <c r="BO42" i="71"/>
  <c r="BO40" i="71"/>
  <c r="BO39" i="71"/>
  <c r="BO38" i="71"/>
  <c r="BO37" i="71"/>
  <c r="BO34" i="71"/>
  <c r="BO33" i="71"/>
  <c r="BO32" i="71"/>
  <c r="BO31" i="71"/>
  <c r="BO29" i="71"/>
  <c r="BO28" i="71"/>
  <c r="BO27" i="71"/>
  <c r="BO24" i="71"/>
  <c r="BO23" i="71"/>
  <c r="BO22" i="71"/>
  <c r="BO21" i="71"/>
  <c r="BO19" i="71"/>
  <c r="BO18" i="71"/>
  <c r="BO17" i="71"/>
  <c r="BO14" i="71"/>
  <c r="BO13" i="71"/>
  <c r="BO12" i="71"/>
  <c r="BO9" i="71"/>
  <c r="BO8" i="71"/>
  <c r="BO7" i="71"/>
  <c r="BO4" i="71"/>
  <c r="BO3" i="71"/>
  <c r="BO16" i="71"/>
  <c r="BO36" i="71"/>
  <c r="BO76" i="71"/>
  <c r="BO86" i="71"/>
  <c r="BO140" i="71"/>
  <c r="BO35" i="71"/>
  <c r="BO141" i="71"/>
  <c r="BO5" i="71"/>
  <c r="BO46" i="71"/>
  <c r="BO60" i="71"/>
  <c r="BO95" i="71"/>
  <c r="BO105" i="71"/>
  <c r="BO106" i="71"/>
  <c r="BO20" i="71"/>
  <c r="BO26" i="71"/>
  <c r="BO51" i="71"/>
  <c r="BO50" i="71"/>
  <c r="BO65" i="71"/>
  <c r="BO66" i="71"/>
  <c r="BO75" i="71"/>
  <c r="BO96" i="71"/>
  <c r="BO146" i="71"/>
  <c r="BO151" i="71"/>
  <c r="BO150" i="71"/>
  <c r="AA164" i="71"/>
  <c r="BO56" i="71"/>
  <c r="BO131" i="71"/>
  <c r="BO6" i="71"/>
  <c r="BO15" i="71"/>
  <c r="BO25" i="71"/>
  <c r="BO81" i="71"/>
  <c r="BO80" i="71"/>
  <c r="BO101" i="71"/>
  <c r="BO100" i="71"/>
  <c r="BO130" i="71"/>
  <c r="BO71" i="71"/>
  <c r="BO70" i="71"/>
  <c r="BO11" i="71"/>
  <c r="BO30" i="71"/>
  <c r="BO126" i="71"/>
  <c r="BO125" i="71"/>
  <c r="BO10" i="71"/>
  <c r="BO41" i="71"/>
  <c r="BO91" i="71"/>
  <c r="BO90" i="71"/>
  <c r="BO45" i="71"/>
  <c r="BO55" i="71"/>
  <c r="BO61" i="71"/>
  <c r="BO116" i="71"/>
  <c r="BO121" i="71"/>
  <c r="BO120" i="71"/>
  <c r="BO85" i="71"/>
  <c r="BO111" i="71"/>
  <c r="BO110" i="71"/>
  <c r="BO155" i="71"/>
  <c r="BO115" i="71"/>
  <c r="BO136" i="71"/>
  <c r="BO135" i="71"/>
  <c r="BO145" i="71"/>
  <c r="X164" i="71"/>
  <c r="P164" i="71"/>
  <c r="S164" i="71"/>
  <c r="AX107" i="63"/>
  <c r="AN164" i="71"/>
  <c r="AU82" i="51"/>
  <c r="AV83" i="51"/>
  <c r="AK82" i="51"/>
  <c r="AU83" i="51"/>
  <c r="AG11" i="31" s="1"/>
  <c r="AK207" i="69"/>
  <c r="AS208" i="69"/>
  <c r="U207" i="69"/>
  <c r="AA208" i="69"/>
  <c r="S207" i="69"/>
  <c r="V207" i="69"/>
  <c r="V209" i="69" s="1"/>
  <c r="AO208" i="69"/>
  <c r="AG208" i="69"/>
  <c r="AF208" i="69"/>
  <c r="Y207" i="69"/>
  <c r="Q207" i="69"/>
  <c r="P207" i="69"/>
  <c r="AC207" i="69"/>
  <c r="AL207" i="69"/>
  <c r="AN207" i="69"/>
  <c r="AN209" i="69" s="1"/>
  <c r="Y208" i="69"/>
  <c r="AJ208" i="69"/>
  <c r="AH208" i="69"/>
  <c r="Z207" i="69"/>
  <c r="Q208" i="69"/>
  <c r="AN208" i="69"/>
  <c r="Z208" i="69"/>
  <c r="M24" i="27" s="1"/>
  <c r="AO207" i="69"/>
  <c r="AD207" i="69"/>
  <c r="O207" i="69"/>
  <c r="B24" i="31" s="1"/>
  <c r="W208" i="69"/>
  <c r="AE208" i="69"/>
  <c r="AM208" i="69"/>
  <c r="AI208" i="69"/>
  <c r="AM207" i="69"/>
  <c r="Z24" i="31" s="1"/>
  <c r="AP207" i="69"/>
  <c r="AB207" i="69"/>
  <c r="AS207" i="69"/>
  <c r="AR208" i="69"/>
  <c r="AG207" i="69"/>
  <c r="X208" i="69"/>
  <c r="X207" i="69"/>
  <c r="K24" i="31" s="1"/>
  <c r="W207" i="69"/>
  <c r="AJ207" i="69"/>
  <c r="AJ209" i="69" s="1"/>
  <c r="AP208" i="69"/>
  <c r="AB208" i="69"/>
  <c r="O208" i="69"/>
  <c r="AF207" i="69"/>
  <c r="AF209" i="69" s="1"/>
  <c r="R207" i="69"/>
  <c r="R208" i="69"/>
  <c r="R209" i="69" s="1"/>
  <c r="AH207" i="69"/>
  <c r="U24" i="31" s="1"/>
  <c r="AI207" i="69"/>
  <c r="AR207" i="69"/>
  <c r="P208" i="69"/>
  <c r="P209" i="69" s="1"/>
  <c r="AT207" i="69"/>
  <c r="AE207" i="69"/>
  <c r="V208" i="69"/>
  <c r="AD208" i="69"/>
  <c r="AL208" i="69"/>
  <c r="AT208" i="69"/>
  <c r="AK208" i="69"/>
  <c r="X24" i="27" s="1"/>
  <c r="AC208" i="69"/>
  <c r="AC209" i="69" s="1"/>
  <c r="S208" i="69"/>
  <c r="S209" i="69" s="1"/>
  <c r="T207" i="69"/>
  <c r="AQ208" i="69"/>
  <c r="AA207" i="69"/>
  <c r="AA209" i="69" s="1"/>
  <c r="U208" i="69"/>
  <c r="H24" i="27" s="1"/>
  <c r="T208" i="69"/>
  <c r="AQ207" i="69"/>
  <c r="AZ4" i="27"/>
  <c r="BA4" i="27"/>
  <c r="BN78" i="73"/>
  <c r="BN77" i="73"/>
  <c r="S78" i="73"/>
  <c r="C4" i="31" s="1"/>
  <c r="T78" i="73"/>
  <c r="U78" i="73"/>
  <c r="V78" i="73"/>
  <c r="F4" i="27" s="1"/>
  <c r="W78" i="73"/>
  <c r="X78" i="73"/>
  <c r="H4" i="27" s="1"/>
  <c r="Y78" i="73"/>
  <c r="I4" i="27" s="1"/>
  <c r="Z78" i="73"/>
  <c r="J4" i="31" s="1"/>
  <c r="AA78" i="73"/>
  <c r="AB78" i="73"/>
  <c r="L4" i="31" s="1"/>
  <c r="AC78" i="73"/>
  <c r="AD78" i="73"/>
  <c r="N4" i="31" s="1"/>
  <c r="N4" i="27"/>
  <c r="AE78" i="73"/>
  <c r="AF78" i="73"/>
  <c r="P4" i="27" s="1"/>
  <c r="AG78" i="73"/>
  <c r="Q4" i="27" s="1"/>
  <c r="AH78" i="73"/>
  <c r="AI78" i="73"/>
  <c r="AJ78" i="73"/>
  <c r="AK78" i="73"/>
  <c r="AL78" i="73"/>
  <c r="AM78" i="73"/>
  <c r="AN78" i="73"/>
  <c r="AO78" i="73"/>
  <c r="Y4" i="27" s="1"/>
  <c r="AP78" i="73"/>
  <c r="AQ78" i="73"/>
  <c r="AA4" i="27" s="1"/>
  <c r="AR78" i="73"/>
  <c r="AS78" i="73"/>
  <c r="AT78" i="73"/>
  <c r="AV78" i="73"/>
  <c r="AW78" i="73"/>
  <c r="AX78" i="73"/>
  <c r="AH4" i="27" s="1"/>
  <c r="AY78" i="73"/>
  <c r="AZ78" i="73"/>
  <c r="AJ4" i="31" s="1"/>
  <c r="BA78" i="73"/>
  <c r="BB78" i="73"/>
  <c r="BC78" i="73"/>
  <c r="BD78" i="73"/>
  <c r="BE78" i="73"/>
  <c r="BF78" i="73"/>
  <c r="BF79" i="73" s="1"/>
  <c r="BG78" i="73"/>
  <c r="BH78" i="73"/>
  <c r="BI78" i="73"/>
  <c r="BJ78" i="73"/>
  <c r="BK78" i="73"/>
  <c r="BL78" i="73"/>
  <c r="BM78" i="73"/>
  <c r="BO78" i="73"/>
  <c r="AY4" i="31" s="1"/>
  <c r="BP78" i="73"/>
  <c r="AZ4" i="31" s="1"/>
  <c r="BQ78" i="73"/>
  <c r="BA4" i="31" s="1"/>
  <c r="S77" i="73"/>
  <c r="T77" i="73"/>
  <c r="U77" i="73"/>
  <c r="E4" i="31" s="1"/>
  <c r="V77" i="73"/>
  <c r="V79" i="73" s="1"/>
  <c r="W77" i="73"/>
  <c r="X77" i="73"/>
  <c r="Y77" i="73"/>
  <c r="Z77" i="73"/>
  <c r="AA77" i="73"/>
  <c r="AB77" i="73"/>
  <c r="AC77" i="73"/>
  <c r="M4" i="31" s="1"/>
  <c r="AD77" i="73"/>
  <c r="AD79" i="73" s="1"/>
  <c r="AE77" i="73"/>
  <c r="AF77" i="73"/>
  <c r="AG77" i="73"/>
  <c r="AH77" i="73"/>
  <c r="AI77" i="73"/>
  <c r="AJ77" i="73"/>
  <c r="T4" i="27" s="1"/>
  <c r="AK77" i="73"/>
  <c r="AK79" i="73" s="1"/>
  <c r="AL77" i="73"/>
  <c r="AL79" i="73" s="1"/>
  <c r="AM77" i="73"/>
  <c r="AN77" i="73"/>
  <c r="AO77" i="73"/>
  <c r="AP77" i="73"/>
  <c r="AQ77" i="73"/>
  <c r="AR77" i="73"/>
  <c r="AB4" i="27" s="1"/>
  <c r="AS77" i="73"/>
  <c r="AT77" i="73"/>
  <c r="AV77" i="73"/>
  <c r="AW77" i="73"/>
  <c r="AX77" i="73"/>
  <c r="AY77" i="73"/>
  <c r="AZ77" i="73"/>
  <c r="BA77" i="73"/>
  <c r="BA79" i="73" s="1"/>
  <c r="BB77" i="73"/>
  <c r="BB79" i="73" s="1"/>
  <c r="BC77" i="73"/>
  <c r="BC79" i="73" s="1"/>
  <c r="BD77" i="73"/>
  <c r="BD79" i="73" s="1"/>
  <c r="BE77" i="73"/>
  <c r="BF77" i="73"/>
  <c r="BG77" i="73"/>
  <c r="BH77" i="73"/>
  <c r="BI77" i="73"/>
  <c r="BJ77" i="73"/>
  <c r="BK77" i="73"/>
  <c r="BK79" i="73" s="1"/>
  <c r="BL77" i="73"/>
  <c r="BM77" i="73"/>
  <c r="BO77" i="73"/>
  <c r="BP77" i="73"/>
  <c r="BQ77" i="73"/>
  <c r="R78" i="73"/>
  <c r="B4" i="31"/>
  <c r="R77" i="73"/>
  <c r="R79" i="73" s="1"/>
  <c r="BR72" i="73"/>
  <c r="BR70" i="73"/>
  <c r="BR69" i="73"/>
  <c r="BR68" i="73"/>
  <c r="BR67" i="73"/>
  <c r="BR64" i="73"/>
  <c r="BR63" i="73"/>
  <c r="BR62" i="73"/>
  <c r="BR59" i="73"/>
  <c r="BR58" i="73"/>
  <c r="BR57" i="73"/>
  <c r="BR54" i="73"/>
  <c r="BR53" i="73"/>
  <c r="BR52" i="73"/>
  <c r="BR49" i="73"/>
  <c r="BR48" i="73"/>
  <c r="BR47" i="73"/>
  <c r="BR44" i="73"/>
  <c r="BR43" i="73"/>
  <c r="BR42" i="73"/>
  <c r="BR39" i="73"/>
  <c r="BR38" i="73"/>
  <c r="BR37" i="73"/>
  <c r="BR34" i="73"/>
  <c r="BR33" i="73"/>
  <c r="BR32" i="73"/>
  <c r="BR29" i="73"/>
  <c r="BR28" i="73"/>
  <c r="BR27" i="73"/>
  <c r="BR24" i="73"/>
  <c r="BR23" i="73"/>
  <c r="BR22" i="73"/>
  <c r="BR19" i="73"/>
  <c r="BR18" i="73"/>
  <c r="BR17" i="73"/>
  <c r="BR14" i="73"/>
  <c r="BR13" i="73"/>
  <c r="BR12" i="73"/>
  <c r="BR9" i="73"/>
  <c r="BR8" i="73"/>
  <c r="BR7" i="73"/>
  <c r="BR4" i="73"/>
  <c r="BR3" i="73"/>
  <c r="U4" i="31"/>
  <c r="K4" i="31"/>
  <c r="Z4" i="31"/>
  <c r="X209" i="69"/>
  <c r="L4" i="27"/>
  <c r="F4" i="31"/>
  <c r="B4" i="27"/>
  <c r="AU77" i="73"/>
  <c r="AU78" i="73"/>
  <c r="BR40" i="73"/>
  <c r="BR46" i="73"/>
  <c r="BR65" i="73"/>
  <c r="BR31" i="73"/>
  <c r="BR30" i="73"/>
  <c r="BR6" i="73"/>
  <c r="BR26" i="73"/>
  <c r="BR25" i="73"/>
  <c r="BR36" i="73"/>
  <c r="BR41" i="73"/>
  <c r="BR50" i="73"/>
  <c r="BR11" i="73"/>
  <c r="BR5" i="73"/>
  <c r="BR61" i="73"/>
  <c r="BR15" i="73"/>
  <c r="BR20" i="73"/>
  <c r="BR45" i="73"/>
  <c r="BR71" i="73"/>
  <c r="BR56" i="73"/>
  <c r="BR10" i="73"/>
  <c r="BR16" i="73"/>
  <c r="BR66" i="73"/>
  <c r="BR21" i="73"/>
  <c r="BR51" i="73"/>
  <c r="BR55" i="73"/>
  <c r="BR60" i="73"/>
  <c r="BR35" i="73"/>
  <c r="BQ79" i="73"/>
  <c r="BI79" i="73"/>
  <c r="AS82" i="62"/>
  <c r="AP93" i="70"/>
  <c r="U93" i="70"/>
  <c r="AC93" i="70"/>
  <c r="AQ93" i="70"/>
  <c r="AH93" i="70"/>
  <c r="AH92" i="70"/>
  <c r="T92" i="70"/>
  <c r="Z93" i="70"/>
  <c r="Y92" i="70"/>
  <c r="L25" i="27" s="1"/>
  <c r="R93" i="70"/>
  <c r="AL92" i="70"/>
  <c r="AG92" i="70"/>
  <c r="AO93" i="70"/>
  <c r="Q93" i="70"/>
  <c r="AC92" i="70"/>
  <c r="AA93" i="70"/>
  <c r="N25" i="31" s="1"/>
  <c r="R92" i="70"/>
  <c r="E25" i="27" s="1"/>
  <c r="AN93" i="70"/>
  <c r="AP92" i="70"/>
  <c r="AM93" i="70"/>
  <c r="AM92" i="70"/>
  <c r="AO92" i="70"/>
  <c r="AI93" i="70"/>
  <c r="AN92" i="70"/>
  <c r="AN94" i="70" s="1"/>
  <c r="Z92" i="70"/>
  <c r="AD92" i="70"/>
  <c r="AR92" i="70"/>
  <c r="AG93" i="70"/>
  <c r="T25" i="31" s="1"/>
  <c r="AK92" i="70"/>
  <c r="AQ92" i="70"/>
  <c r="AF93" i="70"/>
  <c r="P93" i="70"/>
  <c r="Q92" i="70"/>
  <c r="Q94" i="70" s="1"/>
  <c r="W93" i="70"/>
  <c r="W92" i="70"/>
  <c r="J25" i="27" s="1"/>
  <c r="O93" i="70"/>
  <c r="O92" i="70"/>
  <c r="V93" i="70"/>
  <c r="P92" i="70"/>
  <c r="T93" i="70"/>
  <c r="AJ92" i="70"/>
  <c r="V92" i="70"/>
  <c r="AB93" i="70"/>
  <c r="S92" i="70"/>
  <c r="S94" i="70" s="1"/>
  <c r="Y93" i="70"/>
  <c r="U92" i="70"/>
  <c r="AL93" i="70"/>
  <c r="AF92" i="70"/>
  <c r="X93" i="70"/>
  <c r="AK93" i="70"/>
  <c r="AB92" i="70"/>
  <c r="AB94" i="70" s="1"/>
  <c r="AE93" i="70"/>
  <c r="AE92" i="70"/>
  <c r="AJ93" i="70"/>
  <c r="AA92" i="70"/>
  <c r="AR93" i="70"/>
  <c r="AD93" i="70"/>
  <c r="S93" i="70"/>
  <c r="AI92" i="70"/>
  <c r="X92" i="70"/>
  <c r="AT82" i="62"/>
  <c r="AV43" i="68"/>
  <c r="AV44" i="68" s="1"/>
  <c r="AN43" i="68"/>
  <c r="P43" i="68"/>
  <c r="Q43" i="68"/>
  <c r="D20" i="31" s="1"/>
  <c r="R43" i="68"/>
  <c r="E20" i="31" s="1"/>
  <c r="S43" i="68"/>
  <c r="T43" i="68"/>
  <c r="G20" i="31" s="1"/>
  <c r="U43" i="68"/>
  <c r="V43" i="68"/>
  <c r="W43" i="68"/>
  <c r="X43" i="68"/>
  <c r="Y43" i="68"/>
  <c r="L20" i="31" s="1"/>
  <c r="Z43" i="68"/>
  <c r="M20" i="31" s="1"/>
  <c r="AA43" i="68"/>
  <c r="AB43" i="68"/>
  <c r="AC43" i="68"/>
  <c r="AD43" i="68"/>
  <c r="AE43" i="68"/>
  <c r="R20" i="27" s="1"/>
  <c r="AF43" i="68"/>
  <c r="S20" i="31" s="1"/>
  <c r="AG43" i="68"/>
  <c r="AH43" i="68"/>
  <c r="U20" i="31" s="1"/>
  <c r="AI43" i="68"/>
  <c r="AJ43" i="68"/>
  <c r="AK43" i="68"/>
  <c r="AL43" i="68"/>
  <c r="AM43" i="68"/>
  <c r="Z20" i="31" s="1"/>
  <c r="AO43" i="68"/>
  <c r="AB20" i="27" s="1"/>
  <c r="AP43" i="68"/>
  <c r="AQ43" i="68"/>
  <c r="AR43" i="68"/>
  <c r="AS43" i="68"/>
  <c r="AT43" i="68"/>
  <c r="AU43" i="68"/>
  <c r="AW43" i="68"/>
  <c r="AX43" i="68"/>
  <c r="AY43" i="68"/>
  <c r="AZ43" i="68"/>
  <c r="AZ44" i="68" s="1"/>
  <c r="BA43" i="68"/>
  <c r="BB43" i="68"/>
  <c r="BC43" i="68"/>
  <c r="BD43" i="68"/>
  <c r="BE43" i="68"/>
  <c r="BF43" i="68"/>
  <c r="BG43" i="68"/>
  <c r="AT20" i="27" s="1"/>
  <c r="BH43" i="68"/>
  <c r="BI43" i="68"/>
  <c r="BJ43" i="68"/>
  <c r="AW20" i="31" s="1"/>
  <c r="BK43" i="68"/>
  <c r="BL43" i="68"/>
  <c r="AY20" i="27" s="1"/>
  <c r="BM43" i="68"/>
  <c r="AZ20" i="27" s="1"/>
  <c r="BN43" i="68"/>
  <c r="BA20" i="27" s="1"/>
  <c r="O43" i="68"/>
  <c r="O44" i="68" s="1"/>
  <c r="AH44" i="68"/>
  <c r="AY42" i="68"/>
  <c r="AZ42" i="68"/>
  <c r="BA42" i="68"/>
  <c r="BB42" i="68"/>
  <c r="BC42" i="68"/>
  <c r="AP20" i="27" s="1"/>
  <c r="BD42" i="68"/>
  <c r="BE42" i="68"/>
  <c r="AR20" i="31" s="1"/>
  <c r="BF42" i="68"/>
  <c r="BG42" i="68"/>
  <c r="BH42" i="68"/>
  <c r="BI42" i="68"/>
  <c r="BJ42" i="68"/>
  <c r="BK42" i="68"/>
  <c r="BK44" i="68" s="1"/>
  <c r="BL42" i="68"/>
  <c r="BL44" i="68" s="1"/>
  <c r="BM42" i="68"/>
  <c r="BN42" i="68"/>
  <c r="BN44" i="68" s="1"/>
  <c r="BO32" i="68"/>
  <c r="BO29" i="68"/>
  <c r="BO28" i="68"/>
  <c r="BO27" i="68"/>
  <c r="BO24" i="68"/>
  <c r="BO23" i="68"/>
  <c r="R94" i="70"/>
  <c r="AK44" i="68"/>
  <c r="BO31" i="68"/>
  <c r="BO26" i="68"/>
  <c r="BO30" i="68"/>
  <c r="BO25" i="68"/>
  <c r="AE44" i="68"/>
  <c r="AO162" i="58"/>
  <c r="BO22" i="68"/>
  <c r="BO19" i="68"/>
  <c r="BO18" i="68"/>
  <c r="BO17" i="68"/>
  <c r="BO14" i="68"/>
  <c r="BO13" i="68"/>
  <c r="S308" i="67"/>
  <c r="C10" i="31" s="1"/>
  <c r="T308" i="67"/>
  <c r="U308" i="67"/>
  <c r="V308" i="67"/>
  <c r="W308" i="67"/>
  <c r="X308" i="67"/>
  <c r="Y308" i="67"/>
  <c r="Z308" i="67"/>
  <c r="AA308" i="67"/>
  <c r="K10" i="27" s="1"/>
  <c r="AB308" i="67"/>
  <c r="AC308" i="67"/>
  <c r="AD308" i="67"/>
  <c r="AE308" i="67"/>
  <c r="AF308" i="67"/>
  <c r="AG308" i="67"/>
  <c r="AH308" i="67"/>
  <c r="AI308" i="67"/>
  <c r="S10" i="27" s="1"/>
  <c r="AJ308" i="67"/>
  <c r="AK308" i="67"/>
  <c r="AL308" i="67"/>
  <c r="AM308" i="67"/>
  <c r="AN308" i="67"/>
  <c r="AO308" i="67"/>
  <c r="AP308" i="67"/>
  <c r="AQ308" i="67"/>
  <c r="AA10" i="27" s="1"/>
  <c r="AR308" i="67"/>
  <c r="AS308" i="67"/>
  <c r="AT308" i="67"/>
  <c r="AU308" i="67"/>
  <c r="AV308" i="67"/>
  <c r="AW308" i="67"/>
  <c r="AX308" i="67"/>
  <c r="AH10" i="27" s="1"/>
  <c r="AY308" i="67"/>
  <c r="AI10" i="31" s="1"/>
  <c r="AZ308" i="67"/>
  <c r="BA308" i="67"/>
  <c r="BB308" i="67"/>
  <c r="BC308" i="67"/>
  <c r="BD308" i="67"/>
  <c r="BE308" i="67"/>
  <c r="BF308" i="67"/>
  <c r="BG308" i="67"/>
  <c r="AQ10" i="31" s="1"/>
  <c r="BH308" i="67"/>
  <c r="BI308" i="67"/>
  <c r="BJ308" i="67"/>
  <c r="BK308" i="67"/>
  <c r="BL308" i="67"/>
  <c r="BM308" i="67"/>
  <c r="BN308" i="67"/>
  <c r="BO308" i="67"/>
  <c r="AY10" i="31" s="1"/>
  <c r="BP308" i="67"/>
  <c r="BQ308" i="67"/>
  <c r="R308" i="67"/>
  <c r="S307" i="67"/>
  <c r="T307" i="67"/>
  <c r="U307" i="67"/>
  <c r="V307" i="67"/>
  <c r="W307" i="67"/>
  <c r="G10" i="27" s="1"/>
  <c r="X307" i="67"/>
  <c r="X309" i="67" s="1"/>
  <c r="Y307" i="67"/>
  <c r="Z307" i="67"/>
  <c r="AA307" i="67"/>
  <c r="AB307" i="67"/>
  <c r="AC307" i="67"/>
  <c r="AD307" i="67"/>
  <c r="AE307" i="67"/>
  <c r="AE309" i="67" s="1"/>
  <c r="AF307" i="67"/>
  <c r="P10" i="31" s="1"/>
  <c r="AG307" i="67"/>
  <c r="AH307" i="67"/>
  <c r="AI307" i="67"/>
  <c r="AJ307" i="67"/>
  <c r="AK307" i="67"/>
  <c r="AL307" i="67"/>
  <c r="AM307" i="67"/>
  <c r="AM309" i="67" s="1"/>
  <c r="AN307" i="67"/>
  <c r="AN309" i="67" s="1"/>
  <c r="AO307" i="67"/>
  <c r="AP307" i="67"/>
  <c r="AQ307" i="67"/>
  <c r="AR307" i="67"/>
  <c r="AS307" i="67"/>
  <c r="AT307" i="67"/>
  <c r="AU307" i="67"/>
  <c r="AE10" i="31" s="1"/>
  <c r="AV307" i="67"/>
  <c r="AF10" i="27" s="1"/>
  <c r="AW307" i="67"/>
  <c r="AX307" i="67"/>
  <c r="AY307" i="67"/>
  <c r="AZ307" i="67"/>
  <c r="BA307" i="67"/>
  <c r="BB307" i="67"/>
  <c r="BB309" i="67" s="1"/>
  <c r="BC307" i="67"/>
  <c r="BC309" i="67" s="1"/>
  <c r="BD307" i="67"/>
  <c r="AN10" i="27" s="1"/>
  <c r="BE307" i="67"/>
  <c r="BF307" i="67"/>
  <c r="BG307" i="67"/>
  <c r="BH307" i="67"/>
  <c r="BI307" i="67"/>
  <c r="BJ307" i="67"/>
  <c r="BK307" i="67"/>
  <c r="BL307" i="67"/>
  <c r="AV10" i="27" s="1"/>
  <c r="BM307" i="67"/>
  <c r="BN307" i="67"/>
  <c r="BO307" i="67"/>
  <c r="BP307" i="67"/>
  <c r="BQ307" i="67"/>
  <c r="R307" i="67"/>
  <c r="BO20" i="68"/>
  <c r="BO21" i="68"/>
  <c r="BO16" i="68"/>
  <c r="BO15" i="68"/>
  <c r="BO12" i="49"/>
  <c r="B57" i="31"/>
  <c r="C57" i="31"/>
  <c r="D57" i="31"/>
  <c r="E57" i="31"/>
  <c r="F57" i="31"/>
  <c r="G57" i="31"/>
  <c r="H57" i="31"/>
  <c r="I57" i="31"/>
  <c r="J57" i="31"/>
  <c r="K57" i="31"/>
  <c r="L57" i="31"/>
  <c r="M57" i="31"/>
  <c r="AA26" i="27"/>
  <c r="AD26" i="27"/>
  <c r="AR26" i="27"/>
  <c r="AS26" i="27"/>
  <c r="AW26" i="27"/>
  <c r="AX26" i="27"/>
  <c r="AY26" i="27"/>
  <c r="AZ26" i="27"/>
  <c r="AA26" i="31"/>
  <c r="AO26" i="31"/>
  <c r="AR26" i="31"/>
  <c r="AW26" i="31"/>
  <c r="AY26" i="31"/>
  <c r="AZ26" i="31"/>
  <c r="BA26" i="31"/>
  <c r="C26" i="27"/>
  <c r="BN164" i="71"/>
  <c r="BM164" i="71"/>
  <c r="N26" i="31"/>
  <c r="V54" i="31"/>
  <c r="S26" i="27"/>
  <c r="BD164" i="71"/>
  <c r="BL164" i="71"/>
  <c r="S107" i="63"/>
  <c r="T107" i="63"/>
  <c r="U107" i="63"/>
  <c r="V107" i="63"/>
  <c r="W107" i="63"/>
  <c r="X107" i="63"/>
  <c r="Y107" i="63"/>
  <c r="Z107" i="63"/>
  <c r="AA107" i="63"/>
  <c r="AB107" i="63"/>
  <c r="AC107" i="63"/>
  <c r="AD107" i="63"/>
  <c r="AE107" i="63"/>
  <c r="AF107" i="63"/>
  <c r="AG107" i="63"/>
  <c r="AH107" i="63"/>
  <c r="AI107" i="63"/>
  <c r="AJ107" i="63"/>
  <c r="AK107" i="63"/>
  <c r="U9" i="27" s="1"/>
  <c r="AL107" i="63"/>
  <c r="AM107" i="63"/>
  <c r="AN107" i="63"/>
  <c r="AN109" i="63" s="1"/>
  <c r="AO107" i="63"/>
  <c r="AP107" i="63"/>
  <c r="AQ107" i="63"/>
  <c r="AR107" i="63"/>
  <c r="AS107" i="63"/>
  <c r="AC9" i="27" s="1"/>
  <c r="AT107" i="63"/>
  <c r="AU107" i="63"/>
  <c r="AV107" i="63"/>
  <c r="AF9" i="31" s="1"/>
  <c r="AW107" i="63"/>
  <c r="AY107" i="63"/>
  <c r="AZ107" i="63"/>
  <c r="BA107" i="63"/>
  <c r="BB107" i="63"/>
  <c r="BB109" i="63" s="1"/>
  <c r="BC107" i="63"/>
  <c r="BD107" i="63"/>
  <c r="BE107" i="63"/>
  <c r="AO9" i="27" s="1"/>
  <c r="BF107" i="63"/>
  <c r="BG107" i="63"/>
  <c r="BH107" i="63"/>
  <c r="BI107" i="63"/>
  <c r="BJ107" i="63"/>
  <c r="BK107" i="63"/>
  <c r="BL107" i="63"/>
  <c r="BL109" i="63" s="1"/>
  <c r="BM107" i="63"/>
  <c r="BN107" i="63"/>
  <c r="BN109" i="63" s="1"/>
  <c r="BO107" i="63"/>
  <c r="BP107" i="63"/>
  <c r="BQ107" i="63"/>
  <c r="BQ109" i="63" s="1"/>
  <c r="S108" i="63"/>
  <c r="T108" i="63"/>
  <c r="U108" i="63"/>
  <c r="V108" i="63"/>
  <c r="F9" i="31" s="1"/>
  <c r="W108" i="63"/>
  <c r="G9" i="27" s="1"/>
  <c r="X108" i="63"/>
  <c r="Y108" i="63"/>
  <c r="Z108" i="63"/>
  <c r="J9" i="31" s="1"/>
  <c r="AA108" i="63"/>
  <c r="AB108" i="63"/>
  <c r="AC108" i="63"/>
  <c r="AD108" i="63"/>
  <c r="N9" i="31" s="1"/>
  <c r="AE108" i="63"/>
  <c r="O9" i="31" s="1"/>
  <c r="AF108" i="63"/>
  <c r="AG108" i="63"/>
  <c r="AH108" i="63"/>
  <c r="R9" i="27" s="1"/>
  <c r="AI108" i="63"/>
  <c r="AJ108" i="63"/>
  <c r="AK108" i="63"/>
  <c r="AL108" i="63"/>
  <c r="AM108" i="63"/>
  <c r="AM109" i="63" s="1"/>
  <c r="AN108" i="63"/>
  <c r="AO108" i="63"/>
  <c r="AP108" i="63"/>
  <c r="Z9" i="31" s="1"/>
  <c r="AQ108" i="63"/>
  <c r="AR108" i="63"/>
  <c r="AS108" i="63"/>
  <c r="AT108" i="63"/>
  <c r="AU108" i="63"/>
  <c r="AU109" i="63" s="1"/>
  <c r="AV108" i="63"/>
  <c r="AW108" i="63"/>
  <c r="AX108" i="63"/>
  <c r="AY108" i="63"/>
  <c r="AY109" i="63" s="1"/>
  <c r="AZ108" i="63"/>
  <c r="BA108" i="63"/>
  <c r="BB108" i="63"/>
  <c r="AL9" i="31" s="1"/>
  <c r="BC108" i="63"/>
  <c r="AM9" i="27" s="1"/>
  <c r="BD108" i="63"/>
  <c r="BE108" i="63"/>
  <c r="BF108" i="63"/>
  <c r="BG108" i="63"/>
  <c r="BH108" i="63"/>
  <c r="AR9" i="31" s="1"/>
  <c r="BI108" i="63"/>
  <c r="BJ108" i="63"/>
  <c r="AT9" i="31" s="1"/>
  <c r="BK108" i="63"/>
  <c r="AU9" i="27" s="1"/>
  <c r="BL108" i="63"/>
  <c r="BM108" i="63"/>
  <c r="BN108" i="63"/>
  <c r="BO108" i="63"/>
  <c r="BO109" i="63" s="1"/>
  <c r="BP108" i="63"/>
  <c r="AZ9" i="27" s="1"/>
  <c r="BQ108" i="63"/>
  <c r="BA9" i="31" s="1"/>
  <c r="R108" i="63"/>
  <c r="R107" i="63"/>
  <c r="R109" i="63" s="1"/>
  <c r="BR102" i="63"/>
  <c r="BR99" i="63"/>
  <c r="BR98" i="63"/>
  <c r="BR97" i="63"/>
  <c r="BR94" i="63"/>
  <c r="BR93" i="63"/>
  <c r="BR92" i="63"/>
  <c r="BR89" i="63"/>
  <c r="BR88" i="63"/>
  <c r="O47" i="59"/>
  <c r="O49" i="59" s="1"/>
  <c r="AK78" i="55"/>
  <c r="BO72" i="55"/>
  <c r="BI77" i="55"/>
  <c r="BA77" i="55"/>
  <c r="AS77" i="55"/>
  <c r="AK77" i="55"/>
  <c r="AC77" i="55"/>
  <c r="AA77" i="55"/>
  <c r="U77" i="55"/>
  <c r="S77" i="55"/>
  <c r="F13" i="31" s="1"/>
  <c r="BO70" i="55"/>
  <c r="BO69" i="55"/>
  <c r="BO68" i="55"/>
  <c r="P77" i="55"/>
  <c r="Q77" i="55"/>
  <c r="R77" i="55"/>
  <c r="R79" i="55" s="1"/>
  <c r="V77" i="55"/>
  <c r="W77" i="55"/>
  <c r="W79" i="55" s="1"/>
  <c r="X77" i="55"/>
  <c r="Y77" i="55"/>
  <c r="Z77" i="55"/>
  <c r="AD77" i="55"/>
  <c r="AE77" i="55"/>
  <c r="AF77" i="55"/>
  <c r="S13" i="31" s="1"/>
  <c r="AG77" i="55"/>
  <c r="AH77" i="55"/>
  <c r="AH79" i="55" s="1"/>
  <c r="AI77" i="55"/>
  <c r="AL77" i="55"/>
  <c r="AM77" i="55"/>
  <c r="AN77" i="55"/>
  <c r="AO77" i="55"/>
  <c r="AP77" i="55"/>
  <c r="AC13" i="31" s="1"/>
  <c r="AQ77" i="55"/>
  <c r="AT77" i="55"/>
  <c r="AG13" i="31" s="1"/>
  <c r="AU77" i="55"/>
  <c r="AV77" i="55"/>
  <c r="AW77" i="55"/>
  <c r="AX77" i="55"/>
  <c r="AY77" i="55"/>
  <c r="BB77" i="55"/>
  <c r="BB79" i="55" s="1"/>
  <c r="BC77" i="55"/>
  <c r="BC79" i="55" s="1"/>
  <c r="BD77" i="55"/>
  <c r="AQ13" i="27" s="1"/>
  <c r="BE77" i="55"/>
  <c r="BF77" i="55"/>
  <c r="BG77" i="55"/>
  <c r="BJ77" i="55"/>
  <c r="BK77" i="55"/>
  <c r="BL77" i="55"/>
  <c r="AY13" i="31" s="1"/>
  <c r="BM77" i="55"/>
  <c r="AZ13" i="31" s="1"/>
  <c r="BN77" i="55"/>
  <c r="BN79" i="55" s="1"/>
  <c r="P78" i="55"/>
  <c r="P79" i="55" s="1"/>
  <c r="Q78" i="55"/>
  <c r="D13" i="27" s="1"/>
  <c r="R78" i="55"/>
  <c r="S78" i="55"/>
  <c r="U78" i="55"/>
  <c r="W78" i="55"/>
  <c r="X78" i="55"/>
  <c r="Y78" i="55"/>
  <c r="L13" i="31" s="1"/>
  <c r="Z78" i="55"/>
  <c r="Z79" i="55" s="1"/>
  <c r="AA78" i="55"/>
  <c r="AC78" i="55"/>
  <c r="AE78" i="55"/>
  <c r="R13" i="27" s="1"/>
  <c r="AF78" i="55"/>
  <c r="AG78" i="55"/>
  <c r="AH78" i="55"/>
  <c r="AI78" i="55"/>
  <c r="AM78" i="55"/>
  <c r="AM79" i="55" s="1"/>
  <c r="AN78" i="55"/>
  <c r="AO78" i="55"/>
  <c r="AP78" i="55"/>
  <c r="AQ78" i="55"/>
  <c r="AS78" i="55"/>
  <c r="AF13" i="27" s="1"/>
  <c r="AU78" i="55"/>
  <c r="AV78" i="55"/>
  <c r="AI13" i="27" s="1"/>
  <c r="AW78" i="55"/>
  <c r="AW79" i="55" s="1"/>
  <c r="AX78" i="55"/>
  <c r="AY78" i="55"/>
  <c r="BA78" i="55"/>
  <c r="BC78" i="55"/>
  <c r="BD78" i="55"/>
  <c r="BE78" i="55"/>
  <c r="BF78" i="55"/>
  <c r="BG78" i="55"/>
  <c r="BG79" i="55" s="1"/>
  <c r="BI78" i="55"/>
  <c r="BK78" i="55"/>
  <c r="BL78" i="55"/>
  <c r="BM78" i="55"/>
  <c r="BN78" i="55"/>
  <c r="O78" i="55"/>
  <c r="O77" i="55"/>
  <c r="O79" i="55" s="1"/>
  <c r="BR100" i="63"/>
  <c r="BR101" i="63"/>
  <c r="BR91" i="63"/>
  <c r="BR96" i="63"/>
  <c r="BR90" i="63"/>
  <c r="BR95" i="63"/>
  <c r="BH78" i="55"/>
  <c r="AJ78" i="55"/>
  <c r="W13" i="27" s="1"/>
  <c r="BJ78" i="55"/>
  <c r="BB78" i="55"/>
  <c r="AT78" i="55"/>
  <c r="AL78" i="55"/>
  <c r="AD78" i="55"/>
  <c r="V78" i="55"/>
  <c r="I13" i="31" s="1"/>
  <c r="AZ78" i="55"/>
  <c r="AM13" i="31" s="1"/>
  <c r="AB78" i="55"/>
  <c r="O13" i="31" s="1"/>
  <c r="BH77" i="55"/>
  <c r="AZ77" i="55"/>
  <c r="AR77" i="55"/>
  <c r="AJ77" i="55"/>
  <c r="AB77" i="55"/>
  <c r="T77" i="55"/>
  <c r="BO71" i="55"/>
  <c r="AR78" i="55"/>
  <c r="AE13" i="27" s="1"/>
  <c r="T78" i="55"/>
  <c r="AK63" i="66"/>
  <c r="AC63" i="66"/>
  <c r="U63" i="66"/>
  <c r="AG63" i="66"/>
  <c r="Q6" i="27" s="1"/>
  <c r="Y63" i="66"/>
  <c r="I6" i="31" s="1"/>
  <c r="T62" i="66"/>
  <c r="AG62" i="66"/>
  <c r="AG64" i="66" s="1"/>
  <c r="AM62" i="66"/>
  <c r="AN62" i="66"/>
  <c r="AO62" i="66"/>
  <c r="Y6" i="31" s="1"/>
  <c r="AP62" i="66"/>
  <c r="AQ62" i="66"/>
  <c r="AR62" i="66"/>
  <c r="AS62" i="66"/>
  <c r="AT62" i="66"/>
  <c r="AT64" i="66" s="1"/>
  <c r="AU62" i="66"/>
  <c r="AV62" i="66"/>
  <c r="AW62" i="66"/>
  <c r="AG6" i="31" s="1"/>
  <c r="AX62" i="66"/>
  <c r="AY62" i="66"/>
  <c r="AY64" i="66" s="1"/>
  <c r="AZ62" i="66"/>
  <c r="BA62" i="66"/>
  <c r="BB62" i="66"/>
  <c r="BB64" i="66" s="1"/>
  <c r="BC62" i="66"/>
  <c r="BD62" i="66"/>
  <c r="BE62" i="66"/>
  <c r="AO6" i="31" s="1"/>
  <c r="BF62" i="66"/>
  <c r="BG62" i="66"/>
  <c r="BH62" i="66"/>
  <c r="BI62" i="66"/>
  <c r="BJ62" i="66"/>
  <c r="BJ64" i="66" s="1"/>
  <c r="BK62" i="66"/>
  <c r="BL62" i="66"/>
  <c r="BM62" i="66"/>
  <c r="AW6" i="31" s="1"/>
  <c r="BN62" i="66"/>
  <c r="BO62" i="66"/>
  <c r="BP62" i="66"/>
  <c r="BP64" i="66" s="1"/>
  <c r="BQ62" i="66"/>
  <c r="AD63" i="66"/>
  <c r="N6" i="31" s="1"/>
  <c r="AL63" i="66"/>
  <c r="AM63" i="66"/>
  <c r="W6" i="27" s="1"/>
  <c r="AN63" i="66"/>
  <c r="X6" i="27" s="1"/>
  <c r="AO63" i="66"/>
  <c r="AP63" i="66"/>
  <c r="Z6" i="31" s="1"/>
  <c r="AQ63" i="66"/>
  <c r="AA6" i="31" s="1"/>
  <c r="AR63" i="66"/>
  <c r="AB6" i="27" s="1"/>
  <c r="AS63" i="66"/>
  <c r="AC6" i="27" s="1"/>
  <c r="AT63" i="66"/>
  <c r="AU63" i="66"/>
  <c r="AE6" i="27" s="1"/>
  <c r="AV63" i="66"/>
  <c r="AW63" i="66"/>
  <c r="AX63" i="66"/>
  <c r="AX64" i="66" s="1"/>
  <c r="AY63" i="66"/>
  <c r="AI6" i="31" s="1"/>
  <c r="AZ63" i="66"/>
  <c r="BA63" i="66"/>
  <c r="AK6" i="27" s="1"/>
  <c r="BB63" i="66"/>
  <c r="BC63" i="66"/>
  <c r="AM6" i="27" s="1"/>
  <c r="BD63" i="66"/>
  <c r="AN6" i="27" s="1"/>
  <c r="BE63" i="66"/>
  <c r="BF63" i="66"/>
  <c r="BF64" i="66" s="1"/>
  <c r="BG63" i="66"/>
  <c r="BH63" i="66"/>
  <c r="AR6" i="27" s="1"/>
  <c r="BI63" i="66"/>
  <c r="AS6" i="27" s="1"/>
  <c r="BJ63" i="66"/>
  <c r="BK63" i="66"/>
  <c r="AU6" i="27" s="1"/>
  <c r="BL63" i="66"/>
  <c r="AV6" i="27" s="1"/>
  <c r="BM63" i="66"/>
  <c r="BN63" i="66"/>
  <c r="BO63" i="66"/>
  <c r="AY6" i="31" s="1"/>
  <c r="BP63" i="66"/>
  <c r="AZ6" i="27" s="1"/>
  <c r="BQ63" i="66"/>
  <c r="BA6" i="31" s="1"/>
  <c r="R63" i="66"/>
  <c r="BR57" i="66"/>
  <c r="BR54" i="66"/>
  <c r="BR53" i="66"/>
  <c r="BR52" i="66"/>
  <c r="BR49" i="66"/>
  <c r="BR48" i="66"/>
  <c r="BR47" i="66"/>
  <c r="BR44" i="66"/>
  <c r="BR43" i="66"/>
  <c r="BR42" i="66"/>
  <c r="BR39" i="66"/>
  <c r="BR38" i="66"/>
  <c r="BR37" i="66"/>
  <c r="BR34" i="66"/>
  <c r="BR33" i="66"/>
  <c r="BR87" i="63"/>
  <c r="BR84" i="63"/>
  <c r="BR83" i="63"/>
  <c r="BR82" i="63"/>
  <c r="BR79" i="63"/>
  <c r="BR78" i="63"/>
  <c r="BR77" i="63"/>
  <c r="BR74" i="63"/>
  <c r="BR73" i="63"/>
  <c r="BR72" i="63"/>
  <c r="BR69" i="63"/>
  <c r="BR68" i="63"/>
  <c r="BR67" i="63"/>
  <c r="BR64" i="63"/>
  <c r="BR63" i="63"/>
  <c r="BR62" i="63"/>
  <c r="BR60" i="63"/>
  <c r="BR59" i="63"/>
  <c r="BR58" i="63"/>
  <c r="BR57" i="63"/>
  <c r="BR54" i="63"/>
  <c r="BR53" i="63"/>
  <c r="BR52" i="63"/>
  <c r="BR49" i="63"/>
  <c r="BR48" i="63"/>
  <c r="BR47" i="63"/>
  <c r="BR44" i="63"/>
  <c r="BR43" i="63"/>
  <c r="BR42" i="63"/>
  <c r="BR39" i="63"/>
  <c r="BR38" i="63"/>
  <c r="BR37" i="63"/>
  <c r="BR34" i="63"/>
  <c r="BR33" i="63"/>
  <c r="BR32" i="63"/>
  <c r="BR29" i="63"/>
  <c r="BR28" i="63"/>
  <c r="BR27" i="63"/>
  <c r="BR24" i="63"/>
  <c r="BR23" i="63"/>
  <c r="BR22" i="63"/>
  <c r="BR19" i="63"/>
  <c r="BR18" i="63"/>
  <c r="BR17" i="63"/>
  <c r="BR14" i="63"/>
  <c r="BR13" i="63"/>
  <c r="BR12" i="63"/>
  <c r="BR9" i="63"/>
  <c r="BR8" i="63"/>
  <c r="BR7" i="63"/>
  <c r="BR4" i="63"/>
  <c r="BR3" i="63"/>
  <c r="AO163" i="58"/>
  <c r="AB21" i="31" s="1"/>
  <c r="P162" i="58"/>
  <c r="Q162" i="58"/>
  <c r="R162" i="58"/>
  <c r="S162" i="58"/>
  <c r="T162" i="58"/>
  <c r="U162" i="58"/>
  <c r="H21" i="31" s="1"/>
  <c r="V162" i="58"/>
  <c r="W162" i="58"/>
  <c r="X162" i="58"/>
  <c r="Y162" i="58"/>
  <c r="Z162" i="58"/>
  <c r="AA162" i="58"/>
  <c r="AB162" i="58"/>
  <c r="AC162" i="58"/>
  <c r="P21" i="31" s="1"/>
  <c r="AD162" i="58"/>
  <c r="AE162" i="58"/>
  <c r="AF162" i="58"/>
  <c r="AG162" i="58"/>
  <c r="AH162" i="58"/>
  <c r="AI162" i="58"/>
  <c r="AJ162" i="58"/>
  <c r="AL162" i="58"/>
  <c r="Y21" i="27" s="1"/>
  <c r="AM162" i="58"/>
  <c r="AN162" i="58"/>
  <c r="AP162" i="58"/>
  <c r="AQ162" i="58"/>
  <c r="AR162" i="58"/>
  <c r="AS162" i="58"/>
  <c r="AT162" i="58"/>
  <c r="AU162" i="58"/>
  <c r="AH21" i="31" s="1"/>
  <c r="AV162" i="58"/>
  <c r="AW162" i="58"/>
  <c r="AX162" i="58"/>
  <c r="AX164" i="58" s="1"/>
  <c r="AY162" i="58"/>
  <c r="AZ162" i="58"/>
  <c r="BA162" i="58"/>
  <c r="BB162" i="58"/>
  <c r="BC162" i="58"/>
  <c r="BC164" i="58" s="1"/>
  <c r="BD162" i="58"/>
  <c r="BE162" i="58"/>
  <c r="BF162" i="58"/>
  <c r="BG162" i="58"/>
  <c r="BH162" i="58"/>
  <c r="BI162" i="58"/>
  <c r="BJ162" i="58"/>
  <c r="BK162" i="58"/>
  <c r="AX21" i="27" s="1"/>
  <c r="BL162" i="58"/>
  <c r="BM162" i="58"/>
  <c r="AZ21" i="31" s="1"/>
  <c r="BN162" i="58"/>
  <c r="BN164" i="58" s="1"/>
  <c r="P163" i="58"/>
  <c r="Q163" i="58"/>
  <c r="R163" i="58"/>
  <c r="S163" i="58"/>
  <c r="F21" i="31" s="1"/>
  <c r="T163" i="58"/>
  <c r="U163" i="58"/>
  <c r="V163" i="58"/>
  <c r="I21" i="31" s="1"/>
  <c r="W163" i="58"/>
  <c r="J21" i="31" s="1"/>
  <c r="X163" i="58"/>
  <c r="Y163" i="58"/>
  <c r="L21" i="27" s="1"/>
  <c r="Z163" i="58"/>
  <c r="AA163" i="58"/>
  <c r="N21" i="27" s="1"/>
  <c r="AB163" i="58"/>
  <c r="AC163" i="58"/>
  <c r="AD163" i="58"/>
  <c r="Q21" i="31" s="1"/>
  <c r="AE163" i="58"/>
  <c r="AF163" i="58"/>
  <c r="AG163" i="58"/>
  <c r="AH163" i="58"/>
  <c r="AI163" i="58"/>
  <c r="V21" i="31" s="1"/>
  <c r="AJ163" i="58"/>
  <c r="AK163" i="58"/>
  <c r="AL163" i="58"/>
  <c r="AM163" i="58"/>
  <c r="Z21" i="31" s="1"/>
  <c r="AN163" i="58"/>
  <c r="AP163" i="58"/>
  <c r="AQ163" i="58"/>
  <c r="AR163" i="58"/>
  <c r="AS163" i="58"/>
  <c r="AF21" i="31" s="1"/>
  <c r="AT163" i="58"/>
  <c r="AU163" i="58"/>
  <c r="AV163" i="58"/>
  <c r="AW163" i="58"/>
  <c r="AX163" i="58"/>
  <c r="AY163" i="58"/>
  <c r="AZ163" i="58"/>
  <c r="BA163" i="58"/>
  <c r="BB163" i="58"/>
  <c r="BC163" i="58"/>
  <c r="BD163" i="58"/>
  <c r="AQ21" i="31" s="1"/>
  <c r="BE163" i="58"/>
  <c r="BF163" i="58"/>
  <c r="BG163" i="58"/>
  <c r="BH163" i="58"/>
  <c r="BI163" i="58"/>
  <c r="BJ163" i="58"/>
  <c r="BK163" i="58"/>
  <c r="BL163" i="58"/>
  <c r="AY21" i="31" s="1"/>
  <c r="BM163" i="58"/>
  <c r="BN163" i="58"/>
  <c r="BA21" i="27" s="1"/>
  <c r="O163" i="58"/>
  <c r="O162" i="58"/>
  <c r="O164" i="58" s="1"/>
  <c r="BO157" i="58"/>
  <c r="BO154" i="58"/>
  <c r="BO153" i="58"/>
  <c r="BO152" i="58"/>
  <c r="BO149" i="58"/>
  <c r="BO148" i="58"/>
  <c r="BO147" i="58"/>
  <c r="BO144" i="58"/>
  <c r="BO143" i="58"/>
  <c r="BO142" i="58"/>
  <c r="BO139" i="58"/>
  <c r="BO138" i="58"/>
  <c r="BO137" i="58"/>
  <c r="BO134" i="58"/>
  <c r="BO133" i="58"/>
  <c r="BO132" i="58"/>
  <c r="BO129" i="58"/>
  <c r="BO128" i="58"/>
  <c r="BO127" i="58"/>
  <c r="BO124" i="58"/>
  <c r="BO123" i="58"/>
  <c r="BO122" i="58"/>
  <c r="BO119" i="58"/>
  <c r="BO118" i="58"/>
  <c r="BO117" i="58"/>
  <c r="BO114" i="58"/>
  <c r="BO113" i="58"/>
  <c r="BO112" i="58"/>
  <c r="BO109" i="58"/>
  <c r="BO108" i="58"/>
  <c r="BO107" i="58"/>
  <c r="BO104" i="58"/>
  <c r="BO103" i="58"/>
  <c r="BO102" i="58"/>
  <c r="BO101" i="58"/>
  <c r="BO99" i="58"/>
  <c r="BO98" i="58"/>
  <c r="BO97" i="58"/>
  <c r="AK162" i="58"/>
  <c r="AK164" i="58" s="1"/>
  <c r="BO94" i="58"/>
  <c r="BO93" i="58"/>
  <c r="BO92" i="58"/>
  <c r="BO91" i="58"/>
  <c r="BO89" i="58"/>
  <c r="BO88" i="58"/>
  <c r="BO87" i="58"/>
  <c r="BO86" i="58"/>
  <c r="BO85" i="58"/>
  <c r="BO84" i="58"/>
  <c r="BO83" i="58"/>
  <c r="BO82" i="58"/>
  <c r="BO79" i="58"/>
  <c r="BO78" i="58"/>
  <c r="BO77" i="58"/>
  <c r="BO74" i="58"/>
  <c r="BO73" i="58"/>
  <c r="BO72" i="58"/>
  <c r="BO69" i="58"/>
  <c r="BO68" i="58"/>
  <c r="BO67" i="58"/>
  <c r="BO64" i="58"/>
  <c r="BO63" i="58"/>
  <c r="BO62" i="58"/>
  <c r="BO59" i="58"/>
  <c r="BO58" i="58"/>
  <c r="BO57" i="58"/>
  <c r="BO54" i="58"/>
  <c r="BO53" i="58"/>
  <c r="BO52" i="58"/>
  <c r="BO49" i="58"/>
  <c r="BO48" i="58"/>
  <c r="BO47" i="58"/>
  <c r="BO44" i="58"/>
  <c r="BO43" i="58"/>
  <c r="BO42" i="58"/>
  <c r="BO40" i="58"/>
  <c r="BO39" i="58"/>
  <c r="BO38" i="58"/>
  <c r="BO37" i="58"/>
  <c r="BO34" i="58"/>
  <c r="BO33" i="58"/>
  <c r="BO32" i="58"/>
  <c r="BO29" i="58"/>
  <c r="BO28" i="58"/>
  <c r="BO27" i="58"/>
  <c r="BO26" i="58"/>
  <c r="BO24" i="58"/>
  <c r="BO23" i="58"/>
  <c r="BO22" i="58"/>
  <c r="BO21" i="58"/>
  <c r="BO20" i="58"/>
  <c r="BO19" i="58"/>
  <c r="BO18" i="58"/>
  <c r="BO17" i="58"/>
  <c r="BO14" i="58"/>
  <c r="BO13" i="58"/>
  <c r="BO12" i="58"/>
  <c r="BO9" i="58"/>
  <c r="BO8" i="58"/>
  <c r="BO7" i="58"/>
  <c r="BO4" i="58"/>
  <c r="BO3" i="58"/>
  <c r="BC33" i="53"/>
  <c r="AM12" i="27" s="1"/>
  <c r="BC32" i="53"/>
  <c r="BC34" i="53" s="1"/>
  <c r="S32" i="53"/>
  <c r="T32" i="53"/>
  <c r="U32" i="53"/>
  <c r="E12" i="31" s="1"/>
  <c r="V32" i="53"/>
  <c r="W32" i="53"/>
  <c r="X32" i="53"/>
  <c r="X34" i="53" s="1"/>
  <c r="Y32" i="53"/>
  <c r="Z32" i="53"/>
  <c r="AA32" i="53"/>
  <c r="AB32" i="53"/>
  <c r="AC32" i="53"/>
  <c r="AD32" i="53"/>
  <c r="AE32" i="53"/>
  <c r="AF32" i="53"/>
  <c r="AG32" i="53"/>
  <c r="AH32" i="53"/>
  <c r="AI32" i="53"/>
  <c r="AJ32" i="53"/>
  <c r="AK32" i="53"/>
  <c r="AK34" i="53" s="1"/>
  <c r="AL32" i="53"/>
  <c r="AL34" i="53" s="1"/>
  <c r="AM32" i="53"/>
  <c r="AN32" i="53"/>
  <c r="AO32" i="53"/>
  <c r="AP32" i="53"/>
  <c r="AQ32" i="53"/>
  <c r="AR32" i="53"/>
  <c r="AS32" i="53"/>
  <c r="AT32" i="53"/>
  <c r="AU32" i="53"/>
  <c r="AV32" i="53"/>
  <c r="AW32" i="53"/>
  <c r="AX32" i="53"/>
  <c r="AY32" i="53"/>
  <c r="AZ32" i="53"/>
  <c r="BA32" i="53"/>
  <c r="BA34" i="53" s="1"/>
  <c r="BB32" i="53"/>
  <c r="BD32" i="53"/>
  <c r="BE32" i="53"/>
  <c r="BF32" i="53"/>
  <c r="BG32" i="53"/>
  <c r="BH32" i="53"/>
  <c r="BI32" i="53"/>
  <c r="BJ32" i="53"/>
  <c r="BJ34" i="53" s="1"/>
  <c r="BK32" i="53"/>
  <c r="BL32" i="53"/>
  <c r="BM32" i="53"/>
  <c r="BN32" i="53"/>
  <c r="BO32" i="53"/>
  <c r="AY12" i="27" s="1"/>
  <c r="BP32" i="53"/>
  <c r="BQ32" i="53"/>
  <c r="S33" i="53"/>
  <c r="T33" i="53"/>
  <c r="U33" i="53"/>
  <c r="V33" i="53"/>
  <c r="W33" i="53"/>
  <c r="X33" i="53"/>
  <c r="Y33" i="53"/>
  <c r="Z33" i="53"/>
  <c r="AA33" i="53"/>
  <c r="AB33" i="53"/>
  <c r="L12" i="27" s="1"/>
  <c r="AC33" i="53"/>
  <c r="AD33" i="53"/>
  <c r="AE33" i="53"/>
  <c r="AF33" i="53"/>
  <c r="AG33" i="53"/>
  <c r="AH33" i="53"/>
  <c r="AI33" i="53"/>
  <c r="AJ33" i="53"/>
  <c r="T12" i="31" s="1"/>
  <c r="AK33" i="53"/>
  <c r="AL33" i="53"/>
  <c r="AM33" i="53"/>
  <c r="W12" i="27" s="1"/>
  <c r="AN33" i="53"/>
  <c r="AO33" i="53"/>
  <c r="AP33" i="53"/>
  <c r="AQ33" i="53"/>
  <c r="AR33" i="53"/>
  <c r="AB12" i="27" s="1"/>
  <c r="AS33" i="53"/>
  <c r="AT33" i="53"/>
  <c r="AU33" i="53"/>
  <c r="AE12" i="31" s="1"/>
  <c r="AV33" i="53"/>
  <c r="AW33" i="53"/>
  <c r="AX33" i="53"/>
  <c r="AY33" i="53"/>
  <c r="AY34" i="53" s="1"/>
  <c r="AZ33" i="53"/>
  <c r="AJ12" i="31" s="1"/>
  <c r="BA33" i="53"/>
  <c r="BB33" i="53"/>
  <c r="BD33" i="53"/>
  <c r="BE33" i="53"/>
  <c r="BF33" i="53"/>
  <c r="BG33" i="53"/>
  <c r="BH33" i="53"/>
  <c r="BI33" i="53"/>
  <c r="BJ33" i="53"/>
  <c r="BK33" i="53"/>
  <c r="BL33" i="53"/>
  <c r="BM33" i="53"/>
  <c r="BN33" i="53"/>
  <c r="BO33" i="53"/>
  <c r="BP33" i="53"/>
  <c r="AZ12" i="31" s="1"/>
  <c r="BQ33" i="53"/>
  <c r="BA12" i="31" s="1"/>
  <c r="R33" i="53"/>
  <c r="R32" i="53"/>
  <c r="B12" i="31" s="1"/>
  <c r="BR27" i="53"/>
  <c r="BR24" i="53"/>
  <c r="BR23" i="53"/>
  <c r="BR16" i="63"/>
  <c r="BR11" i="63"/>
  <c r="BR6" i="63"/>
  <c r="BR20" i="63"/>
  <c r="BR5" i="63"/>
  <c r="AB62" i="66"/>
  <c r="R62" i="66"/>
  <c r="B6" i="31" s="1"/>
  <c r="Z63" i="66"/>
  <c r="J6" i="27" s="1"/>
  <c r="AH63" i="66"/>
  <c r="R6" i="31" s="1"/>
  <c r="BR45" i="66"/>
  <c r="Y62" i="66"/>
  <c r="X62" i="66"/>
  <c r="X63" i="66"/>
  <c r="H6" i="27" s="1"/>
  <c r="AF62" i="66"/>
  <c r="AF63" i="66"/>
  <c r="S63" i="66"/>
  <c r="S62" i="66"/>
  <c r="S64" i="66" s="1"/>
  <c r="AA63" i="66"/>
  <c r="AA64" i="66" s="1"/>
  <c r="AA62" i="66"/>
  <c r="AI63" i="66"/>
  <c r="AI62" i="66"/>
  <c r="AI64" i="66" s="1"/>
  <c r="V62" i="66"/>
  <c r="AD62" i="66"/>
  <c r="AL62" i="66"/>
  <c r="T63" i="66"/>
  <c r="D6" i="27" s="1"/>
  <c r="AB63" i="66"/>
  <c r="AJ63" i="66"/>
  <c r="AE62" i="66"/>
  <c r="V63" i="66"/>
  <c r="AJ62" i="66"/>
  <c r="AJ64" i="66" s="1"/>
  <c r="U62" i="66"/>
  <c r="U64" i="66" s="1"/>
  <c r="AC62" i="66"/>
  <c r="AK62" i="66"/>
  <c r="AK64" i="66" s="1"/>
  <c r="AE63" i="66"/>
  <c r="W63" i="66"/>
  <c r="AH62" i="66"/>
  <c r="Z62" i="66"/>
  <c r="BR55" i="66"/>
  <c r="W62" i="66"/>
  <c r="W64" i="66" s="1"/>
  <c r="BR56" i="66"/>
  <c r="BR41" i="66"/>
  <c r="BR51" i="66"/>
  <c r="BR36" i="66"/>
  <c r="BR40" i="66"/>
  <c r="BR50" i="66"/>
  <c r="BR46" i="66"/>
  <c r="BR35" i="66"/>
  <c r="BR51" i="63"/>
  <c r="BR26" i="63"/>
  <c r="BR25" i="63"/>
  <c r="BR61" i="63"/>
  <c r="BR66" i="63"/>
  <c r="BR65" i="63"/>
  <c r="BR75" i="63"/>
  <c r="BR76" i="63"/>
  <c r="BR85" i="63"/>
  <c r="BR86" i="63"/>
  <c r="BR10" i="63"/>
  <c r="BR71" i="63"/>
  <c r="BR80" i="63"/>
  <c r="BR81" i="63"/>
  <c r="BR55" i="63"/>
  <c r="BR15" i="63"/>
  <c r="BR21" i="63"/>
  <c r="BR31" i="63"/>
  <c r="BR30" i="63"/>
  <c r="BR56" i="63"/>
  <c r="BR70" i="63"/>
  <c r="BR50" i="63"/>
  <c r="BR35" i="63"/>
  <c r="BR40" i="63"/>
  <c r="BR45" i="63"/>
  <c r="BR36" i="63"/>
  <c r="BR41" i="63"/>
  <c r="BR46" i="63"/>
  <c r="AH109" i="63"/>
  <c r="BO76" i="58"/>
  <c r="BO36" i="58"/>
  <c r="BO96" i="58"/>
  <c r="BO16" i="58"/>
  <c r="BO6" i="58"/>
  <c r="BO46" i="58"/>
  <c r="BO55" i="58"/>
  <c r="BO56" i="58"/>
  <c r="BO66" i="58"/>
  <c r="BO30" i="58"/>
  <c r="BO150" i="58"/>
  <c r="BO51" i="58"/>
  <c r="BO50" i="58"/>
  <c r="BO5" i="58"/>
  <c r="BO10" i="58"/>
  <c r="BO31" i="58"/>
  <c r="BO90" i="58"/>
  <c r="BO60" i="58"/>
  <c r="BO61" i="58"/>
  <c r="BO15" i="58"/>
  <c r="BO41" i="58"/>
  <c r="BO100" i="58"/>
  <c r="BO80" i="58"/>
  <c r="BO25" i="58"/>
  <c r="BO11" i="58"/>
  <c r="BO81" i="58"/>
  <c r="BO71" i="58"/>
  <c r="BO131" i="58"/>
  <c r="BO130" i="58"/>
  <c r="BO125" i="58"/>
  <c r="BO35" i="58"/>
  <c r="BO45" i="58"/>
  <c r="BO65" i="58"/>
  <c r="BO70" i="58"/>
  <c r="BO106" i="58"/>
  <c r="BO126" i="58"/>
  <c r="BO75" i="58"/>
  <c r="BO95" i="58"/>
  <c r="BO110" i="58"/>
  <c r="BO116" i="58"/>
  <c r="BO105" i="58"/>
  <c r="BO121" i="58"/>
  <c r="BO120" i="58"/>
  <c r="BO136" i="58"/>
  <c r="BO135" i="58"/>
  <c r="BO140" i="58"/>
  <c r="BO145" i="58"/>
  <c r="BO146" i="58"/>
  <c r="BO156" i="58"/>
  <c r="BO111" i="58"/>
  <c r="BO155" i="58"/>
  <c r="BO115" i="58"/>
  <c r="BO151" i="58"/>
  <c r="BO141" i="58"/>
  <c r="BR25" i="53"/>
  <c r="BR26" i="53"/>
  <c r="AL109" i="63"/>
  <c r="BO64" i="66"/>
  <c r="BN64" i="66"/>
  <c r="BG64" i="66"/>
  <c r="AP64" i="66"/>
  <c r="AL64" i="66"/>
  <c r="AD64" i="66"/>
  <c r="R64" i="66"/>
  <c r="BD34" i="53"/>
  <c r="BD109" i="63"/>
  <c r="R82" i="62"/>
  <c r="R33" i="60"/>
  <c r="B17" i="31" s="1"/>
  <c r="R32" i="60"/>
  <c r="R9" i="31"/>
  <c r="AX6" i="31"/>
  <c r="AR6" i="31"/>
  <c r="AP6" i="31"/>
  <c r="AF6" i="31"/>
  <c r="X6" i="31"/>
  <c r="AZ12" i="27"/>
  <c r="AZ8" i="27"/>
  <c r="AY7" i="27"/>
  <c r="AZ7" i="27"/>
  <c r="AP6" i="27"/>
  <c r="AX6" i="27"/>
  <c r="AY6" i="27"/>
  <c r="H20" i="31"/>
  <c r="H10" i="27"/>
  <c r="K6" i="31"/>
  <c r="AJ7" i="31"/>
  <c r="S82" i="62"/>
  <c r="T82" i="62"/>
  <c r="U82" i="62"/>
  <c r="V82" i="62"/>
  <c r="W82" i="62"/>
  <c r="X82" i="62"/>
  <c r="H18" i="27" s="1"/>
  <c r="Y82" i="62"/>
  <c r="Z82" i="62"/>
  <c r="AA82" i="62"/>
  <c r="AB82" i="62"/>
  <c r="AC82" i="62"/>
  <c r="AD82" i="62"/>
  <c r="AE82" i="62"/>
  <c r="AF82" i="62"/>
  <c r="P18" i="31" s="1"/>
  <c r="AG82" i="62"/>
  <c r="AH82" i="62"/>
  <c r="AI82" i="62"/>
  <c r="AJ82" i="62"/>
  <c r="AK82" i="62"/>
  <c r="AL82" i="62"/>
  <c r="AM82" i="62"/>
  <c r="AN82" i="62"/>
  <c r="AN84" i="62" s="1"/>
  <c r="AO82" i="62"/>
  <c r="AP82" i="62"/>
  <c r="AQ82" i="62"/>
  <c r="AR82" i="62"/>
  <c r="AU82" i="62"/>
  <c r="AV82" i="62"/>
  <c r="AV84" i="62" s="1"/>
  <c r="AW82" i="62"/>
  <c r="AX82" i="62"/>
  <c r="AY82" i="62"/>
  <c r="AZ82" i="62"/>
  <c r="BA82" i="62"/>
  <c r="BB82" i="62"/>
  <c r="BC82" i="62"/>
  <c r="BD82" i="62"/>
  <c r="BD84" i="62" s="1"/>
  <c r="BE82" i="62"/>
  <c r="BF82" i="62"/>
  <c r="BG82" i="62"/>
  <c r="BH82" i="62"/>
  <c r="BI82" i="62"/>
  <c r="BJ82" i="62"/>
  <c r="BK82" i="62"/>
  <c r="BL82" i="62"/>
  <c r="AV18" i="27" s="1"/>
  <c r="BM82" i="62"/>
  <c r="BN82" i="62"/>
  <c r="BO82" i="62"/>
  <c r="BP82" i="62"/>
  <c r="BQ82" i="62"/>
  <c r="S83" i="62"/>
  <c r="C18" i="31" s="1"/>
  <c r="T83" i="62"/>
  <c r="U83" i="62"/>
  <c r="E18" i="27" s="1"/>
  <c r="V83" i="62"/>
  <c r="W83" i="62"/>
  <c r="W84" i="62" s="1"/>
  <c r="X83" i="62"/>
  <c r="Y83" i="62"/>
  <c r="Z83" i="62"/>
  <c r="J18" i="31" s="1"/>
  <c r="AA83" i="62"/>
  <c r="K18" i="31" s="1"/>
  <c r="AB83" i="62"/>
  <c r="L18" i="31" s="1"/>
  <c r="AC83" i="62"/>
  <c r="AD83" i="62"/>
  <c r="AE83" i="62"/>
  <c r="O18" i="31" s="1"/>
  <c r="AF83" i="62"/>
  <c r="AG83" i="62"/>
  <c r="AH83" i="62"/>
  <c r="R18" i="27" s="1"/>
  <c r="AI83" i="62"/>
  <c r="AJ83" i="62"/>
  <c r="AK83" i="62"/>
  <c r="U18" i="27" s="1"/>
  <c r="AL83" i="62"/>
  <c r="AM83" i="62"/>
  <c r="W18" i="31" s="1"/>
  <c r="AN83" i="62"/>
  <c r="AO83" i="62"/>
  <c r="AP83" i="62"/>
  <c r="Z18" i="27" s="1"/>
  <c r="AQ83" i="62"/>
  <c r="AQ84" i="62" s="1"/>
  <c r="AR83" i="62"/>
  <c r="AS83" i="62"/>
  <c r="AT83" i="62"/>
  <c r="AU83" i="62"/>
  <c r="AV83" i="62"/>
  <c r="AW83" i="62"/>
  <c r="AX83" i="62"/>
  <c r="AY83" i="62"/>
  <c r="AZ83" i="62"/>
  <c r="AJ18" i="31" s="1"/>
  <c r="BA83" i="62"/>
  <c r="AK18" i="27" s="1"/>
  <c r="BB83" i="62"/>
  <c r="BC83" i="62"/>
  <c r="BD83" i="62"/>
  <c r="BE83" i="62"/>
  <c r="BF83" i="62"/>
  <c r="BG83" i="62"/>
  <c r="BH83" i="62"/>
  <c r="BH84" i="62" s="1"/>
  <c r="BI83" i="62"/>
  <c r="AS18" i="31" s="1"/>
  <c r="BJ83" i="62"/>
  <c r="BK83" i="62"/>
  <c r="BL83" i="62"/>
  <c r="BM83" i="62"/>
  <c r="BN83" i="62"/>
  <c r="BO83" i="62"/>
  <c r="AY18" i="27" s="1"/>
  <c r="BP83" i="62"/>
  <c r="AZ18" i="31" s="1"/>
  <c r="BQ83" i="62"/>
  <c r="BA18" i="31" s="1"/>
  <c r="R83" i="62"/>
  <c r="S32" i="60"/>
  <c r="T32" i="60"/>
  <c r="U32" i="60"/>
  <c r="V32" i="60"/>
  <c r="W32" i="60"/>
  <c r="X32" i="60"/>
  <c r="Y32" i="60"/>
  <c r="Z32" i="60"/>
  <c r="Z34" i="60" s="1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V17" i="31" s="1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AL17" i="31" s="1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Q34" i="60" s="1"/>
  <c r="S33" i="60"/>
  <c r="C17" i="31" s="1"/>
  <c r="T33" i="60"/>
  <c r="D17" i="31" s="1"/>
  <c r="U33" i="60"/>
  <c r="E17" i="31" s="1"/>
  <c r="V33" i="60"/>
  <c r="F17" i="31" s="1"/>
  <c r="W33" i="60"/>
  <c r="G17" i="31" s="1"/>
  <c r="X33" i="60"/>
  <c r="H17" i="31" s="1"/>
  <c r="Y33" i="60"/>
  <c r="I17" i="27" s="1"/>
  <c r="Z33" i="60"/>
  <c r="AA33" i="60"/>
  <c r="K17" i="27" s="1"/>
  <c r="AB33" i="60"/>
  <c r="L17" i="31" s="1"/>
  <c r="AC33" i="60"/>
  <c r="M17" i="31" s="1"/>
  <c r="AD33" i="60"/>
  <c r="N17" i="27" s="1"/>
  <c r="AE33" i="60"/>
  <c r="O17" i="31" s="1"/>
  <c r="AF33" i="60"/>
  <c r="AG33" i="60"/>
  <c r="Q17" i="27" s="1"/>
  <c r="AH33" i="60"/>
  <c r="R17" i="31" s="1"/>
  <c r="AI33" i="60"/>
  <c r="AJ33" i="60"/>
  <c r="T17" i="27" s="1"/>
  <c r="AK33" i="60"/>
  <c r="AL33" i="60"/>
  <c r="AM33" i="60"/>
  <c r="AN33" i="60"/>
  <c r="AO33" i="60"/>
  <c r="AO34" i="60" s="1"/>
  <c r="AP33" i="60"/>
  <c r="Z17" i="27" s="1"/>
  <c r="AQ33" i="60"/>
  <c r="AR33" i="60"/>
  <c r="AB17" i="31" s="1"/>
  <c r="AS33" i="60"/>
  <c r="AT33" i="60"/>
  <c r="AU33" i="60"/>
  <c r="AV33" i="60"/>
  <c r="AW33" i="60"/>
  <c r="AG17" i="27" s="1"/>
  <c r="AX33" i="60"/>
  <c r="AY33" i="60"/>
  <c r="AZ33" i="60"/>
  <c r="AJ17" i="31" s="1"/>
  <c r="BA33" i="60"/>
  <c r="BB33" i="60"/>
  <c r="BC33" i="60"/>
  <c r="BD33" i="60"/>
  <c r="AN17" i="27" s="1"/>
  <c r="BE33" i="60"/>
  <c r="BF33" i="60"/>
  <c r="BG33" i="60"/>
  <c r="BH33" i="60"/>
  <c r="AR17" i="31" s="1"/>
  <c r="BI33" i="60"/>
  <c r="BJ33" i="60"/>
  <c r="BK33" i="60"/>
  <c r="BL33" i="60"/>
  <c r="BM33" i="60"/>
  <c r="AW17" i="31" s="1"/>
  <c r="BN33" i="60"/>
  <c r="BO33" i="60"/>
  <c r="AY17" i="27" s="1"/>
  <c r="BP33" i="60"/>
  <c r="AZ17" i="31" s="1"/>
  <c r="BQ33" i="60"/>
  <c r="P47" i="59"/>
  <c r="Q47" i="59"/>
  <c r="R47" i="59"/>
  <c r="S47" i="59"/>
  <c r="T47" i="59"/>
  <c r="U47" i="59"/>
  <c r="H16" i="27" s="1"/>
  <c r="V47" i="59"/>
  <c r="W47" i="59"/>
  <c r="X47" i="59"/>
  <c r="Y47" i="59"/>
  <c r="L16" i="27" s="1"/>
  <c r="Z47" i="59"/>
  <c r="AA47" i="59"/>
  <c r="AB47" i="59"/>
  <c r="AC47" i="59"/>
  <c r="P16" i="27" s="1"/>
  <c r="AD47" i="59"/>
  <c r="Q16" i="31" s="1"/>
  <c r="AE47" i="59"/>
  <c r="AF47" i="59"/>
  <c r="AG47" i="59"/>
  <c r="AH47" i="59"/>
  <c r="P48" i="59"/>
  <c r="C16" i="27" s="1"/>
  <c r="Q48" i="59"/>
  <c r="R48" i="59"/>
  <c r="S48" i="59"/>
  <c r="T48" i="59"/>
  <c r="U48" i="59"/>
  <c r="V48" i="59"/>
  <c r="W48" i="59"/>
  <c r="J16" i="31" s="1"/>
  <c r="X48" i="59"/>
  <c r="X49" i="59" s="1"/>
  <c r="Y48" i="59"/>
  <c r="Z48" i="59"/>
  <c r="AA48" i="59"/>
  <c r="AB48" i="59"/>
  <c r="AC48" i="59"/>
  <c r="AD48" i="59"/>
  <c r="Q16" i="27" s="1"/>
  <c r="AE48" i="59"/>
  <c r="R16" i="27" s="1"/>
  <c r="AF48" i="59"/>
  <c r="S16" i="27" s="1"/>
  <c r="AG48" i="59"/>
  <c r="AH48" i="59"/>
  <c r="U44" i="31" s="1"/>
  <c r="O48" i="59"/>
  <c r="P17" i="56"/>
  <c r="Q17" i="56"/>
  <c r="R17" i="56"/>
  <c r="S17" i="56"/>
  <c r="T17" i="56"/>
  <c r="P18" i="56"/>
  <c r="Q18" i="56"/>
  <c r="R18" i="56"/>
  <c r="S18" i="56"/>
  <c r="T18" i="56"/>
  <c r="O18" i="56"/>
  <c r="B15" i="27" s="1"/>
  <c r="O17" i="56"/>
  <c r="T58" i="52"/>
  <c r="S57" i="52"/>
  <c r="T57" i="52"/>
  <c r="U57" i="52"/>
  <c r="V57" i="52"/>
  <c r="W57" i="52"/>
  <c r="X57" i="52"/>
  <c r="X59" i="52" s="1"/>
  <c r="Y57" i="52"/>
  <c r="Z57" i="52"/>
  <c r="AA57" i="52"/>
  <c r="AB57" i="52"/>
  <c r="AC57" i="52"/>
  <c r="AD57" i="52"/>
  <c r="AE57" i="52"/>
  <c r="AF57" i="52"/>
  <c r="AG57" i="52"/>
  <c r="AH57" i="52"/>
  <c r="AI57" i="52"/>
  <c r="AJ57" i="52"/>
  <c r="AK57" i="52"/>
  <c r="AL57" i="52"/>
  <c r="AM57" i="52"/>
  <c r="AN57" i="52"/>
  <c r="AO57" i="52"/>
  <c r="AP57" i="52"/>
  <c r="AQ57" i="52"/>
  <c r="AR57" i="52"/>
  <c r="AS57" i="52"/>
  <c r="AT57" i="52"/>
  <c r="AU57" i="52"/>
  <c r="AV57" i="52"/>
  <c r="AW57" i="52"/>
  <c r="AX57" i="52"/>
  <c r="AY57" i="52"/>
  <c r="AZ57" i="52"/>
  <c r="BA57" i="52"/>
  <c r="BB57" i="52"/>
  <c r="BC57" i="52"/>
  <c r="BD57" i="52"/>
  <c r="BE57" i="52"/>
  <c r="BF57" i="52"/>
  <c r="BG57" i="52"/>
  <c r="BH57" i="52"/>
  <c r="AR8" i="27" s="1"/>
  <c r="BI57" i="52"/>
  <c r="BJ57" i="52"/>
  <c r="BK57" i="52"/>
  <c r="BL57" i="52"/>
  <c r="AV8" i="27" s="1"/>
  <c r="BM57" i="52"/>
  <c r="BM59" i="52" s="1"/>
  <c r="BN57" i="52"/>
  <c r="BO57" i="52"/>
  <c r="BP57" i="52"/>
  <c r="BQ57" i="52"/>
  <c r="S58" i="52"/>
  <c r="U58" i="52"/>
  <c r="E8" i="31" s="1"/>
  <c r="V58" i="52"/>
  <c r="V59" i="52" s="1"/>
  <c r="W58" i="52"/>
  <c r="W59" i="52" s="1"/>
  <c r="X58" i="52"/>
  <c r="Y58" i="52"/>
  <c r="Z58" i="52"/>
  <c r="AA58" i="52"/>
  <c r="AB58" i="52"/>
  <c r="AC58" i="52"/>
  <c r="M8" i="27" s="1"/>
  <c r="AD58" i="52"/>
  <c r="N8" i="27" s="1"/>
  <c r="AE58" i="52"/>
  <c r="O8" i="27" s="1"/>
  <c r="AF58" i="52"/>
  <c r="AG58" i="52"/>
  <c r="AH58" i="52"/>
  <c r="AI58" i="52"/>
  <c r="AJ58" i="52"/>
  <c r="AK58" i="52"/>
  <c r="U8" i="27" s="1"/>
  <c r="AL58" i="52"/>
  <c r="AL59" i="52" s="1"/>
  <c r="AM58" i="52"/>
  <c r="W8" i="27" s="1"/>
  <c r="AN58" i="52"/>
  <c r="AO58" i="52"/>
  <c r="AP58" i="52"/>
  <c r="AQ58" i="52"/>
  <c r="AR58" i="52"/>
  <c r="AS58" i="52"/>
  <c r="AT58" i="52"/>
  <c r="AT59" i="52" s="1"/>
  <c r="AU58" i="52"/>
  <c r="AU59" i="52" s="1"/>
  <c r="AV58" i="52"/>
  <c r="AW58" i="52"/>
  <c r="AX58" i="52"/>
  <c r="AY58" i="52"/>
  <c r="AZ58" i="52"/>
  <c r="BA58" i="52"/>
  <c r="BB58" i="52"/>
  <c r="AL8" i="27" s="1"/>
  <c r="BC58" i="52"/>
  <c r="AM8" i="27" s="1"/>
  <c r="BD58" i="52"/>
  <c r="BE58" i="52"/>
  <c r="BF58" i="52"/>
  <c r="BG58" i="52"/>
  <c r="BH58" i="52"/>
  <c r="BI58" i="52"/>
  <c r="BJ58" i="52"/>
  <c r="BJ59" i="52" s="1"/>
  <c r="BK58" i="52"/>
  <c r="BK59" i="52" s="1"/>
  <c r="BL58" i="52"/>
  <c r="BM58" i="52"/>
  <c r="BN58" i="52"/>
  <c r="BO58" i="52"/>
  <c r="BP58" i="52"/>
  <c r="AZ8" i="31" s="1"/>
  <c r="BQ58" i="52"/>
  <c r="BA8" i="27" s="1"/>
  <c r="R58" i="52"/>
  <c r="R57" i="52"/>
  <c r="Q82" i="51"/>
  <c r="R82" i="51"/>
  <c r="S82" i="51"/>
  <c r="T82" i="51"/>
  <c r="F11" i="27" s="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Q83" i="51"/>
  <c r="R83" i="51"/>
  <c r="D11" i="31" s="1"/>
  <c r="S83" i="51"/>
  <c r="E11" i="27" s="1"/>
  <c r="T83" i="51"/>
  <c r="U83" i="51"/>
  <c r="V83" i="51"/>
  <c r="W83" i="51"/>
  <c r="X83" i="51"/>
  <c r="Y83" i="51"/>
  <c r="Z83" i="51"/>
  <c r="Z84" i="51" s="1"/>
  <c r="AA83" i="51"/>
  <c r="AB83" i="51"/>
  <c r="AC83" i="51"/>
  <c r="AD83" i="51"/>
  <c r="AE83" i="51"/>
  <c r="Q11" i="31" s="1"/>
  <c r="AF83" i="51"/>
  <c r="AG83" i="51"/>
  <c r="AH83" i="51"/>
  <c r="T11" i="31" s="1"/>
  <c r="AI83" i="51"/>
  <c r="P83" i="51"/>
  <c r="B11" i="31" s="1"/>
  <c r="P82" i="51"/>
  <c r="U158" i="50"/>
  <c r="U157" i="50"/>
  <c r="U159" i="50" s="1"/>
  <c r="S157" i="50"/>
  <c r="T157" i="50"/>
  <c r="V157" i="50"/>
  <c r="W157" i="50"/>
  <c r="X157" i="50"/>
  <c r="Y157" i="50"/>
  <c r="Z157" i="50"/>
  <c r="AA157" i="50"/>
  <c r="AB157" i="50"/>
  <c r="AB159" i="50" s="1"/>
  <c r="AC157" i="50"/>
  <c r="AD157" i="50"/>
  <c r="AE157" i="50"/>
  <c r="AF157" i="50"/>
  <c r="AG157" i="50"/>
  <c r="AH157" i="50"/>
  <c r="AI157" i="50"/>
  <c r="AJ157" i="50"/>
  <c r="AJ159" i="50" s="1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AJ5" i="27" s="1"/>
  <c r="BA157" i="50"/>
  <c r="BB157" i="50"/>
  <c r="BC157" i="50"/>
  <c r="BD157" i="50"/>
  <c r="BE157" i="50"/>
  <c r="BF157" i="50"/>
  <c r="BG157" i="50"/>
  <c r="BH157" i="50"/>
  <c r="AR5" i="27" s="1"/>
  <c r="BI157" i="50"/>
  <c r="BJ157" i="50"/>
  <c r="BK157" i="50"/>
  <c r="BL157" i="50"/>
  <c r="BM157" i="50"/>
  <c r="BN157" i="50"/>
  <c r="BO157" i="50"/>
  <c r="BP157" i="50"/>
  <c r="BP159" i="50" s="1"/>
  <c r="BQ157" i="50"/>
  <c r="BQ159" i="50" s="1"/>
  <c r="S158" i="50"/>
  <c r="T158" i="50"/>
  <c r="V158" i="50"/>
  <c r="W158" i="50"/>
  <c r="W159" i="50" s="1"/>
  <c r="X158" i="50"/>
  <c r="Y158" i="50"/>
  <c r="Z158" i="50"/>
  <c r="Z159" i="50" s="1"/>
  <c r="AA158" i="50"/>
  <c r="AB158" i="50"/>
  <c r="AC158" i="50"/>
  <c r="AD158" i="50"/>
  <c r="AD159" i="50" s="1"/>
  <c r="AE158" i="50"/>
  <c r="AE159" i="50" s="1"/>
  <c r="AF158" i="50"/>
  <c r="AG158" i="50"/>
  <c r="AH158" i="50"/>
  <c r="AH159" i="50" s="1"/>
  <c r="AI158" i="50"/>
  <c r="AJ158" i="50"/>
  <c r="AK158" i="50"/>
  <c r="AL158" i="50"/>
  <c r="AM158" i="50"/>
  <c r="W5" i="31" s="1"/>
  <c r="AN158" i="50"/>
  <c r="AO158" i="50"/>
  <c r="AP158" i="50"/>
  <c r="Z5" i="31" s="1"/>
  <c r="AQ158" i="50"/>
  <c r="AR158" i="50"/>
  <c r="AS158" i="50"/>
  <c r="AT158" i="50"/>
  <c r="AU158" i="50"/>
  <c r="AU159" i="50" s="1"/>
  <c r="AV158" i="50"/>
  <c r="AW158" i="50"/>
  <c r="AX158" i="50"/>
  <c r="AH5" i="31" s="1"/>
  <c r="AY158" i="50"/>
  <c r="AZ158" i="50"/>
  <c r="BA158" i="50"/>
  <c r="BB158" i="50"/>
  <c r="BC158" i="50"/>
  <c r="AM5" i="31" s="1"/>
  <c r="BD158" i="50"/>
  <c r="BE158" i="50"/>
  <c r="BF158" i="50"/>
  <c r="AP5" i="31" s="1"/>
  <c r="BG158" i="50"/>
  <c r="BH158" i="50"/>
  <c r="BI158" i="50"/>
  <c r="BJ158" i="50"/>
  <c r="BK158" i="50"/>
  <c r="AU5" i="31" s="1"/>
  <c r="BL158" i="50"/>
  <c r="BM158" i="50"/>
  <c r="BN158" i="50"/>
  <c r="AX5" i="27" s="1"/>
  <c r="BO158" i="50"/>
  <c r="BP158" i="50"/>
  <c r="BQ158" i="50"/>
  <c r="R158" i="50"/>
  <c r="R157" i="50"/>
  <c r="BL159" i="50"/>
  <c r="AH17" i="27"/>
  <c r="AO17" i="31"/>
  <c r="BH59" i="52"/>
  <c r="AO18" i="27"/>
  <c r="AK17" i="27"/>
  <c r="BC159" i="50"/>
  <c r="AJ7" i="27"/>
  <c r="AH8" i="27"/>
  <c r="AZ59" i="52"/>
  <c r="AB84" i="51"/>
  <c r="R11" i="27"/>
  <c r="AV59" i="52"/>
  <c r="C8" i="27"/>
  <c r="N7" i="31"/>
  <c r="R18" i="31"/>
  <c r="M25" i="31"/>
  <c r="AP84" i="62"/>
  <c r="AO84" i="62"/>
  <c r="AG84" i="62"/>
  <c r="H17" i="27"/>
  <c r="P49" i="59"/>
  <c r="I24" i="31"/>
  <c r="Q35" i="31"/>
  <c r="V7" i="31"/>
  <c r="V7" i="27"/>
  <c r="O17" i="27"/>
  <c r="J17" i="31"/>
  <c r="V164" i="58"/>
  <c r="AC79" i="55"/>
  <c r="AM34" i="53"/>
  <c r="AD34" i="53"/>
  <c r="E8" i="27"/>
  <c r="AM159" i="50"/>
  <c r="V5" i="31"/>
  <c r="K24" i="27"/>
  <c r="M24" i="31"/>
  <c r="E24" i="31"/>
  <c r="T48" i="31"/>
  <c r="B20" i="31"/>
  <c r="U20" i="27"/>
  <c r="I16" i="31"/>
  <c r="C16" i="31"/>
  <c r="E16" i="31"/>
  <c r="S21" i="31"/>
  <c r="AE79" i="55"/>
  <c r="Q79" i="55"/>
  <c r="P13" i="31"/>
  <c r="I11" i="31"/>
  <c r="F24" i="27"/>
  <c r="G24" i="31"/>
  <c r="H10" i="31"/>
  <c r="P10" i="27"/>
  <c r="M10" i="27"/>
  <c r="V10" i="27"/>
  <c r="Q7" i="31"/>
  <c r="E9" i="31"/>
  <c r="I18" i="31"/>
  <c r="F17" i="27"/>
  <c r="J17" i="27"/>
  <c r="D13" i="31"/>
  <c r="P13" i="27"/>
  <c r="R13" i="31"/>
  <c r="B12" i="27"/>
  <c r="F5" i="31"/>
  <c r="O5" i="31"/>
  <c r="BO87" i="70"/>
  <c r="BO84" i="70"/>
  <c r="BO83" i="70"/>
  <c r="BO82" i="70"/>
  <c r="BO79" i="70"/>
  <c r="BO78" i="70"/>
  <c r="BO77" i="70"/>
  <c r="BO74" i="70"/>
  <c r="BO73" i="70"/>
  <c r="BO72" i="70"/>
  <c r="BO69" i="70"/>
  <c r="BO68" i="70"/>
  <c r="BO67" i="70"/>
  <c r="BO64" i="70"/>
  <c r="BO63" i="70"/>
  <c r="BO62" i="70"/>
  <c r="BO59" i="70"/>
  <c r="BO58" i="70"/>
  <c r="BO57" i="70"/>
  <c r="BO54" i="70"/>
  <c r="BO53" i="70"/>
  <c r="BO52" i="70"/>
  <c r="BO49" i="70"/>
  <c r="BO48" i="70"/>
  <c r="BO47" i="70"/>
  <c r="BO44" i="70"/>
  <c r="BO43" i="70"/>
  <c r="BO42" i="70"/>
  <c r="BO39" i="70"/>
  <c r="BO38" i="70"/>
  <c r="BO37" i="70"/>
  <c r="BO34" i="70"/>
  <c r="BO33" i="70"/>
  <c r="BO32" i="70"/>
  <c r="BO29" i="70"/>
  <c r="BO28" i="70"/>
  <c r="BO27" i="70"/>
  <c r="BO24" i="70"/>
  <c r="BO23" i="70"/>
  <c r="BO22" i="70"/>
  <c r="BO21" i="70"/>
  <c r="BO19" i="70"/>
  <c r="BO18" i="70"/>
  <c r="BO17" i="70"/>
  <c r="BO14" i="70"/>
  <c r="BO13" i="70"/>
  <c r="BO12" i="70"/>
  <c r="BO9" i="70"/>
  <c r="BO8" i="70"/>
  <c r="BO7" i="70"/>
  <c r="BO4" i="70"/>
  <c r="BO3" i="70"/>
  <c r="BO202" i="69"/>
  <c r="BO199" i="69"/>
  <c r="BO198" i="69"/>
  <c r="BO197" i="69"/>
  <c r="BO194" i="69"/>
  <c r="BO193" i="69"/>
  <c r="BO192" i="69"/>
  <c r="BO189" i="69"/>
  <c r="BO188" i="69"/>
  <c r="BO187" i="69"/>
  <c r="BO184" i="69"/>
  <c r="BO183" i="69"/>
  <c r="BO182" i="69"/>
  <c r="BO181" i="69"/>
  <c r="BO179" i="69"/>
  <c r="BO178" i="69"/>
  <c r="BO177" i="69"/>
  <c r="BO174" i="69"/>
  <c r="BO173" i="69"/>
  <c r="BO172" i="69"/>
  <c r="BO169" i="69"/>
  <c r="BO168" i="69"/>
  <c r="BO167" i="69"/>
  <c r="BO164" i="69"/>
  <c r="BO163" i="69"/>
  <c r="BO162" i="69"/>
  <c r="BO159" i="69"/>
  <c r="BO158" i="69"/>
  <c r="BO157" i="69"/>
  <c r="BO154" i="69"/>
  <c r="BO153" i="69"/>
  <c r="BO152" i="69"/>
  <c r="BO149" i="69"/>
  <c r="BO148" i="69"/>
  <c r="BO147" i="69"/>
  <c r="BO144" i="69"/>
  <c r="BO143" i="69"/>
  <c r="BO142" i="69"/>
  <c r="BO139" i="69"/>
  <c r="BO138" i="69"/>
  <c r="BO137" i="69"/>
  <c r="BO134" i="69"/>
  <c r="BO133" i="69"/>
  <c r="BO132" i="69"/>
  <c r="BO129" i="69"/>
  <c r="BO128" i="69"/>
  <c r="BO127" i="69"/>
  <c r="BO124" i="69"/>
  <c r="BO123" i="69"/>
  <c r="BO122" i="69"/>
  <c r="BO119" i="69"/>
  <c r="BO118" i="69"/>
  <c r="BO117" i="69"/>
  <c r="BO114" i="69"/>
  <c r="BO113" i="69"/>
  <c r="BO112" i="69"/>
  <c r="BO109" i="69"/>
  <c r="BO108" i="69"/>
  <c r="BO107" i="69"/>
  <c r="BO104" i="69"/>
  <c r="BO103" i="69"/>
  <c r="BO102" i="69"/>
  <c r="BO99" i="69"/>
  <c r="BO98" i="69"/>
  <c r="BO97" i="69"/>
  <c r="BO94" i="69"/>
  <c r="BO93" i="69"/>
  <c r="BO92" i="69"/>
  <c r="BO89" i="69"/>
  <c r="BO88" i="69"/>
  <c r="BO87" i="69"/>
  <c r="BO84" i="69"/>
  <c r="BO83" i="69"/>
  <c r="BO82" i="69"/>
  <c r="BO79" i="69"/>
  <c r="BO78" i="69"/>
  <c r="BO77" i="69"/>
  <c r="BO74" i="69"/>
  <c r="BO73" i="69"/>
  <c r="BO72" i="69"/>
  <c r="BO69" i="69"/>
  <c r="BO68" i="69"/>
  <c r="BO67" i="69"/>
  <c r="BO64" i="69"/>
  <c r="BO63" i="69"/>
  <c r="BO62" i="69"/>
  <c r="BO59" i="69"/>
  <c r="BO58" i="69"/>
  <c r="BO57" i="69"/>
  <c r="BO54" i="69"/>
  <c r="BO53" i="69"/>
  <c r="BO52" i="69"/>
  <c r="BO49" i="69"/>
  <c r="BO48" i="69"/>
  <c r="BO47" i="69"/>
  <c r="BO44" i="69"/>
  <c r="BO43" i="69"/>
  <c r="BO42" i="69"/>
  <c r="BO39" i="69"/>
  <c r="BO38" i="69"/>
  <c r="BO37" i="69"/>
  <c r="BO34" i="69"/>
  <c r="BO33" i="69"/>
  <c r="BO32" i="69"/>
  <c r="BO29" i="69"/>
  <c r="BO28" i="69"/>
  <c r="BO27" i="69"/>
  <c r="BO24" i="69"/>
  <c r="BO23" i="69"/>
  <c r="BO22" i="69"/>
  <c r="BO19" i="69"/>
  <c r="BO18" i="69"/>
  <c r="BO17" i="69"/>
  <c r="BO14" i="69"/>
  <c r="BO13" i="69"/>
  <c r="BO12" i="69"/>
  <c r="BO9" i="69"/>
  <c r="BO8" i="69"/>
  <c r="BO7" i="69"/>
  <c r="BO5" i="69"/>
  <c r="BO4" i="69"/>
  <c r="BO3" i="69"/>
  <c r="BO12" i="68"/>
  <c r="BO9" i="68"/>
  <c r="BO8" i="68"/>
  <c r="BO7" i="68"/>
  <c r="BO4" i="68"/>
  <c r="BO3" i="68"/>
  <c r="BR302" i="67"/>
  <c r="BR299" i="67"/>
  <c r="BR298" i="67"/>
  <c r="BR297" i="67"/>
  <c r="BR294" i="67"/>
  <c r="BR293" i="67"/>
  <c r="BR292" i="67"/>
  <c r="BR289" i="67"/>
  <c r="BR288" i="67"/>
  <c r="BR287" i="67"/>
  <c r="BR284" i="67"/>
  <c r="BR283" i="67"/>
  <c r="BR282" i="67"/>
  <c r="BR279" i="67"/>
  <c r="BR278" i="67"/>
  <c r="BR277" i="67"/>
  <c r="BR274" i="67"/>
  <c r="BR273" i="67"/>
  <c r="BR272" i="67"/>
  <c r="BR269" i="67"/>
  <c r="BR268" i="67"/>
  <c r="BR267" i="67"/>
  <c r="BR264" i="67"/>
  <c r="BR263" i="67"/>
  <c r="BR262" i="67"/>
  <c r="BR259" i="67"/>
  <c r="BR258" i="67"/>
  <c r="BR257" i="67"/>
  <c r="BR254" i="67"/>
  <c r="BR253" i="67"/>
  <c r="BR252" i="67"/>
  <c r="BR249" i="67"/>
  <c r="BR248" i="67"/>
  <c r="BR247" i="67"/>
  <c r="BR244" i="67"/>
  <c r="BR243" i="67"/>
  <c r="BR242" i="67"/>
  <c r="BR239" i="67"/>
  <c r="BR238" i="67"/>
  <c r="BR237" i="67"/>
  <c r="BR234" i="67"/>
  <c r="BR233" i="67"/>
  <c r="BR232" i="67"/>
  <c r="BR229" i="67"/>
  <c r="BR228" i="67"/>
  <c r="BR227" i="67"/>
  <c r="BR224" i="67"/>
  <c r="BR223" i="67"/>
  <c r="BR222" i="67"/>
  <c r="BR219" i="67"/>
  <c r="BR218" i="67"/>
  <c r="BR217" i="67"/>
  <c r="BR214" i="67"/>
  <c r="BR213" i="67"/>
  <c r="BR212" i="67"/>
  <c r="BR209" i="67"/>
  <c r="BR208" i="67"/>
  <c r="BR207" i="67"/>
  <c r="BR204" i="67"/>
  <c r="BR203" i="67"/>
  <c r="BR202" i="67"/>
  <c r="BR199" i="67"/>
  <c r="BR198" i="67"/>
  <c r="BR197" i="67"/>
  <c r="BR194" i="67"/>
  <c r="BR193" i="67"/>
  <c r="BR192" i="67"/>
  <c r="BR189" i="67"/>
  <c r="BR188" i="67"/>
  <c r="BR187" i="67"/>
  <c r="BR184" i="67"/>
  <c r="BR183" i="67"/>
  <c r="BR182" i="67"/>
  <c r="BR179" i="67"/>
  <c r="BR178" i="67"/>
  <c r="BR177" i="67"/>
  <c r="BR174" i="67"/>
  <c r="BR173" i="67"/>
  <c r="BR172" i="67"/>
  <c r="BR169" i="67"/>
  <c r="BR168" i="67"/>
  <c r="BR167" i="67"/>
  <c r="BR164" i="67"/>
  <c r="BR163" i="67"/>
  <c r="BR162" i="67"/>
  <c r="BR159" i="67"/>
  <c r="BR158" i="67"/>
  <c r="BR157" i="67"/>
  <c r="BR154" i="67"/>
  <c r="BR153" i="67"/>
  <c r="BR152" i="67"/>
  <c r="BR149" i="67"/>
  <c r="BR148" i="67"/>
  <c r="BR147" i="67"/>
  <c r="BR144" i="67"/>
  <c r="BR143" i="67"/>
  <c r="BR142" i="67"/>
  <c r="BR139" i="67"/>
  <c r="BR138" i="67"/>
  <c r="BR137" i="67"/>
  <c r="BR134" i="67"/>
  <c r="BR133" i="67"/>
  <c r="BR132" i="67"/>
  <c r="BR129" i="67"/>
  <c r="BR128" i="67"/>
  <c r="BR127" i="67"/>
  <c r="BR124" i="67"/>
  <c r="BR123" i="67"/>
  <c r="BR122" i="67"/>
  <c r="BR119" i="67"/>
  <c r="BR118" i="67"/>
  <c r="BR117" i="67"/>
  <c r="BR114" i="67"/>
  <c r="BR113" i="67"/>
  <c r="BR112" i="67"/>
  <c r="BR109" i="67"/>
  <c r="BR108" i="67"/>
  <c r="BR107" i="67"/>
  <c r="BR104" i="67"/>
  <c r="BR103" i="67"/>
  <c r="BR102" i="67"/>
  <c r="BR99" i="67"/>
  <c r="BR98" i="67"/>
  <c r="BR97" i="67"/>
  <c r="BR94" i="67"/>
  <c r="BR93" i="67"/>
  <c r="BR92" i="67"/>
  <c r="BR89" i="67"/>
  <c r="BR88" i="67"/>
  <c r="BR87" i="67"/>
  <c r="BR84" i="67"/>
  <c r="BR83" i="67"/>
  <c r="BR82" i="67"/>
  <c r="BR79" i="67"/>
  <c r="BR78" i="67"/>
  <c r="BR77" i="67"/>
  <c r="BR74" i="67"/>
  <c r="BR73" i="67"/>
  <c r="BR72" i="67"/>
  <c r="BR69" i="67"/>
  <c r="BR68" i="67"/>
  <c r="BR67" i="67"/>
  <c r="BR64" i="67"/>
  <c r="BR63" i="67"/>
  <c r="BR62" i="67"/>
  <c r="BR59" i="67"/>
  <c r="BR58" i="67"/>
  <c r="BR57" i="67"/>
  <c r="BR54" i="67"/>
  <c r="BR53" i="67"/>
  <c r="BR52" i="67"/>
  <c r="BR49" i="67"/>
  <c r="BR48" i="67"/>
  <c r="BR47" i="67"/>
  <c r="BR44" i="67"/>
  <c r="BR43" i="67"/>
  <c r="BR42" i="67"/>
  <c r="BR39" i="67"/>
  <c r="BR38" i="67"/>
  <c r="BR37" i="67"/>
  <c r="BR34" i="67"/>
  <c r="BR33" i="67"/>
  <c r="BR32" i="67"/>
  <c r="BR29" i="67"/>
  <c r="BR28" i="67"/>
  <c r="BR27" i="67"/>
  <c r="BR24" i="67"/>
  <c r="BR23" i="67"/>
  <c r="BR22" i="67"/>
  <c r="BR19" i="67"/>
  <c r="BR18" i="67"/>
  <c r="BR17" i="67"/>
  <c r="BR14" i="67"/>
  <c r="BR13" i="67"/>
  <c r="BR12" i="67"/>
  <c r="BR9" i="67"/>
  <c r="BR8" i="67"/>
  <c r="BR7" i="67"/>
  <c r="BR4" i="67"/>
  <c r="BR3" i="67"/>
  <c r="BR32" i="66"/>
  <c r="BR29" i="66"/>
  <c r="BR28" i="66"/>
  <c r="BR27" i="66"/>
  <c r="BR26" i="66"/>
  <c r="BR24" i="66"/>
  <c r="BR23" i="66"/>
  <c r="BR22" i="66"/>
  <c r="BR20" i="66"/>
  <c r="BR19" i="66"/>
  <c r="BR18" i="66"/>
  <c r="BR17" i="66"/>
  <c r="BR15" i="66"/>
  <c r="BR14" i="66"/>
  <c r="BR13" i="66"/>
  <c r="BR12" i="66"/>
  <c r="BR11" i="66"/>
  <c r="BR9" i="66"/>
  <c r="BR8" i="66"/>
  <c r="BR7" i="66"/>
  <c r="BR5" i="66"/>
  <c r="BR4" i="66"/>
  <c r="BR3" i="66"/>
  <c r="BR47" i="65"/>
  <c r="BR44" i="65"/>
  <c r="BR43" i="65"/>
  <c r="BR42" i="65"/>
  <c r="BR39" i="65"/>
  <c r="BR38" i="65"/>
  <c r="BR37" i="65"/>
  <c r="BR35" i="65"/>
  <c r="BR34" i="65"/>
  <c r="BR33" i="65"/>
  <c r="BR32" i="65"/>
  <c r="BR29" i="65"/>
  <c r="BR28" i="65"/>
  <c r="BR27" i="65"/>
  <c r="BR24" i="65"/>
  <c r="BR23" i="65"/>
  <c r="BR22" i="65"/>
  <c r="BR19" i="65"/>
  <c r="BR18" i="65"/>
  <c r="BR17" i="65"/>
  <c r="BR14" i="65"/>
  <c r="BR13" i="65"/>
  <c r="BR12" i="65"/>
  <c r="BR9" i="65"/>
  <c r="BR8" i="65"/>
  <c r="BR7" i="65"/>
  <c r="BR4" i="65"/>
  <c r="BR3" i="65"/>
  <c r="BO12" i="64"/>
  <c r="BJ11" i="64"/>
  <c r="BI11" i="64"/>
  <c r="BB11" i="64"/>
  <c r="BA11" i="64"/>
  <c r="AL11" i="64"/>
  <c r="AK11" i="64"/>
  <c r="AG11" i="64"/>
  <c r="AC11" i="64"/>
  <c r="V11" i="64"/>
  <c r="BN10" i="64"/>
  <c r="BN11" i="64"/>
  <c r="BM10" i="64"/>
  <c r="BM11" i="64"/>
  <c r="BL10" i="64"/>
  <c r="BL11" i="64"/>
  <c r="BK10" i="64"/>
  <c r="BK11" i="64"/>
  <c r="BJ10" i="64"/>
  <c r="BI10" i="64"/>
  <c r="BH10" i="64"/>
  <c r="BH11" i="64"/>
  <c r="BG10" i="64"/>
  <c r="BG11" i="64"/>
  <c r="BF10" i="64"/>
  <c r="BF11" i="64"/>
  <c r="BE10" i="64"/>
  <c r="BE11" i="64"/>
  <c r="BD10" i="64"/>
  <c r="BD11" i="64"/>
  <c r="BC10" i="64"/>
  <c r="BC11" i="64"/>
  <c r="BB10" i="64"/>
  <c r="BA10" i="64"/>
  <c r="AZ10" i="64"/>
  <c r="AZ11" i="64"/>
  <c r="AY10" i="64"/>
  <c r="AY11" i="64"/>
  <c r="AX10" i="64"/>
  <c r="AX11" i="64"/>
  <c r="AW10" i="64"/>
  <c r="AW11" i="64"/>
  <c r="AV10" i="64"/>
  <c r="AV11" i="64"/>
  <c r="AU10" i="64"/>
  <c r="AU11" i="64"/>
  <c r="AT10" i="64"/>
  <c r="AT11" i="64"/>
  <c r="AS10" i="64"/>
  <c r="AS11" i="64"/>
  <c r="AR10" i="64"/>
  <c r="AR11" i="64"/>
  <c r="AQ10" i="64"/>
  <c r="AQ11" i="64"/>
  <c r="AP10" i="64"/>
  <c r="AP11" i="64"/>
  <c r="AO10" i="64"/>
  <c r="AO11" i="64"/>
  <c r="AN10" i="64"/>
  <c r="AN11" i="64"/>
  <c r="AM10" i="64"/>
  <c r="AM11" i="64"/>
  <c r="AL10" i="64"/>
  <c r="AK10" i="64"/>
  <c r="AJ10" i="64"/>
  <c r="AJ11" i="64"/>
  <c r="AI10" i="64"/>
  <c r="AI11" i="64"/>
  <c r="AH10" i="64"/>
  <c r="AH11" i="64"/>
  <c r="AG10" i="64"/>
  <c r="AF10" i="64"/>
  <c r="AF11" i="64"/>
  <c r="AE10" i="64"/>
  <c r="AE11" i="64"/>
  <c r="AD10" i="64"/>
  <c r="AD11" i="64"/>
  <c r="AC10" i="64"/>
  <c r="AB10" i="64"/>
  <c r="AB11" i="64"/>
  <c r="AA10" i="64"/>
  <c r="AA11" i="64"/>
  <c r="Z10" i="64"/>
  <c r="Z11" i="64"/>
  <c r="Y10" i="64"/>
  <c r="Y11" i="64"/>
  <c r="X10" i="64"/>
  <c r="X11" i="64"/>
  <c r="W10" i="64"/>
  <c r="W11" i="64"/>
  <c r="V10" i="64"/>
  <c r="U10" i="64"/>
  <c r="U11" i="64"/>
  <c r="T10" i="64"/>
  <c r="T11" i="64"/>
  <c r="S10" i="64"/>
  <c r="S11" i="64"/>
  <c r="R10" i="64"/>
  <c r="R11" i="64"/>
  <c r="Q10" i="64"/>
  <c r="Q11" i="64"/>
  <c r="P10" i="64"/>
  <c r="P11" i="64"/>
  <c r="O10" i="64"/>
  <c r="O11" i="64"/>
  <c r="BO9" i="64"/>
  <c r="BO8" i="64"/>
  <c r="BO7" i="64"/>
  <c r="BN6" i="64"/>
  <c r="BH6" i="64"/>
  <c r="BG6" i="64"/>
  <c r="BF6" i="64"/>
  <c r="AZ6" i="64"/>
  <c r="AY6" i="64"/>
  <c r="AX6" i="64"/>
  <c r="AJ6" i="64"/>
  <c r="AI6" i="64"/>
  <c r="AH6" i="64"/>
  <c r="AA6" i="64"/>
  <c r="Z6" i="64"/>
  <c r="T6" i="64"/>
  <c r="R6" i="64"/>
  <c r="BN5" i="64"/>
  <c r="BM5" i="64"/>
  <c r="BL5" i="64"/>
  <c r="BK5" i="64"/>
  <c r="BJ5" i="64"/>
  <c r="BI5" i="64"/>
  <c r="BI6" i="64"/>
  <c r="BH5" i="64"/>
  <c r="BG5" i="64"/>
  <c r="BF5" i="64"/>
  <c r="BE5" i="64"/>
  <c r="BD5" i="64"/>
  <c r="BC5" i="64"/>
  <c r="BB5" i="64"/>
  <c r="BA5" i="64"/>
  <c r="AZ5" i="64"/>
  <c r="AY5" i="64"/>
  <c r="AX5" i="64"/>
  <c r="AW5" i="64"/>
  <c r="AV5" i="64"/>
  <c r="AU5" i="64"/>
  <c r="AT5" i="64"/>
  <c r="AT6" i="64"/>
  <c r="AS5" i="64"/>
  <c r="AR5" i="64"/>
  <c r="AQ5" i="64"/>
  <c r="AP5" i="64"/>
  <c r="AO5" i="64"/>
  <c r="AN5" i="64"/>
  <c r="AM5" i="64"/>
  <c r="AL5" i="64"/>
  <c r="AL6" i="64"/>
  <c r="AK5" i="64"/>
  <c r="AK6" i="64"/>
  <c r="AJ5" i="64"/>
  <c r="AI5" i="64"/>
  <c r="AH5" i="64"/>
  <c r="AG5" i="64"/>
  <c r="AF5" i="64"/>
  <c r="AE5" i="64"/>
  <c r="AD5" i="64"/>
  <c r="AD6" i="64"/>
  <c r="AC5" i="64"/>
  <c r="AB5" i="64"/>
  <c r="AA5" i="64"/>
  <c r="Z5" i="64"/>
  <c r="Y5" i="64"/>
  <c r="X5" i="64"/>
  <c r="W5" i="64"/>
  <c r="V5" i="64"/>
  <c r="V6" i="64"/>
  <c r="U5" i="64"/>
  <c r="T5" i="64"/>
  <c r="S5" i="64"/>
  <c r="S6" i="64"/>
  <c r="R5" i="64"/>
  <c r="Q5" i="64"/>
  <c r="P5" i="64"/>
  <c r="O5" i="64"/>
  <c r="BO4" i="64"/>
  <c r="BO3" i="64"/>
  <c r="BR77" i="62"/>
  <c r="BR74" i="62"/>
  <c r="BR73" i="62"/>
  <c r="BR72" i="62"/>
  <c r="BR69" i="62"/>
  <c r="BR68" i="62"/>
  <c r="BR67" i="62"/>
  <c r="BR64" i="62"/>
  <c r="BR63" i="62"/>
  <c r="BR62" i="62"/>
  <c r="BR59" i="62"/>
  <c r="BR58" i="62"/>
  <c r="BR57" i="62"/>
  <c r="BR54" i="62"/>
  <c r="BR53" i="62"/>
  <c r="BR52" i="62"/>
  <c r="BR49" i="62"/>
  <c r="BR48" i="62"/>
  <c r="BR47" i="62"/>
  <c r="BR44" i="62"/>
  <c r="BR43" i="62"/>
  <c r="BR42" i="62"/>
  <c r="BR39" i="62"/>
  <c r="BR38" i="62"/>
  <c r="BR37" i="62"/>
  <c r="BR35" i="62"/>
  <c r="BR34" i="62"/>
  <c r="BR33" i="62"/>
  <c r="BR32" i="62"/>
  <c r="BR29" i="62"/>
  <c r="BR28" i="62"/>
  <c r="BR27" i="62"/>
  <c r="BR24" i="62"/>
  <c r="BR23" i="62"/>
  <c r="BR22" i="62"/>
  <c r="BR19" i="62"/>
  <c r="BR18" i="62"/>
  <c r="BR17" i="62"/>
  <c r="BR15" i="62"/>
  <c r="BR14" i="62"/>
  <c r="BR13" i="62"/>
  <c r="BR12" i="62"/>
  <c r="BR9" i="62"/>
  <c r="BR8" i="62"/>
  <c r="BR7" i="62"/>
  <c r="BR6" i="62"/>
  <c r="BR4" i="62"/>
  <c r="BR3" i="62"/>
  <c r="BO77" i="61"/>
  <c r="BO74" i="61"/>
  <c r="BO73" i="61"/>
  <c r="BO72" i="61"/>
  <c r="BO69" i="61"/>
  <c r="BO68" i="61"/>
  <c r="BO67" i="61"/>
  <c r="BO64" i="61"/>
  <c r="BO63" i="61"/>
  <c r="BO62" i="61"/>
  <c r="BO59" i="61"/>
  <c r="BO58" i="61"/>
  <c r="BO57" i="61"/>
  <c r="BO54" i="61"/>
  <c r="BO53" i="61"/>
  <c r="BO52" i="61"/>
  <c r="BO49" i="61"/>
  <c r="BO48" i="61"/>
  <c r="BO47" i="61"/>
  <c r="BO44" i="61"/>
  <c r="BO43" i="61"/>
  <c r="BO42" i="61"/>
  <c r="BO39" i="61"/>
  <c r="BO38" i="61"/>
  <c r="BO37" i="61"/>
  <c r="BO34" i="61"/>
  <c r="BO33" i="61"/>
  <c r="BO32" i="61"/>
  <c r="BO29" i="61"/>
  <c r="BO28" i="61"/>
  <c r="BO27" i="61"/>
  <c r="BO24" i="61"/>
  <c r="BO23" i="61"/>
  <c r="BO22" i="61"/>
  <c r="BO19" i="61"/>
  <c r="BO18" i="61"/>
  <c r="BO17" i="61"/>
  <c r="BO14" i="61"/>
  <c r="BO13" i="61"/>
  <c r="BO12" i="61"/>
  <c r="BO9" i="61"/>
  <c r="BO8" i="61"/>
  <c r="BO7" i="61"/>
  <c r="BO4" i="61"/>
  <c r="BO3" i="61"/>
  <c r="BR27" i="60"/>
  <c r="BR24" i="60"/>
  <c r="BR23" i="60"/>
  <c r="BR22" i="60"/>
  <c r="BR21" i="60"/>
  <c r="BR19" i="60"/>
  <c r="BR18" i="60"/>
  <c r="BR17" i="60"/>
  <c r="BR15" i="60"/>
  <c r="BR14" i="60"/>
  <c r="BR13" i="60"/>
  <c r="BR12" i="60"/>
  <c r="BR9" i="60"/>
  <c r="BR8" i="60"/>
  <c r="BR7" i="60"/>
  <c r="BR5" i="60"/>
  <c r="BR4" i="60"/>
  <c r="BR3" i="60"/>
  <c r="BO42" i="59"/>
  <c r="BO39" i="59"/>
  <c r="BO38" i="59"/>
  <c r="BO37" i="59"/>
  <c r="BO36" i="59"/>
  <c r="BO34" i="59"/>
  <c r="BO33" i="59"/>
  <c r="BO32" i="59"/>
  <c r="BO29" i="59"/>
  <c r="BO28" i="59"/>
  <c r="BO27" i="59"/>
  <c r="BO24" i="59"/>
  <c r="BO23" i="59"/>
  <c r="BO22" i="59"/>
  <c r="BO19" i="59"/>
  <c r="BO18" i="59"/>
  <c r="BO17" i="59"/>
  <c r="BO14" i="59"/>
  <c r="BO13" i="59"/>
  <c r="BO12" i="59"/>
  <c r="BO9" i="59"/>
  <c r="BO8" i="59"/>
  <c r="BO7" i="59"/>
  <c r="BO4" i="59"/>
  <c r="BO3" i="59"/>
  <c r="BO17" i="57"/>
  <c r="BK16" i="57"/>
  <c r="BJ16" i="57"/>
  <c r="BN15" i="57"/>
  <c r="BN16" i="57"/>
  <c r="BM15" i="57"/>
  <c r="BM16" i="57"/>
  <c r="BL15" i="57"/>
  <c r="BL16" i="57"/>
  <c r="BK15" i="57"/>
  <c r="BJ15" i="57"/>
  <c r="BI15" i="57"/>
  <c r="BI16" i="57"/>
  <c r="BH15" i="57"/>
  <c r="BH16" i="57"/>
  <c r="BG15" i="57"/>
  <c r="BG16" i="57"/>
  <c r="BF15" i="57"/>
  <c r="BF16" i="57"/>
  <c r="BE15" i="57"/>
  <c r="BE16" i="57"/>
  <c r="BD15" i="57"/>
  <c r="BD16" i="57"/>
  <c r="BC15" i="57"/>
  <c r="BC16" i="57"/>
  <c r="BO14" i="57"/>
  <c r="BO13" i="57"/>
  <c r="BO12" i="57"/>
  <c r="BJ11" i="57"/>
  <c r="BI11" i="57"/>
  <c r="BH11" i="57"/>
  <c r="BG11" i="57"/>
  <c r="BN10" i="57"/>
  <c r="BN11" i="57"/>
  <c r="BM10" i="57"/>
  <c r="BM11" i="57"/>
  <c r="BL10" i="57"/>
  <c r="BL11" i="57"/>
  <c r="BK10" i="57"/>
  <c r="BK11" i="57"/>
  <c r="BJ10" i="57"/>
  <c r="BI10" i="57"/>
  <c r="BH10" i="57"/>
  <c r="BG10" i="57"/>
  <c r="BF10" i="57"/>
  <c r="BF11" i="57"/>
  <c r="BE10" i="57"/>
  <c r="BE11" i="57"/>
  <c r="BD10" i="57"/>
  <c r="BD11" i="57"/>
  <c r="BC10" i="57"/>
  <c r="BC11" i="57"/>
  <c r="BO10" i="57"/>
  <c r="BO9" i="57"/>
  <c r="BO8" i="57"/>
  <c r="BO7" i="57"/>
  <c r="BL6" i="57"/>
  <c r="BG6" i="57"/>
  <c r="BN5" i="57"/>
  <c r="BN6" i="57"/>
  <c r="BM5" i="57"/>
  <c r="BL5" i="57"/>
  <c r="BK5" i="57"/>
  <c r="BJ5" i="57"/>
  <c r="BI5" i="57"/>
  <c r="BH5" i="57"/>
  <c r="BG5" i="57"/>
  <c r="BF5" i="57"/>
  <c r="BF6" i="57"/>
  <c r="BE5" i="57"/>
  <c r="BD5" i="57"/>
  <c r="BD6" i="57"/>
  <c r="BC5" i="57"/>
  <c r="BO4" i="57"/>
  <c r="BO3" i="57"/>
  <c r="BO12" i="56"/>
  <c r="BO9" i="56"/>
  <c r="BO8" i="56"/>
  <c r="BO7" i="56"/>
  <c r="BO4" i="56"/>
  <c r="BO3" i="56"/>
  <c r="BO67" i="55"/>
  <c r="BO64" i="55"/>
  <c r="BO63" i="55"/>
  <c r="BO62" i="55"/>
  <c r="BO59" i="55"/>
  <c r="BO58" i="55"/>
  <c r="BO57" i="55"/>
  <c r="BO54" i="55"/>
  <c r="BO53" i="55"/>
  <c r="BO52" i="55"/>
  <c r="BO49" i="55"/>
  <c r="BO48" i="55"/>
  <c r="BO47" i="55"/>
  <c r="BO44" i="55"/>
  <c r="BO43" i="55"/>
  <c r="BO42" i="55"/>
  <c r="BO39" i="55"/>
  <c r="BO38" i="55"/>
  <c r="BO37" i="55"/>
  <c r="BO34" i="55"/>
  <c r="BO33" i="55"/>
  <c r="BO32" i="55"/>
  <c r="BO29" i="55"/>
  <c r="BO28" i="55"/>
  <c r="BO27" i="55"/>
  <c r="BO24" i="55"/>
  <c r="BO23" i="55"/>
  <c r="BO22" i="55"/>
  <c r="BO19" i="55"/>
  <c r="BO18" i="55"/>
  <c r="BO17" i="55"/>
  <c r="BO14" i="55"/>
  <c r="BO13" i="55"/>
  <c r="BO12" i="55"/>
  <c r="BO9" i="55"/>
  <c r="BO8" i="55"/>
  <c r="BO7" i="55"/>
  <c r="BO4" i="55"/>
  <c r="BO3" i="55"/>
  <c r="BO32" i="54"/>
  <c r="BM31" i="54"/>
  <c r="BN30" i="54"/>
  <c r="BN31" i="54"/>
  <c r="BM30" i="54"/>
  <c r="BO29" i="54"/>
  <c r="BO28" i="54"/>
  <c r="BO27" i="54"/>
  <c r="BN25" i="54"/>
  <c r="BN26" i="54"/>
  <c r="BM25" i="54"/>
  <c r="BM26" i="54"/>
  <c r="BO24" i="54"/>
  <c r="BO23" i="54"/>
  <c r="BO22" i="54"/>
  <c r="BN20" i="54"/>
  <c r="BN21" i="54"/>
  <c r="BM20" i="54"/>
  <c r="BM21" i="54"/>
  <c r="BO19" i="54"/>
  <c r="BO18" i="54"/>
  <c r="BO17" i="54"/>
  <c r="BN15" i="54"/>
  <c r="BN16" i="54"/>
  <c r="BM15" i="54"/>
  <c r="BM16" i="54"/>
  <c r="BO14" i="54"/>
  <c r="BO13" i="54"/>
  <c r="BO12" i="54"/>
  <c r="BN11" i="54"/>
  <c r="BN10" i="54"/>
  <c r="BM10" i="54"/>
  <c r="BM11" i="54"/>
  <c r="BO9" i="54"/>
  <c r="BO8" i="54"/>
  <c r="BO7" i="54"/>
  <c r="BN5" i="54"/>
  <c r="BM5" i="54"/>
  <c r="BO4" i="54"/>
  <c r="BO3" i="54"/>
  <c r="BR22" i="53"/>
  <c r="BR19" i="53"/>
  <c r="BR18" i="53"/>
  <c r="BR17" i="53"/>
  <c r="BR16" i="53"/>
  <c r="BR14" i="53"/>
  <c r="BR13" i="53"/>
  <c r="BR12" i="53"/>
  <c r="BR10" i="53"/>
  <c r="BR9" i="53"/>
  <c r="BR8" i="53"/>
  <c r="BR7" i="53"/>
  <c r="BR4" i="53"/>
  <c r="BR3" i="53"/>
  <c r="BR52" i="52"/>
  <c r="BR49" i="52"/>
  <c r="BR48" i="52"/>
  <c r="BR47" i="52"/>
  <c r="BR45" i="52"/>
  <c r="BR44" i="52"/>
  <c r="BR43" i="52"/>
  <c r="BR42" i="52"/>
  <c r="BR40" i="52"/>
  <c r="BR39" i="52"/>
  <c r="BR38" i="52"/>
  <c r="BR37" i="52"/>
  <c r="BR34" i="52"/>
  <c r="BR33" i="52"/>
  <c r="BR32" i="52"/>
  <c r="BR29" i="52"/>
  <c r="BR28" i="52"/>
  <c r="BR27" i="52"/>
  <c r="BR24" i="52"/>
  <c r="BR23" i="52"/>
  <c r="BR22" i="52"/>
  <c r="BR19" i="52"/>
  <c r="BR18" i="52"/>
  <c r="BR17" i="52"/>
  <c r="BR14" i="52"/>
  <c r="BR13" i="52"/>
  <c r="BR12" i="52"/>
  <c r="BR10" i="52"/>
  <c r="BR9" i="52"/>
  <c r="BR8" i="52"/>
  <c r="BR7" i="52"/>
  <c r="BR5" i="52"/>
  <c r="BR4" i="52"/>
  <c r="BR3" i="52"/>
  <c r="BP4" i="51"/>
  <c r="BP3" i="51"/>
  <c r="BR152" i="50"/>
  <c r="BR149" i="50"/>
  <c r="BR148" i="50"/>
  <c r="BR147" i="50"/>
  <c r="BR144" i="50"/>
  <c r="BR143" i="50"/>
  <c r="BR142" i="50"/>
  <c r="BR139" i="50"/>
  <c r="BR138" i="50"/>
  <c r="BR137" i="50"/>
  <c r="BR134" i="50"/>
  <c r="BR133" i="50"/>
  <c r="BR132" i="50"/>
  <c r="BR131" i="50"/>
  <c r="BR130" i="50"/>
  <c r="BR129" i="50"/>
  <c r="BR128" i="50"/>
  <c r="BR127" i="50"/>
  <c r="BR124" i="50"/>
  <c r="BR123" i="50"/>
  <c r="BR122" i="50"/>
  <c r="BR119" i="50"/>
  <c r="BR118" i="50"/>
  <c r="BR117" i="50"/>
  <c r="BR114" i="50"/>
  <c r="BR113" i="50"/>
  <c r="BR112" i="50"/>
  <c r="BR109" i="50"/>
  <c r="BR108" i="50"/>
  <c r="BR107" i="50"/>
  <c r="BR104" i="50"/>
  <c r="BR103" i="50"/>
  <c r="BR102" i="50"/>
  <c r="BR99" i="50"/>
  <c r="BR98" i="50"/>
  <c r="BR97" i="50"/>
  <c r="BR94" i="50"/>
  <c r="BR93" i="50"/>
  <c r="BR92" i="50"/>
  <c r="BR89" i="50"/>
  <c r="BR88" i="50"/>
  <c r="BR87" i="50"/>
  <c r="BR84" i="50"/>
  <c r="BR83" i="50"/>
  <c r="BR82" i="50"/>
  <c r="BR80" i="50"/>
  <c r="BR79" i="50"/>
  <c r="BR78" i="50"/>
  <c r="BR77" i="50"/>
  <c r="BR76" i="50"/>
  <c r="BR74" i="50"/>
  <c r="BR73" i="50"/>
  <c r="BR72" i="50"/>
  <c r="BR71" i="50"/>
  <c r="BR69" i="50"/>
  <c r="BR68" i="50"/>
  <c r="BR67" i="50"/>
  <c r="BR64" i="50"/>
  <c r="BR63" i="50"/>
  <c r="BR62" i="50"/>
  <c r="BR59" i="50"/>
  <c r="BR58" i="50"/>
  <c r="BR57" i="50"/>
  <c r="BR56" i="50"/>
  <c r="BR54" i="50"/>
  <c r="BR53" i="50"/>
  <c r="BR52" i="50"/>
  <c r="BR50" i="50"/>
  <c r="BR49" i="50"/>
  <c r="BR48" i="50"/>
  <c r="BR47" i="50"/>
  <c r="BR44" i="50"/>
  <c r="BR43" i="50"/>
  <c r="BR42" i="50"/>
  <c r="BR40" i="50"/>
  <c r="BR39" i="50"/>
  <c r="BR38" i="50"/>
  <c r="BR37" i="50"/>
  <c r="BR34" i="50"/>
  <c r="BR33" i="50"/>
  <c r="BR32" i="50"/>
  <c r="BR29" i="50"/>
  <c r="BR28" i="50"/>
  <c r="BR27" i="50"/>
  <c r="BR24" i="50"/>
  <c r="BR23" i="50"/>
  <c r="BR22" i="50"/>
  <c r="BR20" i="50"/>
  <c r="BR19" i="50"/>
  <c r="BR18" i="50"/>
  <c r="BR17" i="50"/>
  <c r="BR14" i="50"/>
  <c r="BR13" i="50"/>
  <c r="BR12" i="50"/>
  <c r="BR9" i="50"/>
  <c r="BR8" i="50"/>
  <c r="BR7" i="50"/>
  <c r="BR4" i="50"/>
  <c r="BR3" i="50"/>
  <c r="BO9" i="49"/>
  <c r="BO8" i="49"/>
  <c r="BO7" i="49"/>
  <c r="AV3" i="27"/>
  <c r="BO4" i="49"/>
  <c r="BO3" i="49"/>
  <c r="BR81" i="67"/>
  <c r="BR6" i="67"/>
  <c r="BR65" i="67"/>
  <c r="BR70" i="67"/>
  <c r="BR291" i="67"/>
  <c r="BR290" i="67"/>
  <c r="BR136" i="67"/>
  <c r="BR201" i="67"/>
  <c r="BR256" i="67"/>
  <c r="BO35" i="70"/>
  <c r="AZ92" i="70"/>
  <c r="AZ93" i="70"/>
  <c r="BH93" i="70"/>
  <c r="AU25" i="27" s="1"/>
  <c r="BH92" i="70"/>
  <c r="BH94" i="70" s="1"/>
  <c r="BO76" i="70"/>
  <c r="BO25" i="70"/>
  <c r="BO15" i="70"/>
  <c r="AY93" i="70"/>
  <c r="AL25" i="31" s="1"/>
  <c r="AY92" i="70"/>
  <c r="BG92" i="70"/>
  <c r="BG94" i="70" s="1"/>
  <c r="BG93" i="70"/>
  <c r="AT25" i="31" s="1"/>
  <c r="AS93" i="70"/>
  <c r="AS92" i="70"/>
  <c r="BI92" i="70"/>
  <c r="BI93" i="70"/>
  <c r="AV25" i="31" s="1"/>
  <c r="AT93" i="70"/>
  <c r="AG25" i="27" s="1"/>
  <c r="AT92" i="70"/>
  <c r="BB93" i="70"/>
  <c r="BB92" i="70"/>
  <c r="BJ93" i="70"/>
  <c r="AW25" i="27" s="1"/>
  <c r="BJ92" i="70"/>
  <c r="AU93" i="70"/>
  <c r="AU92" i="70"/>
  <c r="AU94" i="70" s="1"/>
  <c r="BC93" i="70"/>
  <c r="AP25" i="31" s="1"/>
  <c r="BC92" i="70"/>
  <c r="BK92" i="70"/>
  <c r="BK93" i="70"/>
  <c r="AX25" i="31" s="1"/>
  <c r="AV93" i="70"/>
  <c r="AI25" i="31" s="1"/>
  <c r="AV92" i="70"/>
  <c r="BD93" i="70"/>
  <c r="AQ25" i="27" s="1"/>
  <c r="BD92" i="70"/>
  <c r="BD94" i="70" s="1"/>
  <c r="BL93" i="70"/>
  <c r="AY25" i="27" s="1"/>
  <c r="BL92" i="70"/>
  <c r="BO55" i="70"/>
  <c r="AW92" i="70"/>
  <c r="AW94" i="70" s="1"/>
  <c r="AW93" i="70"/>
  <c r="AJ25" i="31" s="1"/>
  <c r="BE92" i="70"/>
  <c r="BE93" i="70"/>
  <c r="AR25" i="31" s="1"/>
  <c r="BM92" i="70"/>
  <c r="BM93" i="70"/>
  <c r="AZ25" i="31" s="1"/>
  <c r="BA93" i="70"/>
  <c r="BA92" i="70"/>
  <c r="BA94" i="70" s="1"/>
  <c r="AX93" i="70"/>
  <c r="AX92" i="70"/>
  <c r="AX94" i="70" s="1"/>
  <c r="BF92" i="70"/>
  <c r="BF93" i="70"/>
  <c r="BN92" i="70"/>
  <c r="BN93" i="70"/>
  <c r="BA25" i="27" s="1"/>
  <c r="BO26" i="69"/>
  <c r="BO76" i="69"/>
  <c r="AY208" i="69"/>
  <c r="AY209" i="69" s="1"/>
  <c r="AY207" i="69"/>
  <c r="BO50" i="69"/>
  <c r="BO201" i="69"/>
  <c r="BO130" i="69"/>
  <c r="AX208" i="69"/>
  <c r="AX207" i="69"/>
  <c r="AX209" i="69" s="1"/>
  <c r="BF208" i="69"/>
  <c r="BF207" i="69"/>
  <c r="BN208" i="69"/>
  <c r="BN207" i="69"/>
  <c r="BO25" i="69"/>
  <c r="AV207" i="69"/>
  <c r="AV208" i="69"/>
  <c r="BD207" i="69"/>
  <c r="BD208" i="69"/>
  <c r="BL208" i="69"/>
  <c r="BL207" i="69"/>
  <c r="BG207" i="69"/>
  <c r="BG208" i="69"/>
  <c r="AT24" i="27" s="1"/>
  <c r="BO70" i="69"/>
  <c r="BO120" i="69"/>
  <c r="BO65" i="69"/>
  <c r="BO6" i="69"/>
  <c r="AW207" i="69"/>
  <c r="AW208" i="69"/>
  <c r="BE207" i="69"/>
  <c r="BE208" i="69"/>
  <c r="BE209" i="69" s="1"/>
  <c r="BM208" i="69"/>
  <c r="AZ24" i="31" s="1"/>
  <c r="BM207" i="69"/>
  <c r="BO110" i="69"/>
  <c r="AU207" i="69"/>
  <c r="AU208" i="69"/>
  <c r="X52" i="31" s="1"/>
  <c r="BC207" i="69"/>
  <c r="BC208" i="69"/>
  <c r="BK207" i="69"/>
  <c r="BK208" i="69"/>
  <c r="AB52" i="31" s="1"/>
  <c r="AZ208" i="69"/>
  <c r="AZ207" i="69"/>
  <c r="AZ209" i="69" s="1"/>
  <c r="BH208" i="69"/>
  <c r="BH207" i="69"/>
  <c r="BH209" i="69" s="1"/>
  <c r="BO40" i="69"/>
  <c r="BA207" i="69"/>
  <c r="BA208" i="69"/>
  <c r="AN24" i="27" s="1"/>
  <c r="BI207" i="69"/>
  <c r="BI208" i="69"/>
  <c r="BB208" i="69"/>
  <c r="BB207" i="69"/>
  <c r="BJ207" i="69"/>
  <c r="AW24" i="27" s="1"/>
  <c r="BJ208" i="69"/>
  <c r="AR44" i="68"/>
  <c r="T18" i="64"/>
  <c r="T17" i="64"/>
  <c r="T19" i="64"/>
  <c r="AB18" i="64"/>
  <c r="AB17" i="64"/>
  <c r="AB19" i="64"/>
  <c r="AJ18" i="64"/>
  <c r="AJ17" i="64"/>
  <c r="AJ19" i="64"/>
  <c r="AR18" i="64"/>
  <c r="AR17" i="64"/>
  <c r="AZ18" i="64"/>
  <c r="AZ17" i="64"/>
  <c r="AZ19" i="64"/>
  <c r="BH18" i="64"/>
  <c r="BH17" i="64"/>
  <c r="BH19" i="64"/>
  <c r="AR6" i="64"/>
  <c r="AC18" i="64"/>
  <c r="AC17" i="64"/>
  <c r="AC19" i="64"/>
  <c r="AS18" i="64"/>
  <c r="AS17" i="64"/>
  <c r="BA18" i="64"/>
  <c r="BA17" i="64"/>
  <c r="AS6" i="64"/>
  <c r="AD18" i="64"/>
  <c r="AD17" i="64"/>
  <c r="AD19" i="64"/>
  <c r="BB17" i="64"/>
  <c r="BB19" i="64"/>
  <c r="BB18" i="64"/>
  <c r="AE6" i="64"/>
  <c r="AE17" i="64"/>
  <c r="AE19" i="64"/>
  <c r="AE18" i="64"/>
  <c r="AU6" i="64"/>
  <c r="AU17" i="64"/>
  <c r="AU18" i="64"/>
  <c r="BC6" i="64"/>
  <c r="BC17" i="64"/>
  <c r="BC19" i="64"/>
  <c r="BC18" i="64"/>
  <c r="P6" i="64"/>
  <c r="P17" i="64"/>
  <c r="P18" i="64"/>
  <c r="AF6" i="64"/>
  <c r="AF17" i="64"/>
  <c r="AF18" i="64"/>
  <c r="AV6" i="64"/>
  <c r="AV18" i="64"/>
  <c r="AV17" i="64"/>
  <c r="AV19" i="64"/>
  <c r="BL6" i="64"/>
  <c r="BL17" i="64"/>
  <c r="BL18" i="64"/>
  <c r="Q6" i="64"/>
  <c r="Q18" i="64"/>
  <c r="Q17" i="64"/>
  <c r="Y6" i="64"/>
  <c r="Y17" i="64"/>
  <c r="Y19" i="64"/>
  <c r="Y18" i="64"/>
  <c r="AG6" i="64"/>
  <c r="AG18" i="64"/>
  <c r="AG17" i="64"/>
  <c r="AG19" i="64"/>
  <c r="AO6" i="64"/>
  <c r="AO18" i="64"/>
  <c r="AO17" i="64"/>
  <c r="AW6" i="64"/>
  <c r="AW17" i="64"/>
  <c r="AW18" i="64"/>
  <c r="BE6" i="64"/>
  <c r="BE18" i="64"/>
  <c r="BE17" i="64"/>
  <c r="BE19" i="64"/>
  <c r="BM6" i="64"/>
  <c r="BM17" i="64"/>
  <c r="BM18" i="64"/>
  <c r="U18" i="64"/>
  <c r="U17" i="64"/>
  <c r="U19" i="64"/>
  <c r="AK17" i="64"/>
  <c r="AK18" i="64"/>
  <c r="BI17" i="64"/>
  <c r="BI19" i="64"/>
  <c r="BI18" i="64"/>
  <c r="V17" i="64"/>
  <c r="V18" i="64"/>
  <c r="AL17" i="64"/>
  <c r="AL18" i="64"/>
  <c r="AT17" i="64"/>
  <c r="AT18" i="64"/>
  <c r="BJ18" i="64"/>
  <c r="BJ17" i="64"/>
  <c r="U6" i="64"/>
  <c r="O6" i="64"/>
  <c r="O17" i="64"/>
  <c r="O18" i="64"/>
  <c r="W6" i="64"/>
  <c r="W17" i="64"/>
  <c r="W18" i="64"/>
  <c r="AM6" i="64"/>
  <c r="AM17" i="64"/>
  <c r="AM18" i="64"/>
  <c r="BK6" i="64"/>
  <c r="BK17" i="64"/>
  <c r="BK18" i="64"/>
  <c r="X6" i="64"/>
  <c r="X18" i="64"/>
  <c r="X17" i="64"/>
  <c r="AN6" i="64"/>
  <c r="AN17" i="64"/>
  <c r="AN19" i="64"/>
  <c r="AN18" i="64"/>
  <c r="BD6" i="64"/>
  <c r="BD17" i="64"/>
  <c r="BD18" i="64"/>
  <c r="BJ6" i="64"/>
  <c r="R17" i="64"/>
  <c r="R19" i="64"/>
  <c r="R18" i="64"/>
  <c r="Z18" i="64"/>
  <c r="Z17" i="64"/>
  <c r="AH17" i="64"/>
  <c r="AH18" i="64"/>
  <c r="AP17" i="64"/>
  <c r="AP18" i="64"/>
  <c r="AX17" i="64"/>
  <c r="AX19" i="64"/>
  <c r="AX18" i="64"/>
  <c r="BF17" i="64"/>
  <c r="BF19" i="64"/>
  <c r="BF18" i="64"/>
  <c r="BN17" i="64"/>
  <c r="BN18" i="64"/>
  <c r="AB6" i="64"/>
  <c r="AP6" i="64"/>
  <c r="BA6" i="64"/>
  <c r="S18" i="64"/>
  <c r="S17" i="64"/>
  <c r="S19" i="64"/>
  <c r="AA18" i="64"/>
  <c r="AA17" i="64"/>
  <c r="AA19" i="64"/>
  <c r="AI17" i="64"/>
  <c r="AI18" i="64"/>
  <c r="AQ18" i="64"/>
  <c r="AQ17" i="64"/>
  <c r="AY18" i="64"/>
  <c r="AY17" i="64"/>
  <c r="AY19" i="64"/>
  <c r="BG17" i="64"/>
  <c r="BG18" i="64"/>
  <c r="AC6" i="64"/>
  <c r="AQ6" i="64"/>
  <c r="BB6" i="64"/>
  <c r="AI82" i="61"/>
  <c r="AI84" i="61" s="1"/>
  <c r="AI83" i="61"/>
  <c r="V19" i="27" s="1"/>
  <c r="AZ82" i="61"/>
  <c r="AZ83" i="61"/>
  <c r="P82" i="61"/>
  <c r="P83" i="61"/>
  <c r="C19" i="31" s="1"/>
  <c r="X82" i="61"/>
  <c r="X83" i="61"/>
  <c r="X84" i="61" s="1"/>
  <c r="AF82" i="61"/>
  <c r="AF83" i="61"/>
  <c r="AN82" i="61"/>
  <c r="AN83" i="61"/>
  <c r="AA19" i="31" s="1"/>
  <c r="AV82" i="61"/>
  <c r="AV83" i="61"/>
  <c r="AI19" i="27" s="1"/>
  <c r="BD82" i="61"/>
  <c r="BD83" i="61"/>
  <c r="BD84" i="61" s="1"/>
  <c r="BL82" i="61"/>
  <c r="BL84" i="61" s="1"/>
  <c r="BL83" i="61"/>
  <c r="AY19" i="31" s="1"/>
  <c r="BO15" i="61"/>
  <c r="Q82" i="61"/>
  <c r="Q84" i="61" s="1"/>
  <c r="Q83" i="61"/>
  <c r="D19" i="27" s="1"/>
  <c r="AG83" i="61"/>
  <c r="AG84" i="61" s="1"/>
  <c r="AG82" i="61"/>
  <c r="AW82" i="61"/>
  <c r="AW83" i="61"/>
  <c r="BM83" i="61"/>
  <c r="AZ19" i="27" s="1"/>
  <c r="BM82" i="61"/>
  <c r="BO6" i="61"/>
  <c r="Z83" i="61"/>
  <c r="M19" i="31" s="1"/>
  <c r="Z82" i="61"/>
  <c r="AX82" i="61"/>
  <c r="AX83" i="61"/>
  <c r="AK19" i="31" s="1"/>
  <c r="AA83" i="61"/>
  <c r="N19" i="27" s="1"/>
  <c r="AA82" i="61"/>
  <c r="BG82" i="61"/>
  <c r="BG83" i="61"/>
  <c r="AT19" i="27" s="1"/>
  <c r="AJ82" i="61"/>
  <c r="AJ84" i="61" s="1"/>
  <c r="AJ83" i="61"/>
  <c r="U83" i="61"/>
  <c r="H19" i="27" s="1"/>
  <c r="U82" i="61"/>
  <c r="U84" i="61" s="1"/>
  <c r="AC83" i="61"/>
  <c r="P19" i="27" s="1"/>
  <c r="AC82" i="61"/>
  <c r="AK83" i="61"/>
  <c r="X19" i="31" s="1"/>
  <c r="AK82" i="61"/>
  <c r="AS83" i="61"/>
  <c r="AF19" i="31" s="1"/>
  <c r="AS82" i="61"/>
  <c r="BA83" i="61"/>
  <c r="BA82" i="61"/>
  <c r="BA84" i="61" s="1"/>
  <c r="BI83" i="61"/>
  <c r="AV19" i="27" s="1"/>
  <c r="BI82" i="61"/>
  <c r="AH82" i="61"/>
  <c r="AH84" i="61" s="1"/>
  <c r="AH83" i="61"/>
  <c r="U19" i="31" s="1"/>
  <c r="BF83" i="61"/>
  <c r="BF84" i="61" s="1"/>
  <c r="BF82" i="61"/>
  <c r="S83" i="61"/>
  <c r="S82" i="61"/>
  <c r="AY83" i="61"/>
  <c r="AY82" i="61"/>
  <c r="T82" i="61"/>
  <c r="T84" i="61" s="1"/>
  <c r="T83" i="61"/>
  <c r="G19" i="27" s="1"/>
  <c r="AR83" i="61"/>
  <c r="AE19" i="27" s="1"/>
  <c r="AR82" i="61"/>
  <c r="V83" i="61"/>
  <c r="I19" i="27" s="1"/>
  <c r="V82" i="61"/>
  <c r="V84" i="61" s="1"/>
  <c r="AD83" i="61"/>
  <c r="AD82" i="61"/>
  <c r="AL82" i="61"/>
  <c r="AL83" i="61"/>
  <c r="AT83" i="61"/>
  <c r="AT82" i="61"/>
  <c r="BB83" i="61"/>
  <c r="BB82" i="61"/>
  <c r="BJ83" i="61"/>
  <c r="AW19" i="31" s="1"/>
  <c r="BJ82" i="61"/>
  <c r="Y82" i="61"/>
  <c r="Y84" i="61" s="1"/>
  <c r="Y83" i="61"/>
  <c r="L19" i="27" s="1"/>
  <c r="AO82" i="61"/>
  <c r="AO83" i="61"/>
  <c r="BE82" i="61"/>
  <c r="BE83" i="61"/>
  <c r="AR19" i="31" s="1"/>
  <c r="R82" i="61"/>
  <c r="R83" i="61"/>
  <c r="AP83" i="61"/>
  <c r="AC19" i="27" s="1"/>
  <c r="AP82" i="61"/>
  <c r="BN82" i="61"/>
  <c r="BN84" i="61" s="1"/>
  <c r="BN83" i="61"/>
  <c r="AQ83" i="61"/>
  <c r="AQ82" i="61"/>
  <c r="AB82" i="61"/>
  <c r="AB84" i="61" s="1"/>
  <c r="AB83" i="61"/>
  <c r="O19" i="31" s="1"/>
  <c r="BH82" i="61"/>
  <c r="BH84" i="61" s="1"/>
  <c r="BH83" i="61"/>
  <c r="AU19" i="31" s="1"/>
  <c r="O83" i="61"/>
  <c r="B19" i="27" s="1"/>
  <c r="O82" i="61"/>
  <c r="W83" i="61"/>
  <c r="W82" i="61"/>
  <c r="W84" i="61" s="1"/>
  <c r="AE83" i="61"/>
  <c r="R19" i="31" s="1"/>
  <c r="AE82" i="61"/>
  <c r="AM83" i="61"/>
  <c r="Z19" i="31" s="1"/>
  <c r="AM82" i="61"/>
  <c r="AU83" i="61"/>
  <c r="AU82" i="61"/>
  <c r="BC83" i="61"/>
  <c r="BC82" i="61"/>
  <c r="AP19" i="31" s="1"/>
  <c r="BK83" i="61"/>
  <c r="AB47" i="31" s="1"/>
  <c r="BK82" i="61"/>
  <c r="BO10" i="61"/>
  <c r="BO71" i="61"/>
  <c r="BO11" i="59"/>
  <c r="BO21" i="59"/>
  <c r="BL48" i="59"/>
  <c r="BL47" i="59"/>
  <c r="BL49" i="59" s="1"/>
  <c r="AW48" i="59"/>
  <c r="AW47" i="59"/>
  <c r="AW49" i="59" s="1"/>
  <c r="BN47" i="59"/>
  <c r="BN48" i="59"/>
  <c r="BN49" i="59" s="1"/>
  <c r="AM48" i="59"/>
  <c r="AM47" i="59"/>
  <c r="AU48" i="59"/>
  <c r="AU47" i="59"/>
  <c r="AU49" i="59" s="1"/>
  <c r="BC48" i="59"/>
  <c r="BC47" i="59"/>
  <c r="AP16" i="31" s="1"/>
  <c r="BK48" i="59"/>
  <c r="BK47" i="59"/>
  <c r="BK49" i="59" s="1"/>
  <c r="BO6" i="59"/>
  <c r="AN48" i="59"/>
  <c r="AN47" i="59"/>
  <c r="AO48" i="59"/>
  <c r="AB16" i="27" s="1"/>
  <c r="AO47" i="59"/>
  <c r="AX47" i="59"/>
  <c r="AX48" i="59"/>
  <c r="AI47" i="59"/>
  <c r="AI48" i="59"/>
  <c r="BG48" i="59"/>
  <c r="BG47" i="59"/>
  <c r="BG49" i="59" s="1"/>
  <c r="AJ48" i="59"/>
  <c r="AJ47" i="59"/>
  <c r="AR47" i="59"/>
  <c r="AR48" i="59"/>
  <c r="AR49" i="59" s="1"/>
  <c r="AZ47" i="59"/>
  <c r="AZ48" i="59"/>
  <c r="BH47" i="59"/>
  <c r="BH48" i="59"/>
  <c r="AU16" i="31" s="1"/>
  <c r="BO30" i="59"/>
  <c r="BO40" i="59"/>
  <c r="BD47" i="59"/>
  <c r="BD48" i="59"/>
  <c r="AQ16" i="31" s="1"/>
  <c r="BE48" i="59"/>
  <c r="BE47" i="59"/>
  <c r="BF47" i="59"/>
  <c r="BF48" i="59"/>
  <c r="BF49" i="59" s="1"/>
  <c r="AY47" i="59"/>
  <c r="AY48" i="59"/>
  <c r="AK48" i="59"/>
  <c r="AK47" i="59"/>
  <c r="AK49" i="59" s="1"/>
  <c r="AS47" i="59"/>
  <c r="AS48" i="59"/>
  <c r="BA48" i="59"/>
  <c r="BA47" i="59"/>
  <c r="BA49" i="59" s="1"/>
  <c r="BI48" i="59"/>
  <c r="BI47" i="59"/>
  <c r="AV48" i="59"/>
  <c r="AV47" i="59"/>
  <c r="BM48" i="59"/>
  <c r="AZ16" i="27" s="1"/>
  <c r="BM47" i="59"/>
  <c r="AP47" i="59"/>
  <c r="AP48" i="59"/>
  <c r="AQ47" i="59"/>
  <c r="AQ48" i="59"/>
  <c r="AL47" i="59"/>
  <c r="AL48" i="59"/>
  <c r="Y16" i="27" s="1"/>
  <c r="AT47" i="59"/>
  <c r="AT48" i="59"/>
  <c r="BB47" i="59"/>
  <c r="BB48" i="59"/>
  <c r="AO16" i="27" s="1"/>
  <c r="BJ47" i="59"/>
  <c r="AW16" i="31" s="1"/>
  <c r="BJ48" i="59"/>
  <c r="R23" i="57"/>
  <c r="R22" i="57"/>
  <c r="AX23" i="57"/>
  <c r="AK23" i="31" s="1"/>
  <c r="AX22" i="57"/>
  <c r="AX24" i="57" s="1"/>
  <c r="Q23" i="57"/>
  <c r="Q22" i="57"/>
  <c r="Q24" i="57"/>
  <c r="Y23" i="57"/>
  <c r="Y22" i="57"/>
  <c r="AG23" i="57"/>
  <c r="AG22" i="57"/>
  <c r="AO23" i="57"/>
  <c r="AO22" i="57"/>
  <c r="AW23" i="57"/>
  <c r="Y51" i="31" s="1"/>
  <c r="AW22" i="57"/>
  <c r="AJ23" i="31" s="1"/>
  <c r="BE23" i="57"/>
  <c r="BE22" i="57"/>
  <c r="BM23" i="57"/>
  <c r="BM22" i="57"/>
  <c r="BM24" i="57"/>
  <c r="Z23" i="57"/>
  <c r="Z22" i="57"/>
  <c r="BF23" i="57"/>
  <c r="BF22" i="57"/>
  <c r="BF24" i="57"/>
  <c r="AA22" i="57"/>
  <c r="AA23" i="57"/>
  <c r="AY22" i="57"/>
  <c r="AL23" i="31" s="1"/>
  <c r="AY23" i="57"/>
  <c r="AB22" i="57"/>
  <c r="AB23" i="57"/>
  <c r="AR22" i="57"/>
  <c r="AR23" i="57"/>
  <c r="U22" i="57"/>
  <c r="U23" i="57"/>
  <c r="BA22" i="57"/>
  <c r="AN23" i="31" s="1"/>
  <c r="BA23" i="57"/>
  <c r="V22" i="57"/>
  <c r="V23" i="57"/>
  <c r="AD22" i="57"/>
  <c r="AD23" i="57"/>
  <c r="AL22" i="57"/>
  <c r="AL23" i="57"/>
  <c r="AT22" i="57"/>
  <c r="AT24" i="57" s="1"/>
  <c r="AT23" i="57"/>
  <c r="BB23" i="57"/>
  <c r="Z51" i="31" s="1"/>
  <c r="BB22" i="57"/>
  <c r="BB24" i="57" s="1"/>
  <c r="BJ6" i="57"/>
  <c r="BJ22" i="57"/>
  <c r="BJ24" i="57"/>
  <c r="BJ23" i="57"/>
  <c r="AP23" i="57"/>
  <c r="AP22" i="57"/>
  <c r="BN23" i="57"/>
  <c r="BN22" i="57"/>
  <c r="BN24" i="57"/>
  <c r="AI22" i="57"/>
  <c r="AI23" i="57"/>
  <c r="BG22" i="57"/>
  <c r="BG23" i="57"/>
  <c r="AZ23" i="57"/>
  <c r="AK22" i="57"/>
  <c r="AK23" i="57"/>
  <c r="BI6" i="57"/>
  <c r="BI22" i="57"/>
  <c r="BI23" i="57"/>
  <c r="BO5" i="57"/>
  <c r="O22" i="57"/>
  <c r="O23" i="57"/>
  <c r="W22" i="57"/>
  <c r="W23" i="57"/>
  <c r="AE23" i="57"/>
  <c r="AE22" i="57"/>
  <c r="AE24" i="57"/>
  <c r="AM23" i="57"/>
  <c r="AM22" i="57"/>
  <c r="AU22" i="57"/>
  <c r="AU23" i="57"/>
  <c r="AH23" i="27" s="1"/>
  <c r="BC6" i="57"/>
  <c r="BC22" i="57"/>
  <c r="BC23" i="57"/>
  <c r="BK6" i="57"/>
  <c r="BK22" i="57"/>
  <c r="BK24" i="57"/>
  <c r="BK23" i="57"/>
  <c r="AH23" i="57"/>
  <c r="AH22" i="57"/>
  <c r="AH24" i="57"/>
  <c r="S22" i="57"/>
  <c r="S23" i="57"/>
  <c r="AQ22" i="57"/>
  <c r="AQ23" i="57"/>
  <c r="T22" i="57"/>
  <c r="T23" i="57"/>
  <c r="AJ22" i="57"/>
  <c r="AJ23" i="57"/>
  <c r="BH6" i="57"/>
  <c r="BH22" i="57"/>
  <c r="BH24" i="57"/>
  <c r="BH23" i="57"/>
  <c r="BM6" i="57"/>
  <c r="AC22" i="57"/>
  <c r="AC23" i="57"/>
  <c r="AS22" i="57"/>
  <c r="AS23" i="57"/>
  <c r="P23" i="57"/>
  <c r="P22" i="57"/>
  <c r="X23" i="57"/>
  <c r="X22" i="57"/>
  <c r="AF23" i="57"/>
  <c r="AF22" i="57"/>
  <c r="AN23" i="57"/>
  <c r="AN22" i="57"/>
  <c r="AV23" i="57"/>
  <c r="AV22" i="57"/>
  <c r="AV24" i="57" s="1"/>
  <c r="BD23" i="57"/>
  <c r="BD22" i="57"/>
  <c r="BD24" i="57"/>
  <c r="BL23" i="57"/>
  <c r="BL22" i="57"/>
  <c r="BE6" i="57"/>
  <c r="AF17" i="56"/>
  <c r="AF18" i="56"/>
  <c r="S15" i="31" s="1"/>
  <c r="AV17" i="56"/>
  <c r="AV18" i="56"/>
  <c r="BL17" i="56"/>
  <c r="AY15" i="27" s="1"/>
  <c r="BL18" i="56"/>
  <c r="Y17" i="56"/>
  <c r="Y18" i="56"/>
  <c r="L15" i="27" s="1"/>
  <c r="AW18" i="56"/>
  <c r="AW17" i="56"/>
  <c r="Z18" i="56"/>
  <c r="Z17" i="56"/>
  <c r="Z19" i="56" s="1"/>
  <c r="AP17" i="56"/>
  <c r="AC15" i="31" s="1"/>
  <c r="AP18" i="56"/>
  <c r="BN17" i="56"/>
  <c r="BN18" i="56"/>
  <c r="BA15" i="31" s="1"/>
  <c r="AQ17" i="56"/>
  <c r="AQ18" i="56"/>
  <c r="AD15" i="31" s="1"/>
  <c r="BG17" i="56"/>
  <c r="BG18" i="56"/>
  <c r="AT15" i="27" s="1"/>
  <c r="BO6" i="56"/>
  <c r="W17" i="56"/>
  <c r="W18" i="56"/>
  <c r="J15" i="31" s="1"/>
  <c r="AE18" i="56"/>
  <c r="AE17" i="56"/>
  <c r="AM18" i="56"/>
  <c r="AM17" i="56"/>
  <c r="AU17" i="56"/>
  <c r="AU18" i="56"/>
  <c r="BC18" i="56"/>
  <c r="BC17" i="56"/>
  <c r="AP15" i="27" s="1"/>
  <c r="BK18" i="56"/>
  <c r="BK17" i="56"/>
  <c r="AB18" i="56"/>
  <c r="AB17" i="56"/>
  <c r="AJ18" i="56"/>
  <c r="AJ17" i="56"/>
  <c r="AR18" i="56"/>
  <c r="AR17" i="56"/>
  <c r="AE15" i="27" s="1"/>
  <c r="AZ17" i="56"/>
  <c r="AZ18" i="56"/>
  <c r="BH18" i="56"/>
  <c r="BH17" i="56"/>
  <c r="X17" i="56"/>
  <c r="X18" i="56"/>
  <c r="AN17" i="56"/>
  <c r="AN18" i="56"/>
  <c r="AA15" i="31" s="1"/>
  <c r="BD17" i="56"/>
  <c r="BD18" i="56"/>
  <c r="AG17" i="56"/>
  <c r="AG18" i="56"/>
  <c r="AO17" i="56"/>
  <c r="AO18" i="56"/>
  <c r="BE17" i="56"/>
  <c r="BE18" i="56"/>
  <c r="AR15" i="31" s="1"/>
  <c r="BM17" i="56"/>
  <c r="BM18" i="56"/>
  <c r="AH18" i="56"/>
  <c r="AH17" i="56"/>
  <c r="AX18" i="56"/>
  <c r="AX17" i="56"/>
  <c r="BF18" i="56"/>
  <c r="BF17" i="56"/>
  <c r="BF19" i="56" s="1"/>
  <c r="AA17" i="56"/>
  <c r="AA18" i="56"/>
  <c r="AI17" i="56"/>
  <c r="AI18" i="56"/>
  <c r="AY18" i="56"/>
  <c r="AY17" i="56"/>
  <c r="U17" i="56"/>
  <c r="U18" i="56"/>
  <c r="H15" i="27" s="1"/>
  <c r="AC18" i="56"/>
  <c r="AC17" i="56"/>
  <c r="AK17" i="56"/>
  <c r="AK18" i="56"/>
  <c r="AS18" i="56"/>
  <c r="AS17" i="56"/>
  <c r="BA18" i="56"/>
  <c r="BA17" i="56"/>
  <c r="BA19" i="56" s="1"/>
  <c r="BI17" i="56"/>
  <c r="BI18" i="56"/>
  <c r="V18" i="56"/>
  <c r="V17" i="56"/>
  <c r="AD18" i="56"/>
  <c r="AD17" i="56"/>
  <c r="AL18" i="56"/>
  <c r="AL17" i="56"/>
  <c r="AL19" i="56" s="1"/>
  <c r="AT18" i="56"/>
  <c r="AG15" i="27" s="1"/>
  <c r="AT17" i="56"/>
  <c r="BB18" i="56"/>
  <c r="BB17" i="56"/>
  <c r="BJ18" i="56"/>
  <c r="BJ17" i="56"/>
  <c r="BO21" i="55"/>
  <c r="BO31" i="55"/>
  <c r="BO26" i="55"/>
  <c r="AY79" i="55"/>
  <c r="BO45" i="55"/>
  <c r="BO60" i="55"/>
  <c r="BO6" i="55"/>
  <c r="W37" i="54"/>
  <c r="W38" i="54"/>
  <c r="AU37" i="54"/>
  <c r="AU39" i="54" s="1"/>
  <c r="AU38" i="54"/>
  <c r="X42" i="31" s="1"/>
  <c r="X38" i="54"/>
  <c r="X37" i="54"/>
  <c r="AV37" i="54"/>
  <c r="AV38" i="54"/>
  <c r="AV39" i="54" s="1"/>
  <c r="AO38" i="54"/>
  <c r="AO37" i="54"/>
  <c r="AO39" i="54"/>
  <c r="AH37" i="54"/>
  <c r="AH38" i="54"/>
  <c r="BN37" i="54"/>
  <c r="BN39" i="54"/>
  <c r="BN38" i="54"/>
  <c r="V37" i="54"/>
  <c r="V38" i="54"/>
  <c r="AD38" i="54"/>
  <c r="AD37" i="54"/>
  <c r="AD39" i="54"/>
  <c r="AL38" i="54"/>
  <c r="AL37" i="54"/>
  <c r="AT38" i="54"/>
  <c r="AT37" i="54"/>
  <c r="BB38" i="54"/>
  <c r="BB37" i="54"/>
  <c r="BJ38" i="54"/>
  <c r="AB42" i="31" s="1"/>
  <c r="M69" i="31" s="1"/>
  <c r="BJ37" i="54"/>
  <c r="BJ39" i="54" s="1"/>
  <c r="BO20" i="54"/>
  <c r="BO5" i="54"/>
  <c r="O38" i="54"/>
  <c r="O37" i="54"/>
  <c r="BC37" i="54"/>
  <c r="BC39" i="54" s="1"/>
  <c r="BC38" i="54"/>
  <c r="AP14" i="31" s="1"/>
  <c r="BO26" i="54"/>
  <c r="AN37" i="54"/>
  <c r="AN38" i="54"/>
  <c r="AG37" i="54"/>
  <c r="AG38" i="54"/>
  <c r="BM37" i="54"/>
  <c r="BM39" i="54"/>
  <c r="BM38" i="54"/>
  <c r="R38" i="54"/>
  <c r="R37" i="54"/>
  <c r="BF37" i="54"/>
  <c r="BF38" i="54"/>
  <c r="AS14" i="27" s="1"/>
  <c r="S37" i="54"/>
  <c r="S38" i="54"/>
  <c r="AA38" i="54"/>
  <c r="AA37" i="54"/>
  <c r="AI37" i="54"/>
  <c r="AI38" i="54"/>
  <c r="AQ37" i="54"/>
  <c r="AQ38" i="54"/>
  <c r="AY38" i="54"/>
  <c r="AL14" i="31" s="1"/>
  <c r="AY37" i="54"/>
  <c r="BG38" i="54"/>
  <c r="BG37" i="54"/>
  <c r="BM6" i="54"/>
  <c r="AM37" i="54"/>
  <c r="AM38" i="54"/>
  <c r="BK37" i="54"/>
  <c r="BK39" i="54"/>
  <c r="BK38" i="54"/>
  <c r="AF37" i="54"/>
  <c r="AF38" i="54"/>
  <c r="BL37" i="54"/>
  <c r="BL39" i="54" s="1"/>
  <c r="BL38" i="54"/>
  <c r="Q38" i="54"/>
  <c r="Q37" i="54"/>
  <c r="Q39" i="54"/>
  <c r="AW38" i="54"/>
  <c r="AW37" i="54"/>
  <c r="AJ14" i="27" s="1"/>
  <c r="BO15" i="54"/>
  <c r="AP37" i="54"/>
  <c r="AP38" i="54"/>
  <c r="T38" i="54"/>
  <c r="T37" i="54"/>
  <c r="AB38" i="54"/>
  <c r="AB37" i="54"/>
  <c r="AB39" i="54"/>
  <c r="AJ38" i="54"/>
  <c r="AJ37" i="54"/>
  <c r="AR38" i="54"/>
  <c r="AR37" i="54"/>
  <c r="AZ38" i="54"/>
  <c r="AZ37" i="54"/>
  <c r="BH37" i="54"/>
  <c r="BH38" i="54"/>
  <c r="BH39" i="54" s="1"/>
  <c r="BN6" i="54"/>
  <c r="AE37" i="54"/>
  <c r="AE38" i="54"/>
  <c r="P38" i="54"/>
  <c r="P37" i="54"/>
  <c r="P39" i="54"/>
  <c r="BD37" i="54"/>
  <c r="BD38" i="54"/>
  <c r="AQ14" i="27" s="1"/>
  <c r="BO10" i="54"/>
  <c r="Y38" i="54"/>
  <c r="Y37" i="54"/>
  <c r="BE38" i="54"/>
  <c r="BE37" i="54"/>
  <c r="BE39" i="54" s="1"/>
  <c r="Z37" i="54"/>
  <c r="Z38" i="54"/>
  <c r="AX38" i="54"/>
  <c r="AK14" i="31" s="1"/>
  <c r="AX37" i="54"/>
  <c r="AX39" i="54" s="1"/>
  <c r="U38" i="54"/>
  <c r="U37" i="54"/>
  <c r="U39" i="54"/>
  <c r="AC38" i="54"/>
  <c r="AC37" i="54"/>
  <c r="AK38" i="54"/>
  <c r="AK37" i="54"/>
  <c r="AS38" i="54"/>
  <c r="AS37" i="54"/>
  <c r="BA38" i="54"/>
  <c r="BA37" i="54"/>
  <c r="BI38" i="54"/>
  <c r="AV14" i="27" s="1"/>
  <c r="BI37" i="54"/>
  <c r="BI39" i="54" s="1"/>
  <c r="BO6" i="54"/>
  <c r="AO82" i="51"/>
  <c r="AO84" i="51" s="1"/>
  <c r="AO83" i="51"/>
  <c r="BE82" i="51"/>
  <c r="BE83" i="51"/>
  <c r="AX82" i="51"/>
  <c r="AX83" i="51"/>
  <c r="AY83" i="51"/>
  <c r="BG82" i="51"/>
  <c r="BG84" i="51" s="1"/>
  <c r="BG83" i="51"/>
  <c r="AR82" i="51"/>
  <c r="AR83" i="51"/>
  <c r="AD11" i="31" s="1"/>
  <c r="AM82" i="51"/>
  <c r="AM84" i="51" s="1"/>
  <c r="AM83" i="51"/>
  <c r="AN82" i="51"/>
  <c r="AN83" i="51"/>
  <c r="BD82" i="51"/>
  <c r="BD83" i="51"/>
  <c r="BL82" i="51"/>
  <c r="BL83" i="51"/>
  <c r="AX11" i="31" s="1"/>
  <c r="AW82" i="51"/>
  <c r="AW83" i="51"/>
  <c r="BN82" i="51"/>
  <c r="BN83" i="51"/>
  <c r="AQ82" i="51"/>
  <c r="AC11" i="27" s="1"/>
  <c r="AQ83" i="51"/>
  <c r="AZ82" i="51"/>
  <c r="AZ83" i="51"/>
  <c r="AL11" i="27" s="1"/>
  <c r="AK83" i="51"/>
  <c r="BI82" i="51"/>
  <c r="BI83" i="51"/>
  <c r="AU11" i="27" s="1"/>
  <c r="BM82" i="51"/>
  <c r="BM83" i="51"/>
  <c r="AY11" i="31" s="1"/>
  <c r="AP82" i="51"/>
  <c r="AP83" i="51"/>
  <c r="BF82" i="51"/>
  <c r="BF83" i="51"/>
  <c r="BO82" i="51"/>
  <c r="BO83" i="51"/>
  <c r="BA11" i="31" s="1"/>
  <c r="AJ82" i="51"/>
  <c r="AJ84" i="51" s="1"/>
  <c r="AJ83" i="51"/>
  <c r="V11" i="27" s="1"/>
  <c r="BH82" i="51"/>
  <c r="BH83" i="51"/>
  <c r="AT11" i="31" s="1"/>
  <c r="AS82" i="51"/>
  <c r="AS84" i="51" s="1"/>
  <c r="AS83" i="51"/>
  <c r="BA82" i="51"/>
  <c r="BA83" i="51"/>
  <c r="AL82" i="51"/>
  <c r="AL83" i="51"/>
  <c r="AT82" i="51"/>
  <c r="AT83" i="51"/>
  <c r="AF11" i="27" s="1"/>
  <c r="BJ82" i="51"/>
  <c r="BJ83" i="51"/>
  <c r="BK82" i="51"/>
  <c r="BK83" i="51"/>
  <c r="K3" i="27"/>
  <c r="AA3" i="31"/>
  <c r="Q19" i="49"/>
  <c r="AG19" i="49"/>
  <c r="T3" i="27"/>
  <c r="E3" i="27"/>
  <c r="AH19" i="49"/>
  <c r="AS3" i="31"/>
  <c r="N3" i="27"/>
  <c r="AA19" i="49"/>
  <c r="G3" i="27"/>
  <c r="T19" i="49"/>
  <c r="AM3" i="31"/>
  <c r="I3" i="31"/>
  <c r="Q3" i="27"/>
  <c r="B3" i="31"/>
  <c r="R3" i="27"/>
  <c r="Z3" i="27"/>
  <c r="AM19" i="49"/>
  <c r="AH3" i="31"/>
  <c r="AU19" i="49"/>
  <c r="Y31" i="31"/>
  <c r="M3" i="27"/>
  <c r="F3" i="27"/>
  <c r="S19" i="49"/>
  <c r="AY19" i="49"/>
  <c r="AJ19" i="49"/>
  <c r="S3" i="27"/>
  <c r="AQ3" i="31"/>
  <c r="AB3" i="31"/>
  <c r="AC3" i="31"/>
  <c r="V3" i="27"/>
  <c r="AI19" i="49"/>
  <c r="O3" i="31"/>
  <c r="P3" i="27"/>
  <c r="AC19" i="49"/>
  <c r="X3" i="27"/>
  <c r="AS19" i="49"/>
  <c r="Y3" i="27"/>
  <c r="BR20" i="65"/>
  <c r="BR11" i="65"/>
  <c r="BR40" i="65"/>
  <c r="BO11" i="70"/>
  <c r="BO81" i="70"/>
  <c r="BO41" i="70"/>
  <c r="BO16" i="70"/>
  <c r="BO46" i="70"/>
  <c r="BO60" i="70"/>
  <c r="BO61" i="70"/>
  <c r="BO56" i="70"/>
  <c r="BO70" i="70"/>
  <c r="BO20" i="70"/>
  <c r="BO51" i="70"/>
  <c r="BO50" i="70"/>
  <c r="BO71" i="70"/>
  <c r="BO5" i="70"/>
  <c r="BO30" i="70"/>
  <c r="BO36" i="70"/>
  <c r="BO80" i="70"/>
  <c r="BO85" i="70"/>
  <c r="BO10" i="70"/>
  <c r="BO26" i="70"/>
  <c r="BO31" i="70"/>
  <c r="BO86" i="70"/>
  <c r="BO40" i="70"/>
  <c r="BO45" i="70"/>
  <c r="BO66" i="70"/>
  <c r="BO65" i="70"/>
  <c r="BO75" i="70"/>
  <c r="BO36" i="69"/>
  <c r="BO11" i="69"/>
  <c r="BO21" i="69"/>
  <c r="BO176" i="69"/>
  <c r="BO16" i="69"/>
  <c r="BO106" i="69"/>
  <c r="BO186" i="69"/>
  <c r="BO56" i="69"/>
  <c r="BO46" i="69"/>
  <c r="BO66" i="69"/>
  <c r="BO31" i="69"/>
  <c r="BO61" i="69"/>
  <c r="BO86" i="69"/>
  <c r="BO91" i="69"/>
  <c r="BO10" i="69"/>
  <c r="BO180" i="69"/>
  <c r="BO60" i="69"/>
  <c r="BO75" i="69"/>
  <c r="BO90" i="69"/>
  <c r="BO171" i="69"/>
  <c r="BO170" i="69"/>
  <c r="BO126" i="69"/>
  <c r="BO105" i="69"/>
  <c r="BO121" i="69"/>
  <c r="BO145" i="69"/>
  <c r="BO146" i="69"/>
  <c r="BO41" i="69"/>
  <c r="BO100" i="69"/>
  <c r="BO101" i="69"/>
  <c r="BO125" i="69"/>
  <c r="BO165" i="69"/>
  <c r="BO166" i="69"/>
  <c r="BO35" i="69"/>
  <c r="BO80" i="69"/>
  <c r="BO196" i="69"/>
  <c r="BO195" i="69"/>
  <c r="BO20" i="69"/>
  <c r="BO45" i="69"/>
  <c r="BO30" i="69"/>
  <c r="BO85" i="69"/>
  <c r="BO15" i="69"/>
  <c r="BO51" i="69"/>
  <c r="BO55" i="69"/>
  <c r="BO71" i="69"/>
  <c r="BO111" i="69"/>
  <c r="BO131" i="69"/>
  <c r="BO175" i="69"/>
  <c r="BO81" i="69"/>
  <c r="BO95" i="69"/>
  <c r="BO116" i="69"/>
  <c r="BO115" i="69"/>
  <c r="BO96" i="69"/>
  <c r="BO140" i="69"/>
  <c r="BO190" i="69"/>
  <c r="BO141" i="69"/>
  <c r="BO191" i="69"/>
  <c r="BO155" i="69"/>
  <c r="BO185" i="69"/>
  <c r="BO200" i="69"/>
  <c r="BO135" i="69"/>
  <c r="BO136" i="69"/>
  <c r="BO151" i="69"/>
  <c r="BO150" i="69"/>
  <c r="BO156" i="69"/>
  <c r="BO160" i="69"/>
  <c r="BO161" i="69"/>
  <c r="BO11" i="68"/>
  <c r="BO10" i="68"/>
  <c r="BO5" i="68"/>
  <c r="BR276" i="67"/>
  <c r="BR275" i="67"/>
  <c r="BR16" i="67"/>
  <c r="BR86" i="67"/>
  <c r="BR26" i="67"/>
  <c r="BR21" i="67"/>
  <c r="BR20" i="67"/>
  <c r="BR30" i="67"/>
  <c r="BR31" i="67"/>
  <c r="BR76" i="67"/>
  <c r="BR75" i="67"/>
  <c r="BR166" i="67"/>
  <c r="BR165" i="67"/>
  <c r="BR191" i="67"/>
  <c r="BR196" i="67"/>
  <c r="BR195" i="67"/>
  <c r="BR10" i="67"/>
  <c r="BR25" i="67"/>
  <c r="BR55" i="67"/>
  <c r="BR56" i="67"/>
  <c r="BR160" i="67"/>
  <c r="BR161" i="67"/>
  <c r="BR11" i="67"/>
  <c r="BR41" i="67"/>
  <c r="BR121" i="67"/>
  <c r="BR50" i="67"/>
  <c r="BR60" i="67"/>
  <c r="BR66" i="67"/>
  <c r="BR101" i="67"/>
  <c r="BR115" i="67"/>
  <c r="BR151" i="67"/>
  <c r="BR296" i="67"/>
  <c r="BR250" i="67"/>
  <c r="BR171" i="67"/>
  <c r="BR131" i="67"/>
  <c r="BR130" i="67"/>
  <c r="BR51" i="67"/>
  <c r="BR61" i="67"/>
  <c r="BR116" i="67"/>
  <c r="BR126" i="67"/>
  <c r="BR125" i="67"/>
  <c r="BR36" i="67"/>
  <c r="BR35" i="67"/>
  <c r="BR46" i="67"/>
  <c r="BR45" i="67"/>
  <c r="BR85" i="67"/>
  <c r="BR40" i="67"/>
  <c r="BR145" i="67"/>
  <c r="BR5" i="67"/>
  <c r="BR15" i="67"/>
  <c r="BR95" i="67"/>
  <c r="BR96" i="67"/>
  <c r="BR105" i="67"/>
  <c r="BR71" i="67"/>
  <c r="BR106" i="67"/>
  <c r="BR200" i="67"/>
  <c r="BR225" i="67"/>
  <c r="BR281" i="67"/>
  <c r="BR295" i="67"/>
  <c r="BR155" i="67"/>
  <c r="BR90" i="67"/>
  <c r="BR111" i="67"/>
  <c r="BR110" i="67"/>
  <c r="BR120" i="67"/>
  <c r="BR170" i="67"/>
  <c r="BR186" i="67"/>
  <c r="BR215" i="67"/>
  <c r="BR216" i="67"/>
  <c r="BR251" i="67"/>
  <c r="BR156" i="67"/>
  <c r="BR236" i="67"/>
  <c r="BR235" i="67"/>
  <c r="BR91" i="67"/>
  <c r="BR135" i="67"/>
  <c r="BR175" i="67"/>
  <c r="BR211" i="67"/>
  <c r="BR240" i="67"/>
  <c r="BR185" i="67"/>
  <c r="BR80" i="67"/>
  <c r="BR100" i="67"/>
  <c r="BR140" i="67"/>
  <c r="BR141" i="67"/>
  <c r="BR146" i="67"/>
  <c r="BR176" i="67"/>
  <c r="BR221" i="67"/>
  <c r="BR220" i="67"/>
  <c r="BR205" i="67"/>
  <c r="BR206" i="67"/>
  <c r="BR230" i="67"/>
  <c r="BR231" i="67"/>
  <c r="BR255" i="67"/>
  <c r="BR181" i="67"/>
  <c r="BR180" i="67"/>
  <c r="BR190" i="67"/>
  <c r="BR210" i="67"/>
  <c r="BR241" i="67"/>
  <c r="BR150" i="67"/>
  <c r="BR260" i="67"/>
  <c r="BR261" i="67"/>
  <c r="BR266" i="67"/>
  <c r="BR265" i="67"/>
  <c r="BR226" i="67"/>
  <c r="BR285" i="67"/>
  <c r="BR286" i="67"/>
  <c r="BR245" i="67"/>
  <c r="BR246" i="67"/>
  <c r="BR271" i="67"/>
  <c r="BR270" i="67"/>
  <c r="BR280" i="67"/>
  <c r="BR300" i="67"/>
  <c r="BR301" i="67"/>
  <c r="BR6" i="66"/>
  <c r="BR31" i="66"/>
  <c r="BR21" i="66"/>
  <c r="BR30" i="66"/>
  <c r="BR25" i="66"/>
  <c r="BR10" i="66"/>
  <c r="BR16" i="66"/>
  <c r="BR21" i="65"/>
  <c r="BR16" i="65"/>
  <c r="BR26" i="65"/>
  <c r="BR46" i="65"/>
  <c r="BR6" i="65"/>
  <c r="BR31" i="65"/>
  <c r="BR30" i="65"/>
  <c r="BR15" i="65"/>
  <c r="BR36" i="65"/>
  <c r="BR5" i="65"/>
  <c r="BR45" i="65"/>
  <c r="BR25" i="65"/>
  <c r="BR10" i="65"/>
  <c r="BR41" i="65"/>
  <c r="BO11" i="64"/>
  <c r="BO10" i="64"/>
  <c r="BO5" i="64"/>
  <c r="BR41" i="62"/>
  <c r="BR56" i="62"/>
  <c r="BR76" i="62"/>
  <c r="BR31" i="62"/>
  <c r="BR71" i="62"/>
  <c r="BR11" i="62"/>
  <c r="BR21" i="62"/>
  <c r="BR16" i="62"/>
  <c r="BR36" i="62"/>
  <c r="BR40" i="62"/>
  <c r="BR51" i="62"/>
  <c r="BR25" i="62"/>
  <c r="BR26" i="62"/>
  <c r="BR45" i="62"/>
  <c r="BR10" i="62"/>
  <c r="BR46" i="62"/>
  <c r="BR75" i="62"/>
  <c r="BR5" i="62"/>
  <c r="BR50" i="62"/>
  <c r="BR30" i="62"/>
  <c r="BR55" i="62"/>
  <c r="BR60" i="62"/>
  <c r="BR61" i="62"/>
  <c r="BR20" i="62"/>
  <c r="BR70" i="62"/>
  <c r="BR65" i="62"/>
  <c r="BR66" i="62"/>
  <c r="BO51" i="61"/>
  <c r="BO36" i="61"/>
  <c r="BO56" i="61"/>
  <c r="BO31" i="61"/>
  <c r="BO25" i="61"/>
  <c r="BO26" i="61"/>
  <c r="BO46" i="61"/>
  <c r="BO5" i="61"/>
  <c r="BO55" i="61"/>
  <c r="BO61" i="61"/>
  <c r="BO41" i="61"/>
  <c r="BO40" i="61"/>
  <c r="BO70" i="61"/>
  <c r="BO75" i="61"/>
  <c r="BO21" i="61"/>
  <c r="BO76" i="61"/>
  <c r="BO11" i="61"/>
  <c r="BO45" i="61"/>
  <c r="BO16" i="61"/>
  <c r="BO30" i="61"/>
  <c r="BO35" i="61"/>
  <c r="BO60" i="61"/>
  <c r="BO20" i="61"/>
  <c r="BO50" i="61"/>
  <c r="BO65" i="61"/>
  <c r="BO66" i="61"/>
  <c r="BR11" i="60"/>
  <c r="BR26" i="60"/>
  <c r="BR25" i="60"/>
  <c r="BR6" i="60"/>
  <c r="BR16" i="60"/>
  <c r="BR10" i="60"/>
  <c r="BR20" i="60"/>
  <c r="BO26" i="59"/>
  <c r="BO16" i="59"/>
  <c r="BO15" i="59"/>
  <c r="BO31" i="59"/>
  <c r="BO25" i="59"/>
  <c r="BO10" i="59"/>
  <c r="BO35" i="59"/>
  <c r="BO20" i="59"/>
  <c r="BO5" i="59"/>
  <c r="BO41" i="59"/>
  <c r="BO16" i="57"/>
  <c r="BO15" i="57"/>
  <c r="BO11" i="57"/>
  <c r="BO11" i="56"/>
  <c r="BO10" i="56"/>
  <c r="BO5" i="56"/>
  <c r="BO10" i="55"/>
  <c r="BO20" i="55"/>
  <c r="BO66" i="55"/>
  <c r="BO65" i="55"/>
  <c r="BO36" i="55"/>
  <c r="BO46" i="55"/>
  <c r="BO30" i="55"/>
  <c r="BO50" i="55"/>
  <c r="BO35" i="55"/>
  <c r="BO5" i="55"/>
  <c r="BO25" i="55"/>
  <c r="BO11" i="55"/>
  <c r="BO40" i="55"/>
  <c r="BO41" i="55"/>
  <c r="BO51" i="55"/>
  <c r="BO61" i="55"/>
  <c r="BO55" i="55"/>
  <c r="BO56" i="55"/>
  <c r="BO15" i="55"/>
  <c r="BO16" i="55"/>
  <c r="BO31" i="54"/>
  <c r="BO30" i="54"/>
  <c r="BO25" i="54"/>
  <c r="BO21" i="54"/>
  <c r="BO11" i="54"/>
  <c r="BO16" i="54"/>
  <c r="BR21" i="53"/>
  <c r="BR6" i="53"/>
  <c r="BR11" i="53"/>
  <c r="BR20" i="53"/>
  <c r="BR5" i="53"/>
  <c r="BR15" i="53"/>
  <c r="BR26" i="52"/>
  <c r="BR36" i="52"/>
  <c r="BR11" i="52"/>
  <c r="BR31" i="52"/>
  <c r="BR16" i="52"/>
  <c r="BR51" i="52"/>
  <c r="BR21" i="52"/>
  <c r="BR41" i="52"/>
  <c r="BR25" i="52"/>
  <c r="BR20" i="52"/>
  <c r="BR6" i="52"/>
  <c r="BR30" i="52"/>
  <c r="BR46" i="52"/>
  <c r="BR50" i="52"/>
  <c r="BR35" i="52"/>
  <c r="BR15" i="52"/>
  <c r="BR31" i="50"/>
  <c r="BR6" i="50"/>
  <c r="BR11" i="50"/>
  <c r="BR91" i="50"/>
  <c r="BR146" i="50"/>
  <c r="BR16" i="50"/>
  <c r="BR36" i="50"/>
  <c r="BR25" i="50"/>
  <c r="BR15" i="50"/>
  <c r="BR26" i="50"/>
  <c r="BR85" i="50"/>
  <c r="BR95" i="50"/>
  <c r="BR5" i="50"/>
  <c r="BR45" i="50"/>
  <c r="BR81" i="50"/>
  <c r="BR86" i="50"/>
  <c r="BR96" i="50"/>
  <c r="BR90" i="50"/>
  <c r="BR41" i="50"/>
  <c r="BR136" i="50"/>
  <c r="BR35" i="50"/>
  <c r="BR51" i="50"/>
  <c r="BR145" i="50"/>
  <c r="BR150" i="50"/>
  <c r="BR21" i="50"/>
  <c r="BR61" i="50"/>
  <c r="BR30" i="50"/>
  <c r="BR55" i="50"/>
  <c r="BR10" i="50"/>
  <c r="BR75" i="50"/>
  <c r="BR60" i="50"/>
  <c r="BR70" i="50"/>
  <c r="BR106" i="50"/>
  <c r="BR105" i="50"/>
  <c r="BR135" i="50"/>
  <c r="BR66" i="50"/>
  <c r="BR65" i="50"/>
  <c r="BR111" i="50"/>
  <c r="BR110" i="50"/>
  <c r="BR121" i="50"/>
  <c r="BR116" i="50"/>
  <c r="BR115" i="50"/>
  <c r="BR151" i="50"/>
  <c r="BR46" i="50"/>
  <c r="BR100" i="50"/>
  <c r="BR101" i="50"/>
  <c r="BR120" i="50"/>
  <c r="BR125" i="50"/>
  <c r="BR126" i="50"/>
  <c r="BR140" i="50"/>
  <c r="BR141" i="50"/>
  <c r="BB39" i="54"/>
  <c r="AG24" i="57"/>
  <c r="O39" i="54"/>
  <c r="X39" i="54"/>
  <c r="BA209" i="69"/>
  <c r="BC84" i="61"/>
  <c r="S84" i="61"/>
  <c r="AS39" i="54"/>
  <c r="R39" i="54"/>
  <c r="AL24" i="57"/>
  <c r="AN24" i="57"/>
  <c r="AI24" i="57"/>
  <c r="AA24" i="57"/>
  <c r="AP24" i="57"/>
  <c r="Z24" i="57"/>
  <c r="AO24" i="57"/>
  <c r="AS11" i="27"/>
  <c r="X24" i="57"/>
  <c r="AS24" i="57"/>
  <c r="R24" i="57"/>
  <c r="AK24" i="57"/>
  <c r="AR24" i="57"/>
  <c r="P24" i="57"/>
  <c r="AK39" i="54"/>
  <c r="AJ39" i="54"/>
  <c r="AT39" i="54"/>
  <c r="Y39" i="54"/>
  <c r="AT19" i="49"/>
  <c r="Z19" i="49"/>
  <c r="BK94" i="70"/>
  <c r="AZ10" i="31"/>
  <c r="AR10" i="31"/>
  <c r="AC10" i="27"/>
  <c r="T7" i="27"/>
  <c r="AP164" i="58"/>
  <c r="BC26" i="27"/>
  <c r="BC26" i="31"/>
  <c r="AN25" i="31"/>
  <c r="AN25" i="27"/>
  <c r="BO6" i="70"/>
  <c r="AO25" i="31"/>
  <c r="AO25" i="27"/>
  <c r="AA25" i="27"/>
  <c r="AT25" i="27"/>
  <c r="AX25" i="27"/>
  <c r="BB94" i="70"/>
  <c r="BA24" i="27"/>
  <c r="BA24" i="31"/>
  <c r="BC209" i="69"/>
  <c r="AT24" i="31"/>
  <c r="AR24" i="31"/>
  <c r="AG24" i="27"/>
  <c r="AP24" i="31"/>
  <c r="AP24" i="27"/>
  <c r="AI20" i="27"/>
  <c r="AA20" i="31"/>
  <c r="AF20" i="31"/>
  <c r="BO6" i="68"/>
  <c r="AE20" i="31"/>
  <c r="AV20" i="27"/>
  <c r="AV20" i="31"/>
  <c r="AZ20" i="31"/>
  <c r="AG20" i="27"/>
  <c r="AX20" i="31"/>
  <c r="AX20" i="27"/>
  <c r="AD22" i="27"/>
  <c r="AD22" i="31"/>
  <c r="AB50" i="31"/>
  <c r="AW22" i="31"/>
  <c r="AW22" i="27"/>
  <c r="W19" i="64"/>
  <c r="AR22" i="31"/>
  <c r="AR22" i="27"/>
  <c r="P22" i="27"/>
  <c r="P22" i="31"/>
  <c r="U22" i="27"/>
  <c r="U22" i="31"/>
  <c r="AX22" i="31"/>
  <c r="AX22" i="27"/>
  <c r="Q22" i="31"/>
  <c r="Q22" i="27"/>
  <c r="AQ19" i="64"/>
  <c r="X19" i="64"/>
  <c r="BJ19" i="64"/>
  <c r="AV22" i="31"/>
  <c r="AV22" i="27"/>
  <c r="W50" i="31"/>
  <c r="AB22" i="31"/>
  <c r="AB22" i="27"/>
  <c r="Q19" i="64"/>
  <c r="Z50" i="31"/>
  <c r="AO22" i="27"/>
  <c r="AO22" i="31"/>
  <c r="X50" i="31"/>
  <c r="AF22" i="27"/>
  <c r="AF22" i="31"/>
  <c r="AR19" i="64"/>
  <c r="AC22" i="27"/>
  <c r="AC22" i="31"/>
  <c r="K22" i="27"/>
  <c r="K22" i="31"/>
  <c r="D22" i="31"/>
  <c r="D22" i="27"/>
  <c r="U50" i="31"/>
  <c r="S22" i="27"/>
  <c r="S22" i="31"/>
  <c r="AE22" i="27"/>
  <c r="AE22" i="31"/>
  <c r="AP19" i="64"/>
  <c r="AG22" i="31"/>
  <c r="AG22" i="27"/>
  <c r="AH22" i="31"/>
  <c r="AH22" i="27"/>
  <c r="BA22" i="27"/>
  <c r="BA22" i="31"/>
  <c r="AK19" i="64"/>
  <c r="T22" i="27"/>
  <c r="T22" i="31"/>
  <c r="V50" i="31"/>
  <c r="W22" i="31"/>
  <c r="W22" i="27"/>
  <c r="AT22" i="27"/>
  <c r="AT22" i="31"/>
  <c r="BN19" i="64"/>
  <c r="AH19" i="64"/>
  <c r="BK19" i="64"/>
  <c r="BC22" i="27"/>
  <c r="Q50" i="31"/>
  <c r="BC22" i="31"/>
  <c r="B22" i="31"/>
  <c r="B22" i="27"/>
  <c r="Y22" i="31"/>
  <c r="Y22" i="27"/>
  <c r="Y50" i="31"/>
  <c r="AJ22" i="31"/>
  <c r="AJ22" i="27"/>
  <c r="BL19" i="64"/>
  <c r="C22" i="31"/>
  <c r="C22" i="27"/>
  <c r="BG19" i="64"/>
  <c r="N22" i="31"/>
  <c r="N22" i="27"/>
  <c r="AA50" i="31"/>
  <c r="AS22" i="27"/>
  <c r="AS22" i="31"/>
  <c r="Z19" i="64"/>
  <c r="AA22" i="27"/>
  <c r="AA22" i="31"/>
  <c r="O19" i="64"/>
  <c r="AL19" i="64"/>
  <c r="H22" i="27"/>
  <c r="H22" i="31"/>
  <c r="AW19" i="64"/>
  <c r="L22" i="31"/>
  <c r="L22" i="27"/>
  <c r="P19" i="64"/>
  <c r="R22" i="31"/>
  <c r="R22" i="27"/>
  <c r="BA19" i="64"/>
  <c r="AU22" i="31"/>
  <c r="AU22" i="27"/>
  <c r="T50" i="31"/>
  <c r="O22" i="31"/>
  <c r="O22" i="27"/>
  <c r="V22" i="27"/>
  <c r="V22" i="31"/>
  <c r="X22" i="31"/>
  <c r="X22" i="27"/>
  <c r="AF19" i="64"/>
  <c r="AU19" i="64"/>
  <c r="M22" i="27"/>
  <c r="M22" i="31"/>
  <c r="Z22" i="31"/>
  <c r="Z22" i="27"/>
  <c r="BO6" i="64"/>
  <c r="I22" i="27"/>
  <c r="I22" i="31"/>
  <c r="AZ22" i="27"/>
  <c r="AZ22" i="31"/>
  <c r="AN22" i="27"/>
  <c r="AN22" i="31"/>
  <c r="S50" i="31"/>
  <c r="J22" i="31"/>
  <c r="J22" i="27"/>
  <c r="AQ22" i="31"/>
  <c r="AQ22" i="27"/>
  <c r="AI19" i="64"/>
  <c r="BD19" i="64"/>
  <c r="AT19" i="64"/>
  <c r="AY22" i="27"/>
  <c r="AY22" i="31"/>
  <c r="AL22" i="31"/>
  <c r="AL22" i="27"/>
  <c r="R50" i="31"/>
  <c r="F22" i="27"/>
  <c r="F22" i="31"/>
  <c r="AK22" i="27"/>
  <c r="AK22" i="31"/>
  <c r="E22" i="27"/>
  <c r="E22" i="31"/>
  <c r="AM19" i="64"/>
  <c r="V19" i="64"/>
  <c r="BM19" i="64"/>
  <c r="AO19" i="64"/>
  <c r="AI22" i="31"/>
  <c r="AI22" i="27"/>
  <c r="AP22" i="31"/>
  <c r="AP22" i="27"/>
  <c r="AS19" i="64"/>
  <c r="AM22" i="31"/>
  <c r="AM22" i="27"/>
  <c r="G22" i="27"/>
  <c r="G22" i="31"/>
  <c r="J19" i="31"/>
  <c r="J19" i="27"/>
  <c r="U19" i="27"/>
  <c r="E19" i="31"/>
  <c r="E19" i="27"/>
  <c r="AK19" i="27"/>
  <c r="BA19" i="31"/>
  <c r="BA19" i="27"/>
  <c r="AI19" i="31"/>
  <c r="AL84" i="61"/>
  <c r="BK84" i="61"/>
  <c r="BG84" i="61"/>
  <c r="AQ19" i="31"/>
  <c r="AQ19" i="27"/>
  <c r="K19" i="31"/>
  <c r="AP19" i="27"/>
  <c r="W19" i="27"/>
  <c r="W19" i="31"/>
  <c r="Y19" i="31"/>
  <c r="Y19" i="27"/>
  <c r="AZ19" i="31"/>
  <c r="F19" i="31"/>
  <c r="AX84" i="61"/>
  <c r="BB84" i="61"/>
  <c r="AS19" i="27"/>
  <c r="AE16" i="31"/>
  <c r="AP49" i="59"/>
  <c r="BB49" i="59"/>
  <c r="AC16" i="31"/>
  <c r="Y21" i="31"/>
  <c r="AI21" i="27"/>
  <c r="AX21" i="31"/>
  <c r="U51" i="31"/>
  <c r="S23" i="27"/>
  <c r="S23" i="31"/>
  <c r="AD23" i="31"/>
  <c r="AD23" i="27"/>
  <c r="Z23" i="27"/>
  <c r="Z23" i="31"/>
  <c r="L23" i="27"/>
  <c r="L23" i="31"/>
  <c r="AP23" i="27"/>
  <c r="AP23" i="31"/>
  <c r="AC24" i="57"/>
  <c r="BC24" i="57"/>
  <c r="D23" i="27"/>
  <c r="D23" i="31"/>
  <c r="S24" i="57"/>
  <c r="R23" i="27"/>
  <c r="R23" i="31"/>
  <c r="AD24" i="57"/>
  <c r="AB24" i="57"/>
  <c r="C23" i="27"/>
  <c r="C23" i="31"/>
  <c r="AV23" i="31"/>
  <c r="AV23" i="27"/>
  <c r="AC23" i="31"/>
  <c r="AC23" i="27"/>
  <c r="BL24" i="57"/>
  <c r="AF24" i="57"/>
  <c r="AU23" i="31"/>
  <c r="AU23" i="27"/>
  <c r="AM24" i="57"/>
  <c r="X23" i="31"/>
  <c r="X23" i="27"/>
  <c r="V23" i="31"/>
  <c r="V23" i="27"/>
  <c r="Y23" i="27"/>
  <c r="Y23" i="31"/>
  <c r="AE23" i="31"/>
  <c r="AE23" i="27"/>
  <c r="N23" i="31"/>
  <c r="N23" i="27"/>
  <c r="BE24" i="57"/>
  <c r="Y24" i="57"/>
  <c r="Q51" i="31"/>
  <c r="BC23" i="31"/>
  <c r="BC23" i="27"/>
  <c r="B23" i="27"/>
  <c r="B23" i="31"/>
  <c r="AR23" i="31"/>
  <c r="AR23" i="27"/>
  <c r="P23" i="31"/>
  <c r="P23" i="27"/>
  <c r="O24" i="57"/>
  <c r="K23" i="27"/>
  <c r="K23" i="31"/>
  <c r="V51" i="31"/>
  <c r="W23" i="31"/>
  <c r="W23" i="27"/>
  <c r="BA23" i="31"/>
  <c r="BA23" i="27"/>
  <c r="Q23" i="27"/>
  <c r="Q23" i="31"/>
  <c r="T51" i="31"/>
  <c r="O23" i="31"/>
  <c r="O23" i="27"/>
  <c r="AJ23" i="27"/>
  <c r="G23" i="31"/>
  <c r="G23" i="27"/>
  <c r="U23" i="31"/>
  <c r="U23" i="27"/>
  <c r="AU24" i="57"/>
  <c r="S51" i="31"/>
  <c r="J23" i="27"/>
  <c r="J23" i="31"/>
  <c r="BI24" i="57"/>
  <c r="AT23" i="31"/>
  <c r="AT23" i="27"/>
  <c r="I23" i="27"/>
  <c r="I23" i="31"/>
  <c r="AY23" i="27"/>
  <c r="AY23" i="31"/>
  <c r="BO6" i="57"/>
  <c r="AQ24" i="57"/>
  <c r="AQ23" i="27"/>
  <c r="AQ23" i="31"/>
  <c r="R51" i="31"/>
  <c r="F23" i="31"/>
  <c r="F23" i="27"/>
  <c r="AA51" i="31"/>
  <c r="AS23" i="31"/>
  <c r="AS23" i="27"/>
  <c r="AJ24" i="57"/>
  <c r="AZ24" i="57"/>
  <c r="H23" i="31"/>
  <c r="H23" i="27"/>
  <c r="AI23" i="31"/>
  <c r="AG23" i="27"/>
  <c r="U24" i="57"/>
  <c r="M23" i="31"/>
  <c r="M23" i="27"/>
  <c r="W51" i="31"/>
  <c r="AB23" i="31"/>
  <c r="AB23" i="27"/>
  <c r="AA23" i="27"/>
  <c r="AA23" i="31"/>
  <c r="X51" i="31"/>
  <c r="AF23" i="31"/>
  <c r="AF23" i="27"/>
  <c r="T24" i="57"/>
  <c r="AX23" i="27"/>
  <c r="AX23" i="31"/>
  <c r="W24" i="57"/>
  <c r="BG24" i="57"/>
  <c r="AB51" i="31"/>
  <c r="AW23" i="27"/>
  <c r="AW23" i="31"/>
  <c r="V24" i="57"/>
  <c r="AZ23" i="31"/>
  <c r="AZ23" i="27"/>
  <c r="T23" i="31"/>
  <c r="T23" i="27"/>
  <c r="E23" i="31"/>
  <c r="E23" i="27"/>
  <c r="J15" i="27"/>
  <c r="W19" i="56"/>
  <c r="AY15" i="31"/>
  <c r="AK13" i="31"/>
  <c r="AO79" i="55"/>
  <c r="BK79" i="55"/>
  <c r="AN13" i="31"/>
  <c r="AL13" i="27"/>
  <c r="AL13" i="31"/>
  <c r="BL79" i="55"/>
  <c r="AX13" i="31"/>
  <c r="AX13" i="27"/>
  <c r="AA13" i="27"/>
  <c r="AB13" i="31"/>
  <c r="AB13" i="27"/>
  <c r="G14" i="27"/>
  <c r="G14" i="31"/>
  <c r="T14" i="27"/>
  <c r="T14" i="31"/>
  <c r="AF14" i="27"/>
  <c r="AF14" i="31"/>
  <c r="V42" i="31"/>
  <c r="W14" i="31"/>
  <c r="W14" i="27"/>
  <c r="P14" i="27"/>
  <c r="P14" i="31"/>
  <c r="AK14" i="27"/>
  <c r="AE14" i="31"/>
  <c r="AE14" i="27"/>
  <c r="T39" i="54"/>
  <c r="AJ14" i="31"/>
  <c r="AT14" i="27"/>
  <c r="AT14" i="31"/>
  <c r="N14" i="27"/>
  <c r="N14" i="31"/>
  <c r="Y14" i="31"/>
  <c r="Y14" i="27"/>
  <c r="BA14" i="31"/>
  <c r="BA14" i="27"/>
  <c r="AI14" i="31"/>
  <c r="AU14" i="27"/>
  <c r="Z39" i="54"/>
  <c r="AM39" i="54"/>
  <c r="U14" i="31"/>
  <c r="U14" i="27"/>
  <c r="C14" i="31"/>
  <c r="C14" i="27"/>
  <c r="AY14" i="31"/>
  <c r="AY14" i="27"/>
  <c r="AA42" i="31"/>
  <c r="Q42" i="31"/>
  <c r="B14" i="31"/>
  <c r="B14" i="27"/>
  <c r="K14" i="31"/>
  <c r="K14" i="27"/>
  <c r="AV14" i="31"/>
  <c r="AR14" i="27"/>
  <c r="X14" i="31"/>
  <c r="X14" i="27"/>
  <c r="AE39" i="54"/>
  <c r="U42" i="31"/>
  <c r="S14" i="31"/>
  <c r="S14" i="27"/>
  <c r="V14" i="27"/>
  <c r="V14" i="31"/>
  <c r="AN39" i="54"/>
  <c r="AG14" i="27"/>
  <c r="AG14" i="31"/>
  <c r="I14" i="31"/>
  <c r="I14" i="27"/>
  <c r="M14" i="27"/>
  <c r="M14" i="31"/>
  <c r="Z14" i="31"/>
  <c r="Z14" i="27"/>
  <c r="D14" i="27"/>
  <c r="D14" i="31"/>
  <c r="AG39" i="54"/>
  <c r="H14" i="31"/>
  <c r="H14" i="27"/>
  <c r="Q14" i="27"/>
  <c r="Q14" i="31"/>
  <c r="AP39" i="54"/>
  <c r="AQ39" i="54"/>
  <c r="AA14" i="31"/>
  <c r="AA14" i="27"/>
  <c r="L14" i="27"/>
  <c r="L14" i="31"/>
  <c r="T42" i="31"/>
  <c r="O14" i="27"/>
  <c r="O14" i="31"/>
  <c r="AF39" i="54"/>
  <c r="AI39" i="54"/>
  <c r="E14" i="27"/>
  <c r="E14" i="31"/>
  <c r="V39" i="54"/>
  <c r="W42" i="31"/>
  <c r="AB14" i="27"/>
  <c r="AB14" i="31"/>
  <c r="S42" i="31"/>
  <c r="J14" i="31"/>
  <c r="J14" i="27"/>
  <c r="R42" i="31"/>
  <c r="F14" i="27"/>
  <c r="F14" i="31"/>
  <c r="S39" i="54"/>
  <c r="AC14" i="31"/>
  <c r="AC14" i="27"/>
  <c r="AD14" i="31"/>
  <c r="AD14" i="27"/>
  <c r="AH39" i="54"/>
  <c r="R14" i="31"/>
  <c r="R14" i="27"/>
  <c r="AH14" i="27"/>
  <c r="AN14" i="31"/>
  <c r="AC39" i="54"/>
  <c r="AR39" i="54"/>
  <c r="AW39" i="54"/>
  <c r="AX14" i="31"/>
  <c r="AX14" i="27"/>
  <c r="BG39" i="54"/>
  <c r="AA39" i="54"/>
  <c r="AZ14" i="27"/>
  <c r="AZ14" i="31"/>
  <c r="AW14" i="31"/>
  <c r="AL39" i="54"/>
  <c r="W39" i="54"/>
  <c r="V3" i="31"/>
  <c r="AN3" i="27"/>
  <c r="J3" i="27"/>
  <c r="T3" i="31"/>
  <c r="W3" i="31"/>
  <c r="W3" i="27"/>
  <c r="AA3" i="27"/>
  <c r="AI3" i="27"/>
  <c r="K3" i="31"/>
  <c r="AD3" i="31"/>
  <c r="M3" i="31"/>
  <c r="E3" i="31"/>
  <c r="D3" i="31"/>
  <c r="D3" i="27"/>
  <c r="AV9" i="31"/>
  <c r="AN9" i="31"/>
  <c r="AZ9" i="31"/>
  <c r="AF9" i="27"/>
  <c r="BA9" i="27"/>
  <c r="AR9" i="27"/>
  <c r="F49" i="37"/>
  <c r="N13" i="37" s="1"/>
  <c r="F38" i="37"/>
  <c r="G38" i="37" s="1"/>
  <c r="N2" i="37"/>
  <c r="H38" i="37"/>
  <c r="F48" i="37"/>
  <c r="N12" i="37" s="1"/>
  <c r="F47" i="37"/>
  <c r="N11" i="37" s="1"/>
  <c r="F46" i="37"/>
  <c r="N10" i="37"/>
  <c r="H46" i="37"/>
  <c r="F45" i="37"/>
  <c r="H45" i="37" s="1"/>
  <c r="N9" i="37"/>
  <c r="F44" i="37"/>
  <c r="F43" i="37"/>
  <c r="N7" i="37"/>
  <c r="F42" i="37"/>
  <c r="N6" i="37"/>
  <c r="H42" i="37"/>
  <c r="F41" i="37"/>
  <c r="H41" i="37" s="1"/>
  <c r="N5" i="37"/>
  <c r="F40" i="37"/>
  <c r="N4" i="37"/>
  <c r="F39" i="37"/>
  <c r="N3" i="37"/>
  <c r="D34" i="37"/>
  <c r="F34" i="37" s="1"/>
  <c r="H34" i="37" s="1"/>
  <c r="E34" i="37"/>
  <c r="D28" i="37"/>
  <c r="B2" i="37"/>
  <c r="D2" i="37" s="1"/>
  <c r="E2" i="37"/>
  <c r="B3" i="37"/>
  <c r="D3" i="37" s="1"/>
  <c r="E3" i="37"/>
  <c r="B4" i="37"/>
  <c r="D4" i="37"/>
  <c r="E4" i="37"/>
  <c r="B5" i="37"/>
  <c r="D5" i="37" s="1"/>
  <c r="E5" i="37"/>
  <c r="B6" i="37"/>
  <c r="D6" i="37" s="1"/>
  <c r="E6" i="37"/>
  <c r="B7" i="37"/>
  <c r="D7" i="37" s="1"/>
  <c r="E7" i="37"/>
  <c r="B8" i="37"/>
  <c r="D8" i="37" s="1"/>
  <c r="E8" i="37"/>
  <c r="B9" i="37"/>
  <c r="D9" i="37" s="1"/>
  <c r="E9" i="37"/>
  <c r="B10" i="37"/>
  <c r="D10" i="37" s="1"/>
  <c r="E10" i="37"/>
  <c r="B11" i="37"/>
  <c r="D11" i="37" s="1"/>
  <c r="E11" i="37"/>
  <c r="B12" i="37"/>
  <c r="D12" i="37" s="1"/>
  <c r="E12" i="37"/>
  <c r="B13" i="37"/>
  <c r="D13" i="37" s="1"/>
  <c r="F13" i="37" s="1"/>
  <c r="E13" i="37"/>
  <c r="B14" i="37"/>
  <c r="D14" i="37" s="1"/>
  <c r="E14" i="37"/>
  <c r="B15" i="37"/>
  <c r="D15" i="37" s="1"/>
  <c r="E15" i="37"/>
  <c r="B16" i="37"/>
  <c r="D16" i="37" s="1"/>
  <c r="E16" i="37"/>
  <c r="B17" i="37"/>
  <c r="D17" i="37" s="1"/>
  <c r="E17" i="37"/>
  <c r="B18" i="37"/>
  <c r="D18" i="37" s="1"/>
  <c r="E18" i="37"/>
  <c r="B19" i="37"/>
  <c r="D19" i="37" s="1"/>
  <c r="E19" i="37"/>
  <c r="B20" i="37"/>
  <c r="D20" i="37" s="1"/>
  <c r="E20" i="37"/>
  <c r="B21" i="37"/>
  <c r="D21" i="37" s="1"/>
  <c r="E21" i="37"/>
  <c r="B22" i="37"/>
  <c r="D22" i="37" s="1"/>
  <c r="E22" i="37"/>
  <c r="B23" i="37"/>
  <c r="D23" i="37" s="1"/>
  <c r="E23" i="37"/>
  <c r="B24" i="37"/>
  <c r="D24" i="37" s="1"/>
  <c r="E24" i="37"/>
  <c r="B25" i="37"/>
  <c r="D25" i="37" s="1"/>
  <c r="F25" i="37" s="1"/>
  <c r="L13" i="37" s="1"/>
  <c r="C25" i="37"/>
  <c r="E25" i="37"/>
  <c r="D26" i="37"/>
  <c r="E26" i="37"/>
  <c r="D27" i="37"/>
  <c r="E27" i="37"/>
  <c r="E28" i="37"/>
  <c r="D29" i="37"/>
  <c r="E29" i="37"/>
  <c r="D30" i="37"/>
  <c r="F30" i="37" s="1"/>
  <c r="M6" i="37" s="1"/>
  <c r="E30" i="37"/>
  <c r="D31" i="37"/>
  <c r="E31" i="37"/>
  <c r="D32" i="37"/>
  <c r="E32" i="37"/>
  <c r="D33" i="37"/>
  <c r="F33" i="37" s="1"/>
  <c r="E33" i="37"/>
  <c r="D35" i="37"/>
  <c r="E35" i="37"/>
  <c r="D36" i="37"/>
  <c r="E36" i="37"/>
  <c r="F36" i="37" s="1"/>
  <c r="D37" i="37"/>
  <c r="E37" i="37"/>
  <c r="BB27" i="27"/>
  <c r="BB28" i="27"/>
  <c r="D42" i="31"/>
  <c r="D69" i="31"/>
  <c r="C42" i="31"/>
  <c r="E51" i="31"/>
  <c r="E78" i="31"/>
  <c r="H43" i="37"/>
  <c r="H47" i="37"/>
  <c r="H40" i="37"/>
  <c r="H44" i="37"/>
  <c r="B50" i="31"/>
  <c r="B77" i="31"/>
  <c r="C50" i="31"/>
  <c r="G50" i="31"/>
  <c r="E42" i="31"/>
  <c r="E69" i="31"/>
  <c r="F51" i="31"/>
  <c r="F78" i="31"/>
  <c r="M50" i="31"/>
  <c r="M51" i="31"/>
  <c r="M78" i="31"/>
  <c r="C51" i="31"/>
  <c r="C78" i="31"/>
  <c r="M42" i="31"/>
  <c r="H42" i="31"/>
  <c r="H69" i="31"/>
  <c r="D51" i="31"/>
  <c r="D78" i="31"/>
  <c r="G51" i="31"/>
  <c r="G78" i="31"/>
  <c r="L51" i="31"/>
  <c r="L78" i="31"/>
  <c r="H50" i="31"/>
  <c r="H77" i="31"/>
  <c r="J50" i="31"/>
  <c r="J77" i="31"/>
  <c r="F50" i="31"/>
  <c r="F77" i="31"/>
  <c r="L50" i="31"/>
  <c r="E50" i="31"/>
  <c r="E77" i="31"/>
  <c r="H51" i="31"/>
  <c r="H78" i="31"/>
  <c r="D50" i="31"/>
  <c r="D77" i="31"/>
  <c r="K50" i="31"/>
  <c r="K77" i="31"/>
  <c r="I50" i="31"/>
  <c r="I77" i="31"/>
  <c r="F42" i="31"/>
  <c r="F69" i="31"/>
  <c r="B42" i="31"/>
  <c r="B69" i="31"/>
  <c r="G42" i="31"/>
  <c r="G69" i="31"/>
  <c r="BB22" i="27"/>
  <c r="BD22" i="27"/>
  <c r="BB22" i="31"/>
  <c r="BD22" i="31"/>
  <c r="G77" i="31"/>
  <c r="L77" i="31"/>
  <c r="C77" i="31"/>
  <c r="B51" i="31"/>
  <c r="B78" i="31"/>
  <c r="M77" i="31"/>
  <c r="C69" i="31"/>
  <c r="K3" i="37"/>
  <c r="F31" i="37"/>
  <c r="H31" i="37" s="1"/>
  <c r="F29" i="37"/>
  <c r="M5" i="37" s="1"/>
  <c r="K4" i="37"/>
  <c r="K2" i="37"/>
  <c r="G39" i="37" l="1"/>
  <c r="G40" i="37" s="1"/>
  <c r="G41" i="37" s="1"/>
  <c r="G42" i="37" s="1"/>
  <c r="G43" i="37" s="1"/>
  <c r="G44" i="37" s="1"/>
  <c r="G45" i="37" s="1"/>
  <c r="G46" i="37" s="1"/>
  <c r="G47" i="37" s="1"/>
  <c r="G48" i="37" s="1"/>
  <c r="G49" i="37" s="1"/>
  <c r="H39" i="37"/>
  <c r="H49" i="37"/>
  <c r="N8" i="37"/>
  <c r="F27" i="37"/>
  <c r="M3" i="37" s="1"/>
  <c r="F22" i="37"/>
  <c r="F7" i="37"/>
  <c r="K7" i="37" s="1"/>
  <c r="H48" i="37"/>
  <c r="F26" i="37"/>
  <c r="H26" i="37" s="1"/>
  <c r="F9" i="37"/>
  <c r="H9" i="37" s="1"/>
  <c r="AW25" i="31"/>
  <c r="X94" i="70"/>
  <c r="AI25" i="27"/>
  <c r="AC25" i="27"/>
  <c r="AV94" i="70"/>
  <c r="BJ94" i="70"/>
  <c r="AF25" i="31"/>
  <c r="AA25" i="31"/>
  <c r="AK25" i="31"/>
  <c r="M25" i="27"/>
  <c r="Y25" i="27"/>
  <c r="S25" i="27"/>
  <c r="AU25" i="31"/>
  <c r="AJ25" i="27"/>
  <c r="AZ94" i="70"/>
  <c r="D25" i="27"/>
  <c r="AK25" i="27"/>
  <c r="AA94" i="70"/>
  <c r="P94" i="70"/>
  <c r="Y25" i="31"/>
  <c r="N25" i="27"/>
  <c r="Y94" i="70"/>
  <c r="W53" i="31"/>
  <c r="AQ24" i="27"/>
  <c r="F24" i="31"/>
  <c r="AG24" i="31"/>
  <c r="B24" i="27"/>
  <c r="AF24" i="27"/>
  <c r="BM209" i="69"/>
  <c r="AI24" i="31"/>
  <c r="AB209" i="69"/>
  <c r="AD209" i="69"/>
  <c r="BC24" i="31"/>
  <c r="T24" i="27"/>
  <c r="AB24" i="27"/>
  <c r="X24" i="31"/>
  <c r="BN209" i="69"/>
  <c r="AM209" i="69"/>
  <c r="AY24" i="31"/>
  <c r="T209" i="69"/>
  <c r="AV9" i="27"/>
  <c r="D9" i="31"/>
  <c r="AO9" i="31"/>
  <c r="U37" i="31"/>
  <c r="AI9" i="31"/>
  <c r="R44" i="68"/>
  <c r="D20" i="27"/>
  <c r="AR20" i="27"/>
  <c r="J20" i="31"/>
  <c r="AT44" i="68"/>
  <c r="Q44" i="68"/>
  <c r="Y44" i="68"/>
  <c r="X20" i="27"/>
  <c r="L20" i="27"/>
  <c r="AW7" i="27"/>
  <c r="AN7" i="31"/>
  <c r="AH7" i="31"/>
  <c r="AS7" i="27"/>
  <c r="AT7" i="31"/>
  <c r="AQ7" i="27"/>
  <c r="B7" i="31"/>
  <c r="R7" i="27"/>
  <c r="R74" i="65"/>
  <c r="BI74" i="65"/>
  <c r="AV7" i="27"/>
  <c r="BQ74" i="65"/>
  <c r="Y7" i="27"/>
  <c r="AU7" i="27"/>
  <c r="AA74" i="65"/>
  <c r="AP74" i="65"/>
  <c r="AH74" i="65"/>
  <c r="BP74" i="65"/>
  <c r="O7" i="27"/>
  <c r="AK7" i="31"/>
  <c r="Z7" i="27"/>
  <c r="U74" i="65"/>
  <c r="AR74" i="65"/>
  <c r="J7" i="31"/>
  <c r="W10" i="27"/>
  <c r="AX309" i="67"/>
  <c r="Z10" i="31"/>
  <c r="AA38" i="31"/>
  <c r="AL309" i="67"/>
  <c r="BE309" i="67"/>
  <c r="Q10" i="27"/>
  <c r="Y309" i="67"/>
  <c r="BQ309" i="67"/>
  <c r="AK10" i="27"/>
  <c r="U10" i="31"/>
  <c r="S38" i="31"/>
  <c r="AZ10" i="27"/>
  <c r="AR10" i="27"/>
  <c r="AJ10" i="27"/>
  <c r="AB10" i="31"/>
  <c r="T10" i="31"/>
  <c r="AB309" i="67"/>
  <c r="D10" i="31"/>
  <c r="AS8" i="31"/>
  <c r="AV8" i="31"/>
  <c r="AO8" i="27"/>
  <c r="I8" i="31"/>
  <c r="BO59" i="52"/>
  <c r="AQ8" i="27"/>
  <c r="AY59" i="52"/>
  <c r="AA8" i="31"/>
  <c r="AI59" i="52"/>
  <c r="AA59" i="52"/>
  <c r="S59" i="52"/>
  <c r="BP59" i="52"/>
  <c r="V8" i="27"/>
  <c r="R59" i="52"/>
  <c r="AU8" i="31"/>
  <c r="X8" i="31"/>
  <c r="H8" i="31"/>
  <c r="AX59" i="52"/>
  <c r="AP59" i="52"/>
  <c r="AH59" i="52"/>
  <c r="Z59" i="52"/>
  <c r="D8" i="27"/>
  <c r="AR84" i="62"/>
  <c r="T18" i="31"/>
  <c r="C18" i="27"/>
  <c r="J18" i="27"/>
  <c r="W18" i="27"/>
  <c r="AB18" i="27"/>
  <c r="D18" i="27"/>
  <c r="N18" i="31"/>
  <c r="V84" i="62"/>
  <c r="AU18" i="27"/>
  <c r="R84" i="62"/>
  <c r="O18" i="27"/>
  <c r="AX18" i="31"/>
  <c r="AP18" i="27"/>
  <c r="AH18" i="27"/>
  <c r="W46" i="31"/>
  <c r="AM18" i="31"/>
  <c r="BB84" i="62"/>
  <c r="X84" i="62"/>
  <c r="AW18" i="31"/>
  <c r="AO18" i="31"/>
  <c r="AG18" i="31"/>
  <c r="V18" i="27"/>
  <c r="AE18" i="31"/>
  <c r="AT18" i="27"/>
  <c r="AT84" i="62"/>
  <c r="K17" i="31"/>
  <c r="D17" i="27"/>
  <c r="U45" i="31"/>
  <c r="AW34" i="60"/>
  <c r="C17" i="27"/>
  <c r="T45" i="31"/>
  <c r="AT17" i="27"/>
  <c r="BB34" i="60"/>
  <c r="AD17" i="27"/>
  <c r="AZ34" i="60"/>
  <c r="AR34" i="60"/>
  <c r="T34" i="60"/>
  <c r="BA17" i="31"/>
  <c r="BI34" i="60"/>
  <c r="BA34" i="60"/>
  <c r="AS34" i="60"/>
  <c r="AK34" i="60"/>
  <c r="BO34" i="60"/>
  <c r="AA34" i="60"/>
  <c r="S34" i="60"/>
  <c r="P19" i="31"/>
  <c r="AY19" i="27"/>
  <c r="BI84" i="61"/>
  <c r="AP84" i="61"/>
  <c r="AM84" i="61"/>
  <c r="AK84" i="61"/>
  <c r="AV84" i="61"/>
  <c r="P84" i="61"/>
  <c r="AV19" i="31"/>
  <c r="AW19" i="27"/>
  <c r="BM84" i="61"/>
  <c r="AE84" i="61"/>
  <c r="R84" i="61"/>
  <c r="BJ84" i="61"/>
  <c r="AY84" i="61"/>
  <c r="AC84" i="61"/>
  <c r="AA84" i="61"/>
  <c r="AN84" i="61"/>
  <c r="AX19" i="27"/>
  <c r="BE84" i="61"/>
  <c r="AW84" i="61"/>
  <c r="T19" i="27"/>
  <c r="AX19" i="31"/>
  <c r="M47" i="31" s="1"/>
  <c r="M74" i="31" s="1"/>
  <c r="Z84" i="61"/>
  <c r="N19" i="31"/>
  <c r="O84" i="61"/>
  <c r="AY16" i="27"/>
  <c r="E16" i="27"/>
  <c r="AO16" i="31"/>
  <c r="AT16" i="31"/>
  <c r="AA16" i="27"/>
  <c r="L16" i="31"/>
  <c r="D16" i="27"/>
  <c r="AB49" i="59"/>
  <c r="BD49" i="59"/>
  <c r="AG16" i="31"/>
  <c r="AF16" i="31"/>
  <c r="AI49" i="59"/>
  <c r="N16" i="31"/>
  <c r="AE16" i="27"/>
  <c r="AI16" i="31"/>
  <c r="AY16" i="31"/>
  <c r="BI49" i="59"/>
  <c r="AL16" i="27"/>
  <c r="AJ49" i="59"/>
  <c r="AL164" i="58"/>
  <c r="X49" i="31"/>
  <c r="T49" i="31"/>
  <c r="AP21" i="27"/>
  <c r="AU164" i="58"/>
  <c r="AE164" i="58"/>
  <c r="AC164" i="58"/>
  <c r="U164" i="58"/>
  <c r="AB21" i="27"/>
  <c r="P21" i="27"/>
  <c r="BK164" i="58"/>
  <c r="H21" i="27"/>
  <c r="BD164" i="58"/>
  <c r="I21" i="27"/>
  <c r="AD164" i="58"/>
  <c r="AA49" i="31"/>
  <c r="AK21" i="27"/>
  <c r="W49" i="31"/>
  <c r="AU21" i="27"/>
  <c r="AR164" i="58"/>
  <c r="Z164" i="58"/>
  <c r="AV164" i="58"/>
  <c r="BM164" i="58"/>
  <c r="AR21" i="27"/>
  <c r="AJ21" i="27"/>
  <c r="AA21" i="27"/>
  <c r="S21" i="27"/>
  <c r="K21" i="27"/>
  <c r="C21" i="27"/>
  <c r="AL21" i="27"/>
  <c r="AP79" i="55"/>
  <c r="S13" i="27"/>
  <c r="AZ79" i="55"/>
  <c r="AL79" i="55"/>
  <c r="AN13" i="27"/>
  <c r="BH79" i="55"/>
  <c r="Q41" i="31"/>
  <c r="AQ79" i="55"/>
  <c r="AG79" i="55"/>
  <c r="V79" i="55"/>
  <c r="H13" i="31"/>
  <c r="BM84" i="51"/>
  <c r="AY11" i="27"/>
  <c r="B11" i="27"/>
  <c r="BA11" i="27"/>
  <c r="V11" i="31"/>
  <c r="X11" i="27"/>
  <c r="AQ84" i="51"/>
  <c r="AP11" i="31"/>
  <c r="AS11" i="31"/>
  <c r="T84" i="51"/>
  <c r="AK11" i="31"/>
  <c r="AN11" i="27"/>
  <c r="BK84" i="51"/>
  <c r="AM11" i="27"/>
  <c r="AZ11" i="27"/>
  <c r="AN84" i="51"/>
  <c r="AO11" i="27"/>
  <c r="AP11" i="27"/>
  <c r="BJ84" i="51"/>
  <c r="AE11" i="27"/>
  <c r="AI11" i="27"/>
  <c r="Y11" i="27"/>
  <c r="AF84" i="51"/>
  <c r="J11" i="31"/>
  <c r="AH14" i="31"/>
  <c r="I42" i="31" s="1"/>
  <c r="I69" i="31" s="1"/>
  <c r="AW14" i="27"/>
  <c r="BD39" i="54"/>
  <c r="AO14" i="31"/>
  <c r="AP14" i="27"/>
  <c r="AU14" i="31"/>
  <c r="Z42" i="31"/>
  <c r="AR14" i="31"/>
  <c r="AZ39" i="54"/>
  <c r="AI14" i="27"/>
  <c r="AN14" i="27"/>
  <c r="AU12" i="27"/>
  <c r="AL12" i="27"/>
  <c r="AD12" i="31"/>
  <c r="V12" i="31"/>
  <c r="N12" i="31"/>
  <c r="BA12" i="27"/>
  <c r="BL34" i="53"/>
  <c r="AU34" i="53"/>
  <c r="W34" i="53"/>
  <c r="BO34" i="53"/>
  <c r="BQ34" i="53"/>
  <c r="AX12" i="27"/>
  <c r="AP12" i="27"/>
  <c r="AG12" i="31"/>
  <c r="Y12" i="31"/>
  <c r="Q12" i="27"/>
  <c r="I12" i="27"/>
  <c r="BA5" i="27"/>
  <c r="BA5" i="31"/>
  <c r="AZ5" i="31"/>
  <c r="C5" i="27"/>
  <c r="AL5" i="27"/>
  <c r="AD5" i="27"/>
  <c r="AL159" i="50"/>
  <c r="F5" i="27"/>
  <c r="AA5" i="31"/>
  <c r="V33" i="31"/>
  <c r="E5" i="27"/>
  <c r="BO159" i="50"/>
  <c r="X4" i="31"/>
  <c r="AZ79" i="73"/>
  <c r="BO79" i="73"/>
  <c r="AP4" i="31"/>
  <c r="AH4" i="31"/>
  <c r="Y4" i="31"/>
  <c r="AG79" i="73"/>
  <c r="AP79" i="73"/>
  <c r="U32" i="31"/>
  <c r="AC79" i="73"/>
  <c r="AB79" i="73"/>
  <c r="T79" i="73"/>
  <c r="AL4" i="27"/>
  <c r="AC4" i="31"/>
  <c r="AY4" i="27"/>
  <c r="AR4" i="27"/>
  <c r="AJ4" i="27"/>
  <c r="AQ79" i="73"/>
  <c r="S4" i="27"/>
  <c r="AW15" i="27"/>
  <c r="Q15" i="31"/>
  <c r="AF15" i="31"/>
  <c r="AL15" i="31"/>
  <c r="AK15" i="31"/>
  <c r="W15" i="31"/>
  <c r="BA15" i="27"/>
  <c r="T15" i="31"/>
  <c r="O15" i="31"/>
  <c r="BK19" i="56"/>
  <c r="AE19" i="56"/>
  <c r="H27" i="37"/>
  <c r="M10" i="37"/>
  <c r="F15" i="37"/>
  <c r="F12" i="37"/>
  <c r="K12" i="37" s="1"/>
  <c r="F5" i="37"/>
  <c r="H5" i="37" s="1"/>
  <c r="H30" i="37"/>
  <c r="F8" i="37"/>
  <c r="H8" i="37" s="1"/>
  <c r="F21" i="37"/>
  <c r="H21" i="37" s="1"/>
  <c r="F17" i="37"/>
  <c r="L5" i="37" s="1"/>
  <c r="F16" i="37"/>
  <c r="H16" i="37" s="1"/>
  <c r="F24" i="37"/>
  <c r="L12" i="37" s="1"/>
  <c r="F20" i="37"/>
  <c r="H20" i="37" s="1"/>
  <c r="AV26" i="27"/>
  <c r="AB164" i="71"/>
  <c r="V26" i="31"/>
  <c r="AD26" i="31"/>
  <c r="BI164" i="71"/>
  <c r="BH164" i="71"/>
  <c r="AM26" i="27"/>
  <c r="G26" i="31"/>
  <c r="V26" i="27"/>
  <c r="AU26" i="31"/>
  <c r="AK26" i="27"/>
  <c r="AD164" i="71"/>
  <c r="AU164" i="71"/>
  <c r="AM164" i="71"/>
  <c r="AE164" i="71"/>
  <c r="J26" i="31"/>
  <c r="D54" i="31" s="1"/>
  <c r="D81" i="31" s="1"/>
  <c r="AN26" i="27"/>
  <c r="AE26" i="27"/>
  <c r="F26" i="31"/>
  <c r="AH26" i="27"/>
  <c r="M54" i="31"/>
  <c r="M81" i="31" s="1"/>
  <c r="BC164" i="71"/>
  <c r="AT164" i="71"/>
  <c r="AL164" i="71"/>
  <c r="T54" i="31"/>
  <c r="R54" i="31"/>
  <c r="BE164" i="71"/>
  <c r="AJ26" i="31"/>
  <c r="AO164" i="71"/>
  <c r="AG164" i="71"/>
  <c r="Y164" i="71"/>
  <c r="W26" i="31"/>
  <c r="AB54" i="31"/>
  <c r="AO26" i="27"/>
  <c r="X26" i="27"/>
  <c r="AI26" i="31"/>
  <c r="S26" i="31"/>
  <c r="F54" i="31" s="1"/>
  <c r="K26" i="31"/>
  <c r="C26" i="31"/>
  <c r="S25" i="31"/>
  <c r="R25" i="31"/>
  <c r="AS94" i="70"/>
  <c r="C25" i="27"/>
  <c r="C25" i="31"/>
  <c r="AF94" i="70"/>
  <c r="AI94" i="70"/>
  <c r="O25" i="27"/>
  <c r="W94" i="70"/>
  <c r="AE25" i="27"/>
  <c r="AP94" i="70"/>
  <c r="AG94" i="70"/>
  <c r="AD25" i="31"/>
  <c r="BN94" i="70"/>
  <c r="Z25" i="27"/>
  <c r="K25" i="31"/>
  <c r="D53" i="31" s="1"/>
  <c r="F25" i="27"/>
  <c r="X25" i="31"/>
  <c r="AD94" i="70"/>
  <c r="AL94" i="70"/>
  <c r="P25" i="31"/>
  <c r="U25" i="31"/>
  <c r="Z25" i="31"/>
  <c r="Z94" i="70"/>
  <c r="E25" i="31"/>
  <c r="U94" i="70"/>
  <c r="BM94" i="70"/>
  <c r="AH25" i="27"/>
  <c r="BF209" i="69"/>
  <c r="BI209" i="69"/>
  <c r="U52" i="31"/>
  <c r="AL209" i="69"/>
  <c r="AS24" i="27"/>
  <c r="AL24" i="31"/>
  <c r="BL209" i="69"/>
  <c r="N24" i="27"/>
  <c r="T24" i="31"/>
  <c r="D24" i="31"/>
  <c r="U209" i="69"/>
  <c r="O24" i="31"/>
  <c r="U24" i="27"/>
  <c r="L24" i="31"/>
  <c r="AY24" i="27"/>
  <c r="AU209" i="69"/>
  <c r="N24" i="31"/>
  <c r="AP209" i="69"/>
  <c r="AS209" i="69"/>
  <c r="O209" i="69"/>
  <c r="BD209" i="69"/>
  <c r="AZ24" i="27"/>
  <c r="BK209" i="69"/>
  <c r="O24" i="27"/>
  <c r="V24" i="27"/>
  <c r="Q24" i="27"/>
  <c r="AL24" i="27"/>
  <c r="AD24" i="31"/>
  <c r="AG209" i="69"/>
  <c r="Z24" i="27"/>
  <c r="BA20" i="31"/>
  <c r="AU20" i="31"/>
  <c r="AM20" i="27"/>
  <c r="AG20" i="31"/>
  <c r="AP20" i="31"/>
  <c r="E20" i="27"/>
  <c r="AT20" i="31"/>
  <c r="AL20" i="31"/>
  <c r="N20" i="31"/>
  <c r="BE44" i="68"/>
  <c r="V20" i="27"/>
  <c r="BB44" i="68"/>
  <c r="AH20" i="31"/>
  <c r="Y20" i="27"/>
  <c r="Q20" i="27"/>
  <c r="I20" i="27"/>
  <c r="J20" i="27"/>
  <c r="AO44" i="68"/>
  <c r="S44" i="68"/>
  <c r="AQ44" i="68"/>
  <c r="B20" i="27"/>
  <c r="AA48" i="31"/>
  <c r="AM44" i="68"/>
  <c r="W20" i="27"/>
  <c r="M20" i="27"/>
  <c r="H20" i="27"/>
  <c r="AT109" i="63"/>
  <c r="V9" i="31"/>
  <c r="AD109" i="63"/>
  <c r="M9" i="27"/>
  <c r="E9" i="27"/>
  <c r="AX9" i="27"/>
  <c r="U9" i="31"/>
  <c r="AI109" i="63"/>
  <c r="AX9" i="31"/>
  <c r="AS9" i="31"/>
  <c r="BA109" i="63"/>
  <c r="AR109" i="63"/>
  <c r="T9" i="27"/>
  <c r="L9" i="31"/>
  <c r="D9" i="27"/>
  <c r="BJ109" i="63"/>
  <c r="AY9" i="27"/>
  <c r="BM109" i="63"/>
  <c r="Z37" i="31"/>
  <c r="BP109" i="63"/>
  <c r="BH109" i="63"/>
  <c r="AZ109" i="63"/>
  <c r="S9" i="27"/>
  <c r="K9" i="27"/>
  <c r="C9" i="31"/>
  <c r="AY9" i="31"/>
  <c r="S9" i="31"/>
  <c r="H9" i="31"/>
  <c r="AQ9" i="27"/>
  <c r="AI9" i="27"/>
  <c r="AP109" i="63"/>
  <c r="Z109" i="63"/>
  <c r="X7" i="31"/>
  <c r="AM7" i="31"/>
  <c r="P7" i="31"/>
  <c r="AD7" i="31"/>
  <c r="AN7" i="27"/>
  <c r="AV7" i="31"/>
  <c r="H7" i="27"/>
  <c r="AV74" i="65"/>
  <c r="S7" i="31"/>
  <c r="BA74" i="65"/>
  <c r="AJ74" i="65"/>
  <c r="AQ74" i="65"/>
  <c r="AR7" i="31"/>
  <c r="AI7" i="27"/>
  <c r="AB35" i="31"/>
  <c r="I7" i="31"/>
  <c r="AO7" i="27"/>
  <c r="AE7" i="31"/>
  <c r="F7" i="31"/>
  <c r="AT7" i="27"/>
  <c r="AQ7" i="31"/>
  <c r="BC74" i="65"/>
  <c r="BA7" i="31"/>
  <c r="G7" i="31"/>
  <c r="T35" i="31"/>
  <c r="BJ74" i="65"/>
  <c r="AD74" i="65"/>
  <c r="AK74" i="65"/>
  <c r="K7" i="27"/>
  <c r="U7" i="31"/>
  <c r="BA10" i="31"/>
  <c r="D10" i="27"/>
  <c r="B10" i="27"/>
  <c r="BJ309" i="67"/>
  <c r="AL10" i="27"/>
  <c r="AD10" i="31"/>
  <c r="V10" i="31"/>
  <c r="AD309" i="67"/>
  <c r="AX10" i="27"/>
  <c r="AP10" i="31"/>
  <c r="Z309" i="67"/>
  <c r="AJ10" i="31"/>
  <c r="AS10" i="31"/>
  <c r="AK10" i="31"/>
  <c r="AS309" i="67"/>
  <c r="U10" i="27"/>
  <c r="M10" i="31"/>
  <c r="U309" i="67"/>
  <c r="AW10" i="31"/>
  <c r="AO10" i="27"/>
  <c r="AG10" i="31"/>
  <c r="I38" i="31" s="1"/>
  <c r="Y10" i="27"/>
  <c r="Q10" i="31"/>
  <c r="I10" i="27"/>
  <c r="BA10" i="27"/>
  <c r="AY10" i="27"/>
  <c r="BA309" i="67"/>
  <c r="X10" i="27"/>
  <c r="E6" i="31"/>
  <c r="Z6" i="27"/>
  <c r="Z64" i="66"/>
  <c r="AE64" i="66"/>
  <c r="Q6" i="31"/>
  <c r="K6" i="27"/>
  <c r="AH6" i="31"/>
  <c r="I34" i="31" s="1"/>
  <c r="I61" i="31" s="1"/>
  <c r="G6" i="31"/>
  <c r="Y64" i="66"/>
  <c r="AQ64" i="66"/>
  <c r="E6" i="27"/>
  <c r="AH6" i="27"/>
  <c r="AZ6" i="31"/>
  <c r="M34" i="31" s="1"/>
  <c r="P6" i="27"/>
  <c r="L6" i="27"/>
  <c r="BQ64" i="66"/>
  <c r="W34" i="31"/>
  <c r="R34" i="31"/>
  <c r="X34" i="31"/>
  <c r="S34" i="31"/>
  <c r="B8" i="27"/>
  <c r="AW59" i="52"/>
  <c r="AX8" i="31"/>
  <c r="BQ59" i="52"/>
  <c r="BI59" i="52"/>
  <c r="BA59" i="52"/>
  <c r="AS59" i="52"/>
  <c r="AK59" i="52"/>
  <c r="M8" i="31"/>
  <c r="U59" i="52"/>
  <c r="Y8" i="27"/>
  <c r="Y59" i="52"/>
  <c r="AE8" i="31"/>
  <c r="R8" i="31"/>
  <c r="J8" i="31"/>
  <c r="V8" i="31"/>
  <c r="AR8" i="31"/>
  <c r="AG59" i="52"/>
  <c r="B8" i="31"/>
  <c r="AL8" i="31"/>
  <c r="AY8" i="31"/>
  <c r="AJ8" i="31"/>
  <c r="AB8" i="27"/>
  <c r="T8" i="31"/>
  <c r="L8" i="31"/>
  <c r="BQ84" i="62"/>
  <c r="AT18" i="31"/>
  <c r="BP84" i="62"/>
  <c r="AX18" i="27"/>
  <c r="AF18" i="31"/>
  <c r="U84" i="62"/>
  <c r="AD18" i="27"/>
  <c r="AW18" i="27"/>
  <c r="BI84" i="62"/>
  <c r="V18" i="31"/>
  <c r="N18" i="27"/>
  <c r="Z18" i="31"/>
  <c r="AD18" i="31"/>
  <c r="BP34" i="60"/>
  <c r="AZ17" i="27"/>
  <c r="AI17" i="31"/>
  <c r="BN34" i="60"/>
  <c r="BL34" i="60"/>
  <c r="AN34" i="60"/>
  <c r="S17" i="31"/>
  <c r="Z17" i="31"/>
  <c r="T17" i="31"/>
  <c r="BK34" i="60"/>
  <c r="BC34" i="60"/>
  <c r="AU34" i="60"/>
  <c r="AM34" i="60"/>
  <c r="AE34" i="60"/>
  <c r="W34" i="60"/>
  <c r="AQ34" i="60"/>
  <c r="L17" i="27"/>
  <c r="AX34" i="60"/>
  <c r="Z45" i="31"/>
  <c r="Y34" i="60"/>
  <c r="AY17" i="31"/>
  <c r="BG34" i="60"/>
  <c r="AP17" i="27"/>
  <c r="AC34" i="60"/>
  <c r="M17" i="27"/>
  <c r="BF34" i="60"/>
  <c r="BA17" i="27"/>
  <c r="AS49" i="59"/>
  <c r="AC49" i="59"/>
  <c r="Z49" i="59"/>
  <c r="AT16" i="27"/>
  <c r="AX49" i="59"/>
  <c r="S16" i="31"/>
  <c r="AF49" i="59"/>
  <c r="T16" i="27"/>
  <c r="Y49" i="59"/>
  <c r="D16" i="31"/>
  <c r="AZ49" i="59"/>
  <c r="AN49" i="59"/>
  <c r="BJ49" i="59"/>
  <c r="AD16" i="31"/>
  <c r="K16" i="27"/>
  <c r="BE49" i="59"/>
  <c r="Z16" i="31"/>
  <c r="K16" i="31"/>
  <c r="R49" i="59"/>
  <c r="BA16" i="27"/>
  <c r="AA16" i="31"/>
  <c r="AQ16" i="27"/>
  <c r="AH16" i="27"/>
  <c r="G16" i="31"/>
  <c r="AZ16" i="31"/>
  <c r="X16" i="27"/>
  <c r="AH49" i="59"/>
  <c r="BA16" i="31"/>
  <c r="AC16" i="27"/>
  <c r="N16" i="27"/>
  <c r="Q21" i="27"/>
  <c r="AP21" i="31"/>
  <c r="W164" i="58"/>
  <c r="AZ164" i="58"/>
  <c r="AE21" i="31"/>
  <c r="AW21" i="27"/>
  <c r="BB164" i="58"/>
  <c r="AG21" i="27"/>
  <c r="W21" i="31"/>
  <c r="AB164" i="58"/>
  <c r="G21" i="27"/>
  <c r="AE21" i="27"/>
  <c r="AO164" i="58"/>
  <c r="AH21" i="27"/>
  <c r="Z21" i="27"/>
  <c r="AZ21" i="27"/>
  <c r="X21" i="27"/>
  <c r="Q49" i="31"/>
  <c r="AT21" i="31"/>
  <c r="AD21" i="27"/>
  <c r="U21" i="27"/>
  <c r="M21" i="27"/>
  <c r="E21" i="31"/>
  <c r="AV21" i="31"/>
  <c r="AN21" i="27"/>
  <c r="AF21" i="27"/>
  <c r="S164" i="58"/>
  <c r="AZ13" i="27"/>
  <c r="BM79" i="55"/>
  <c r="Y13" i="31"/>
  <c r="G13" i="31"/>
  <c r="C41" i="31" s="1"/>
  <c r="AR13" i="31"/>
  <c r="BI79" i="55"/>
  <c r="BA13" i="31"/>
  <c r="E13" i="31"/>
  <c r="AS79" i="55"/>
  <c r="Y13" i="27"/>
  <c r="BA79" i="55"/>
  <c r="AO13" i="27"/>
  <c r="N13" i="27"/>
  <c r="BO84" i="51"/>
  <c r="BN84" i="51"/>
  <c r="AZ11" i="31"/>
  <c r="G11" i="27"/>
  <c r="R11" i="31"/>
  <c r="X84" i="51"/>
  <c r="AU84" i="51"/>
  <c r="Z11" i="27"/>
  <c r="AJ11" i="31"/>
  <c r="AW11" i="27"/>
  <c r="AM11" i="31"/>
  <c r="F11" i="31"/>
  <c r="BI84" i="51"/>
  <c r="AU11" i="31"/>
  <c r="BH84" i="51"/>
  <c r="V39" i="31"/>
  <c r="L11" i="27"/>
  <c r="W11" i="27"/>
  <c r="BA84" i="51"/>
  <c r="AR11" i="27"/>
  <c r="AQ11" i="31"/>
  <c r="D11" i="27"/>
  <c r="Z11" i="31"/>
  <c r="H11" i="31"/>
  <c r="AG84" i="51"/>
  <c r="K11" i="27"/>
  <c r="T12" i="27"/>
  <c r="AK12" i="27"/>
  <c r="AB12" i="31"/>
  <c r="BP34" i="53"/>
  <c r="V12" i="27"/>
  <c r="AD12" i="27"/>
  <c r="R34" i="53"/>
  <c r="AT12" i="27"/>
  <c r="W40" i="31"/>
  <c r="U12" i="31"/>
  <c r="M12" i="31"/>
  <c r="U34" i="53"/>
  <c r="AK12" i="31"/>
  <c r="AL12" i="31"/>
  <c r="BH34" i="53"/>
  <c r="AI12" i="27"/>
  <c r="AQ34" i="53"/>
  <c r="S12" i="27"/>
  <c r="K12" i="27"/>
  <c r="S34" i="53"/>
  <c r="U12" i="27"/>
  <c r="AY12" i="31"/>
  <c r="AW12" i="31"/>
  <c r="AO12" i="31"/>
  <c r="AF12" i="31"/>
  <c r="X12" i="31"/>
  <c r="AF34" i="53"/>
  <c r="H12" i="31"/>
  <c r="AX34" i="53"/>
  <c r="AH34" i="53"/>
  <c r="AE12" i="27"/>
  <c r="BN34" i="53"/>
  <c r="BF34" i="53"/>
  <c r="AY5" i="27"/>
  <c r="R5" i="31"/>
  <c r="AX5" i="31"/>
  <c r="AQ5" i="31"/>
  <c r="AI5" i="27"/>
  <c r="AQ159" i="50"/>
  <c r="AI159" i="50"/>
  <c r="AA159" i="50"/>
  <c r="BI159" i="50"/>
  <c r="BA159" i="50"/>
  <c r="D5" i="31"/>
  <c r="AZ5" i="27"/>
  <c r="B5" i="31"/>
  <c r="BM159" i="50"/>
  <c r="BE159" i="50"/>
  <c r="AG5" i="31"/>
  <c r="AO159" i="50"/>
  <c r="AG159" i="50"/>
  <c r="Y159" i="50"/>
  <c r="J5" i="31"/>
  <c r="AX159" i="50"/>
  <c r="AP159" i="50"/>
  <c r="E5" i="31"/>
  <c r="AT5" i="31"/>
  <c r="AL5" i="31"/>
  <c r="AT159" i="50"/>
  <c r="V5" i="27"/>
  <c r="N5" i="31"/>
  <c r="V159" i="50"/>
  <c r="BD159" i="50"/>
  <c r="AF5" i="31"/>
  <c r="X5" i="27"/>
  <c r="P5" i="31"/>
  <c r="H5" i="31"/>
  <c r="J5" i="27"/>
  <c r="AP5" i="27"/>
  <c r="AV4" i="31"/>
  <c r="AN4" i="27"/>
  <c r="W4" i="27"/>
  <c r="M4" i="27"/>
  <c r="AC4" i="27"/>
  <c r="BM79" i="73"/>
  <c r="X32" i="31"/>
  <c r="AX79" i="73"/>
  <c r="AU79" i="73"/>
  <c r="Q4" i="31"/>
  <c r="AP4" i="27"/>
  <c r="AB4" i="31"/>
  <c r="AU4" i="27"/>
  <c r="BP79" i="73"/>
  <c r="AU4" i="31"/>
  <c r="BG79" i="73"/>
  <c r="AI4" i="27"/>
  <c r="Z4" i="27"/>
  <c r="AH79" i="73"/>
  <c r="BG19" i="56"/>
  <c r="BJ19" i="56"/>
  <c r="M15" i="27"/>
  <c r="M15" i="31"/>
  <c r="I15" i="27"/>
  <c r="T15" i="27"/>
  <c r="Z15" i="27"/>
  <c r="E15" i="27"/>
  <c r="O19" i="56"/>
  <c r="AL15" i="27"/>
  <c r="AI15" i="31"/>
  <c r="AU15" i="27"/>
  <c r="BN19" i="56"/>
  <c r="AH19" i="56"/>
  <c r="AD19" i="56"/>
  <c r="AT15" i="31"/>
  <c r="AO15" i="31"/>
  <c r="V15" i="31"/>
  <c r="AB19" i="56"/>
  <c r="AF15" i="27"/>
  <c r="BL19" i="56"/>
  <c r="AQ15" i="27"/>
  <c r="Z15" i="31"/>
  <c r="AG19" i="56"/>
  <c r="V19" i="56"/>
  <c r="AR19" i="56"/>
  <c r="Q43" i="31"/>
  <c r="O15" i="27"/>
  <c r="N15" i="27"/>
  <c r="R15" i="27"/>
  <c r="AU15" i="31"/>
  <c r="AP15" i="31"/>
  <c r="BH19" i="56"/>
  <c r="Y15" i="27"/>
  <c r="AN15" i="27"/>
  <c r="AA43" i="31"/>
  <c r="BE19" i="56"/>
  <c r="AE15" i="31"/>
  <c r="C15" i="27"/>
  <c r="AJ15" i="31"/>
  <c r="AC19" i="56"/>
  <c r="AX15" i="31"/>
  <c r="AF19" i="56"/>
  <c r="AS19" i="56"/>
  <c r="AG15" i="31"/>
  <c r="BM19" i="56"/>
  <c r="Y19" i="56"/>
  <c r="AX19" i="56"/>
  <c r="F23" i="37"/>
  <c r="H23" i="37" s="1"/>
  <c r="F35" i="37"/>
  <c r="H35" i="37" s="1"/>
  <c r="F19" i="37"/>
  <c r="L7" i="37" s="1"/>
  <c r="F37" i="37"/>
  <c r="M13" i="37" s="1"/>
  <c r="F32" i="37"/>
  <c r="M8" i="37" s="1"/>
  <c r="F28" i="37"/>
  <c r="M4" i="37" s="1"/>
  <c r="P26" i="31"/>
  <c r="W26" i="27"/>
  <c r="T164" i="71"/>
  <c r="AZ164" i="71"/>
  <c r="K26" i="27"/>
  <c r="G26" i="27"/>
  <c r="AW164" i="71"/>
  <c r="AA54" i="31"/>
  <c r="AE26" i="31"/>
  <c r="AI26" i="27"/>
  <c r="AR164" i="71"/>
  <c r="AF164" i="71"/>
  <c r="X54" i="31"/>
  <c r="AG26" i="31"/>
  <c r="AJ26" i="27"/>
  <c r="E26" i="27"/>
  <c r="AV164" i="71"/>
  <c r="I26" i="27"/>
  <c r="AM26" i="31"/>
  <c r="AP26" i="27"/>
  <c r="AC26" i="27"/>
  <c r="AJ164" i="71"/>
  <c r="I26" i="31"/>
  <c r="W54" i="31"/>
  <c r="T26" i="27"/>
  <c r="L26" i="31"/>
  <c r="D26" i="27"/>
  <c r="D26" i="31"/>
  <c r="BK164" i="71"/>
  <c r="AB26" i="27"/>
  <c r="U164" i="71"/>
  <c r="AK164" i="71"/>
  <c r="BF164" i="71"/>
  <c r="AX164" i="71"/>
  <c r="AP164" i="71"/>
  <c r="AH164" i="71"/>
  <c r="Z164" i="71"/>
  <c r="R164" i="71"/>
  <c r="BC25" i="27"/>
  <c r="F25" i="31"/>
  <c r="R25" i="27"/>
  <c r="K25" i="27"/>
  <c r="J25" i="31"/>
  <c r="AB53" i="31"/>
  <c r="AM94" i="70"/>
  <c r="U25" i="27"/>
  <c r="AF25" i="27"/>
  <c r="O94" i="70"/>
  <c r="AA53" i="31"/>
  <c r="BI94" i="70"/>
  <c r="BF94" i="70"/>
  <c r="O25" i="31"/>
  <c r="AK94" i="70"/>
  <c r="AB25" i="27"/>
  <c r="U53" i="31"/>
  <c r="BA25" i="31"/>
  <c r="AC25" i="31"/>
  <c r="R53" i="31"/>
  <c r="AY25" i="31"/>
  <c r="Q25" i="31"/>
  <c r="T25" i="27"/>
  <c r="AZ25" i="27"/>
  <c r="W25" i="31"/>
  <c r="H25" i="31"/>
  <c r="I25" i="31"/>
  <c r="AQ94" i="70"/>
  <c r="AB25" i="31"/>
  <c r="P25" i="27"/>
  <c r="G25" i="27"/>
  <c r="BC94" i="70"/>
  <c r="BE94" i="70"/>
  <c r="V25" i="31"/>
  <c r="F53" i="31" s="1"/>
  <c r="BL94" i="70"/>
  <c r="AT94" i="70"/>
  <c r="AY94" i="70"/>
  <c r="AR94" i="70"/>
  <c r="AE94" i="70"/>
  <c r="D25" i="31"/>
  <c r="AH94" i="70"/>
  <c r="AQ24" i="31"/>
  <c r="AJ24" i="31"/>
  <c r="BJ209" i="69"/>
  <c r="W52" i="31"/>
  <c r="AK24" i="31"/>
  <c r="AO24" i="27"/>
  <c r="Q24" i="31"/>
  <c r="G24" i="27"/>
  <c r="L24" i="27"/>
  <c r="AQ209" i="69"/>
  <c r="I24" i="27"/>
  <c r="AO209" i="69"/>
  <c r="V52" i="31"/>
  <c r="S24" i="31"/>
  <c r="AK209" i="69"/>
  <c r="AS24" i="31"/>
  <c r="Y209" i="69"/>
  <c r="AV24" i="27"/>
  <c r="Y52" i="31"/>
  <c r="AT209" i="69"/>
  <c r="Z209" i="69"/>
  <c r="Q209" i="69"/>
  <c r="AX24" i="27"/>
  <c r="AN24" i="31"/>
  <c r="AW24" i="31"/>
  <c r="AF24" i="31"/>
  <c r="W24" i="27"/>
  <c r="AV209" i="69"/>
  <c r="AE24" i="27"/>
  <c r="AE209" i="69"/>
  <c r="D24" i="27"/>
  <c r="T52" i="31"/>
  <c r="AA24" i="27"/>
  <c r="AU24" i="31"/>
  <c r="W24" i="31"/>
  <c r="AA24" i="31"/>
  <c r="AR24" i="27"/>
  <c r="BG209" i="69"/>
  <c r="V24" i="31"/>
  <c r="Y24" i="31"/>
  <c r="AI209" i="69"/>
  <c r="J24" i="31"/>
  <c r="AF44" i="68"/>
  <c r="BM44" i="68"/>
  <c r="BD44" i="68"/>
  <c r="K20" i="31"/>
  <c r="AK20" i="27"/>
  <c r="AS20" i="27"/>
  <c r="X20" i="31"/>
  <c r="Y20" i="31"/>
  <c r="AI20" i="31"/>
  <c r="S20" i="27"/>
  <c r="Q20" i="31"/>
  <c r="U44" i="68"/>
  <c r="BC44" i="68"/>
  <c r="Z44" i="68"/>
  <c r="AO20" i="27"/>
  <c r="AB44" i="68"/>
  <c r="V44" i="68"/>
  <c r="Z20" i="27"/>
  <c r="AB20" i="31"/>
  <c r="BH44" i="68"/>
  <c r="AX44" i="68"/>
  <c r="BI44" i="68"/>
  <c r="AN20" i="31"/>
  <c r="AE20" i="27"/>
  <c r="AI44" i="68"/>
  <c r="F20" i="27"/>
  <c r="AD44" i="68"/>
  <c r="AW44" i="68"/>
  <c r="C20" i="27"/>
  <c r="AC20" i="27"/>
  <c r="AB48" i="31"/>
  <c r="X48" i="31"/>
  <c r="AJ44" i="68"/>
  <c r="R20" i="31"/>
  <c r="AY20" i="31"/>
  <c r="M48" i="31" s="1"/>
  <c r="M75" i="31" s="1"/>
  <c r="W44" i="68"/>
  <c r="BF44" i="68"/>
  <c r="AM20" i="31"/>
  <c r="W48" i="31"/>
  <c r="S48" i="31"/>
  <c r="AL44" i="68"/>
  <c r="AN44" i="68"/>
  <c r="P20" i="31"/>
  <c r="AU44" i="68"/>
  <c r="I20" i="31"/>
  <c r="AA44" i="68"/>
  <c r="AJ9" i="27"/>
  <c r="Y9" i="31"/>
  <c r="AK9" i="27"/>
  <c r="AB9" i="31"/>
  <c r="AJ9" i="31"/>
  <c r="L9" i="27"/>
  <c r="J9" i="27"/>
  <c r="AB37" i="31"/>
  <c r="T37" i="31"/>
  <c r="AJ109" i="63"/>
  <c r="BC9" i="27"/>
  <c r="R37" i="31"/>
  <c r="BE109" i="63"/>
  <c r="AV109" i="63"/>
  <c r="X9" i="27"/>
  <c r="P9" i="27"/>
  <c r="X109" i="63"/>
  <c r="AH9" i="27"/>
  <c r="Z9" i="27"/>
  <c r="T109" i="63"/>
  <c r="AB109" i="63"/>
  <c r="I9" i="27"/>
  <c r="AW9" i="31"/>
  <c r="M37" i="31" s="1"/>
  <c r="AB9" i="27"/>
  <c r="T9" i="31"/>
  <c r="AA37" i="31"/>
  <c r="AK9" i="31"/>
  <c r="W37" i="31"/>
  <c r="AN9" i="27"/>
  <c r="AE109" i="63"/>
  <c r="W109" i="63"/>
  <c r="AG9" i="31"/>
  <c r="AW9" i="27"/>
  <c r="AS9" i="27"/>
  <c r="AE9" i="31"/>
  <c r="V37" i="31"/>
  <c r="AP9" i="27"/>
  <c r="AG109" i="63"/>
  <c r="W9" i="31"/>
  <c r="AX109" i="63"/>
  <c r="AQ9" i="31"/>
  <c r="X37" i="31"/>
  <c r="AQ109" i="63"/>
  <c r="K9" i="31"/>
  <c r="S109" i="63"/>
  <c r="AS109" i="63"/>
  <c r="AK109" i="63"/>
  <c r="AC109" i="63"/>
  <c r="U109" i="63"/>
  <c r="I7" i="27"/>
  <c r="AY7" i="31"/>
  <c r="AF7" i="27"/>
  <c r="AK7" i="27"/>
  <c r="AO7" i="31"/>
  <c r="BB74" i="65"/>
  <c r="U7" i="27"/>
  <c r="O7" i="31"/>
  <c r="E35" i="31" s="1"/>
  <c r="E62" i="31" s="1"/>
  <c r="AA7" i="31"/>
  <c r="K7" i="31"/>
  <c r="AE7" i="27"/>
  <c r="Z35" i="31"/>
  <c r="BO74" i="65"/>
  <c r="N7" i="27"/>
  <c r="C7" i="31"/>
  <c r="AA7" i="27"/>
  <c r="J7" i="27"/>
  <c r="AX7" i="31"/>
  <c r="S7" i="27"/>
  <c r="P7" i="27"/>
  <c r="BL74" i="65"/>
  <c r="T7" i="31"/>
  <c r="AB7" i="27"/>
  <c r="W35" i="31"/>
  <c r="W74" i="65"/>
  <c r="Y74" i="65"/>
  <c r="L7" i="27"/>
  <c r="AD7" i="27"/>
  <c r="F7" i="27"/>
  <c r="Y7" i="31"/>
  <c r="AL7" i="31"/>
  <c r="AX74" i="65"/>
  <c r="AG7" i="27"/>
  <c r="AP7" i="31"/>
  <c r="AB7" i="31"/>
  <c r="M7" i="31"/>
  <c r="D7" i="31"/>
  <c r="X35" i="31"/>
  <c r="AU7" i="31"/>
  <c r="BD309" i="67"/>
  <c r="T309" i="67"/>
  <c r="AF10" i="31"/>
  <c r="AN10" i="31"/>
  <c r="AJ309" i="67"/>
  <c r="AO10" i="31"/>
  <c r="K38" i="31" s="1"/>
  <c r="K65" i="31" s="1"/>
  <c r="AT10" i="31"/>
  <c r="L38" i="31" s="1"/>
  <c r="L65" i="31" s="1"/>
  <c r="BF309" i="67"/>
  <c r="BM309" i="67"/>
  <c r="AW309" i="67"/>
  <c r="AS10" i="27"/>
  <c r="L10" i="31"/>
  <c r="L10" i="27"/>
  <c r="AG309" i="67"/>
  <c r="X10" i="31"/>
  <c r="U38" i="31"/>
  <c r="AV10" i="31"/>
  <c r="Z38" i="31"/>
  <c r="AO309" i="67"/>
  <c r="AW10" i="27"/>
  <c r="AG10" i="27"/>
  <c r="I10" i="31"/>
  <c r="AF309" i="67"/>
  <c r="BG309" i="67"/>
  <c r="AY309" i="67"/>
  <c r="AQ309" i="67"/>
  <c r="AI309" i="67"/>
  <c r="AA309" i="67"/>
  <c r="C10" i="27"/>
  <c r="AU10" i="27"/>
  <c r="AM10" i="31"/>
  <c r="J38" i="31" s="1"/>
  <c r="AE10" i="27"/>
  <c r="W10" i="31"/>
  <c r="T38" i="31"/>
  <c r="R38" i="31"/>
  <c r="BL309" i="67"/>
  <c r="AV309" i="67"/>
  <c r="AB10" i="27"/>
  <c r="Q38" i="31"/>
  <c r="T10" i="27"/>
  <c r="AR309" i="67"/>
  <c r="BO309" i="67"/>
  <c r="AB38" i="31"/>
  <c r="AZ309" i="67"/>
  <c r="BH309" i="67"/>
  <c r="BP309" i="67"/>
  <c r="N10" i="27"/>
  <c r="AC309" i="67"/>
  <c r="E10" i="31"/>
  <c r="AX10" i="31"/>
  <c r="AP10" i="27"/>
  <c r="AH10" i="31"/>
  <c r="AP309" i="67"/>
  <c r="R10" i="31"/>
  <c r="J10" i="27"/>
  <c r="B10" i="31"/>
  <c r="AT10" i="27"/>
  <c r="AL10" i="31"/>
  <c r="AT309" i="67"/>
  <c r="N10" i="31"/>
  <c r="F10" i="27"/>
  <c r="BC10" i="27"/>
  <c r="AK309" i="67"/>
  <c r="P6" i="31"/>
  <c r="N6" i="27"/>
  <c r="AW6" i="27"/>
  <c r="AV6" i="31"/>
  <c r="AB34" i="31"/>
  <c r="AC64" i="66"/>
  <c r="Q34" i="31"/>
  <c r="BL64" i="66"/>
  <c r="BD64" i="66"/>
  <c r="AV64" i="66"/>
  <c r="AN64" i="66"/>
  <c r="U6" i="31"/>
  <c r="C6" i="27"/>
  <c r="Y6" i="27"/>
  <c r="AB6" i="31"/>
  <c r="AB64" i="66"/>
  <c r="BC6" i="31"/>
  <c r="AT6" i="27"/>
  <c r="AL6" i="27"/>
  <c r="AD6" i="27"/>
  <c r="V6" i="27"/>
  <c r="T6" i="27"/>
  <c r="AF64" i="66"/>
  <c r="Y34" i="31"/>
  <c r="BA64" i="66"/>
  <c r="L6" i="31"/>
  <c r="BA6" i="27"/>
  <c r="AJ6" i="31"/>
  <c r="S6" i="31"/>
  <c r="X64" i="66"/>
  <c r="Z34" i="31"/>
  <c r="BH64" i="66"/>
  <c r="AZ64" i="66"/>
  <c r="AR64" i="66"/>
  <c r="I6" i="27"/>
  <c r="U6" i="27"/>
  <c r="AO6" i="27"/>
  <c r="J6" i="31"/>
  <c r="D6" i="31"/>
  <c r="AN6" i="31"/>
  <c r="AH64" i="66"/>
  <c r="BI64" i="66"/>
  <c r="AS64" i="66"/>
  <c r="T64" i="66"/>
  <c r="AG6" i="27"/>
  <c r="T6" i="31"/>
  <c r="AA36" i="31"/>
  <c r="AH8" i="31"/>
  <c r="Z8" i="31"/>
  <c r="R8" i="27"/>
  <c r="J8" i="27"/>
  <c r="T59" i="52"/>
  <c r="K8" i="27"/>
  <c r="AD8" i="27"/>
  <c r="BB59" i="52"/>
  <c r="AT8" i="27"/>
  <c r="AY8" i="27"/>
  <c r="D8" i="31"/>
  <c r="AE8" i="27"/>
  <c r="AM8" i="31"/>
  <c r="AT8" i="31"/>
  <c r="L36" i="31" s="1"/>
  <c r="X36" i="31"/>
  <c r="T36" i="31"/>
  <c r="AX8" i="27"/>
  <c r="BN59" i="52"/>
  <c r="AB36" i="31"/>
  <c r="AS8" i="27"/>
  <c r="BE59" i="52"/>
  <c r="F8" i="31"/>
  <c r="F8" i="27"/>
  <c r="AO8" i="31"/>
  <c r="BL59" i="52"/>
  <c r="AN8" i="31"/>
  <c r="AN59" i="52"/>
  <c r="AF59" i="52"/>
  <c r="H8" i="27"/>
  <c r="AM59" i="52"/>
  <c r="S36" i="31"/>
  <c r="Z8" i="27"/>
  <c r="AG8" i="31"/>
  <c r="AD8" i="31"/>
  <c r="BG59" i="52"/>
  <c r="AU8" i="27"/>
  <c r="BC59" i="52"/>
  <c r="W8" i="31"/>
  <c r="AE59" i="52"/>
  <c r="BA8" i="31"/>
  <c r="N8" i="31"/>
  <c r="AD59" i="52"/>
  <c r="AC59" i="52"/>
  <c r="BF59" i="52"/>
  <c r="AI8" i="31"/>
  <c r="AQ59" i="52"/>
  <c r="S8" i="27"/>
  <c r="K8" i="31"/>
  <c r="C8" i="31"/>
  <c r="AZ18" i="27"/>
  <c r="AF18" i="27"/>
  <c r="AK84" i="62"/>
  <c r="M18" i="27"/>
  <c r="AN18" i="27"/>
  <c r="AR18" i="31"/>
  <c r="T18" i="27"/>
  <c r="D18" i="31"/>
  <c r="AB18" i="31"/>
  <c r="AN18" i="31"/>
  <c r="AR18" i="27"/>
  <c r="S46" i="31"/>
  <c r="AJ18" i="27"/>
  <c r="AV18" i="31"/>
  <c r="AS84" i="62"/>
  <c r="L18" i="27"/>
  <c r="S84" i="62"/>
  <c r="T84" i="62"/>
  <c r="AK18" i="31"/>
  <c r="BL84" i="62"/>
  <c r="BO84" i="62"/>
  <c r="BG84" i="62"/>
  <c r="AI18" i="31"/>
  <c r="Y18" i="31"/>
  <c r="Q18" i="27"/>
  <c r="Y84" i="62"/>
  <c r="BC18" i="27"/>
  <c r="BN84" i="62"/>
  <c r="BF84" i="62"/>
  <c r="X18" i="27"/>
  <c r="AF84" i="62"/>
  <c r="H18" i="31"/>
  <c r="U46" i="31"/>
  <c r="U18" i="31"/>
  <c r="AZ84" i="62"/>
  <c r="AL18" i="31"/>
  <c r="AL84" i="62"/>
  <c r="AD84" i="62"/>
  <c r="F18" i="27"/>
  <c r="BM84" i="62"/>
  <c r="BE84" i="62"/>
  <c r="AW84" i="62"/>
  <c r="AE84" i="62"/>
  <c r="BA18" i="27"/>
  <c r="E17" i="27"/>
  <c r="AA17" i="31"/>
  <c r="AL17" i="27"/>
  <c r="AO17" i="27"/>
  <c r="AV17" i="31"/>
  <c r="BD34" i="60"/>
  <c r="X45" i="31"/>
  <c r="X17" i="31"/>
  <c r="P17" i="31"/>
  <c r="S45" i="31"/>
  <c r="BM34" i="60"/>
  <c r="AI34" i="60"/>
  <c r="U17" i="31"/>
  <c r="AD17" i="31"/>
  <c r="AU17" i="27"/>
  <c r="AM17" i="31"/>
  <c r="BE34" i="60"/>
  <c r="AG17" i="31"/>
  <c r="Y17" i="31"/>
  <c r="AG34" i="60"/>
  <c r="B45" i="31"/>
  <c r="AW17" i="27"/>
  <c r="Y45" i="31"/>
  <c r="AT17" i="31"/>
  <c r="AT34" i="60"/>
  <c r="V17" i="27"/>
  <c r="AD34" i="60"/>
  <c r="V34" i="60"/>
  <c r="AA17" i="27"/>
  <c r="S17" i="27"/>
  <c r="AY34" i="60"/>
  <c r="I17" i="31"/>
  <c r="C45" i="31" s="1"/>
  <c r="Y17" i="27"/>
  <c r="AC17" i="27"/>
  <c r="AI17" i="27"/>
  <c r="AA45" i="31"/>
  <c r="AX17" i="31"/>
  <c r="AP17" i="31"/>
  <c r="AH17" i="31"/>
  <c r="AP34" i="60"/>
  <c r="AH34" i="60"/>
  <c r="BH34" i="60"/>
  <c r="AJ34" i="60"/>
  <c r="AB34" i="60"/>
  <c r="BC17" i="31"/>
  <c r="AA47" i="31"/>
  <c r="O19" i="27"/>
  <c r="V47" i="31"/>
  <c r="X19" i="27"/>
  <c r="Z19" i="27"/>
  <c r="Q47" i="31"/>
  <c r="AD84" i="61"/>
  <c r="AL19" i="27"/>
  <c r="T47" i="31"/>
  <c r="U47" i="31"/>
  <c r="M19" i="27"/>
  <c r="AU19" i="27"/>
  <c r="AE19" i="31"/>
  <c r="AC19" i="31"/>
  <c r="G19" i="31"/>
  <c r="AA19" i="27"/>
  <c r="S47" i="31"/>
  <c r="AQ84" i="61"/>
  <c r="Y47" i="31"/>
  <c r="AF84" i="61"/>
  <c r="AS19" i="31"/>
  <c r="L47" i="31" s="1"/>
  <c r="D19" i="31"/>
  <c r="L19" i="31"/>
  <c r="AT19" i="31"/>
  <c r="AS84" i="61"/>
  <c r="AM19" i="27"/>
  <c r="R19" i="27"/>
  <c r="AF19" i="27"/>
  <c r="C19" i="27"/>
  <c r="Z47" i="31"/>
  <c r="R47" i="31"/>
  <c r="AN19" i="27"/>
  <c r="T19" i="31"/>
  <c r="G47" i="31"/>
  <c r="BC19" i="31"/>
  <c r="AH19" i="31"/>
  <c r="W47" i="31"/>
  <c r="AG19" i="27"/>
  <c r="AR84" i="61"/>
  <c r="AF16" i="27"/>
  <c r="AU16" i="27"/>
  <c r="AA44" i="31"/>
  <c r="Z44" i="31"/>
  <c r="BH49" i="59"/>
  <c r="AI16" i="27"/>
  <c r="AX16" i="27"/>
  <c r="R16" i="31"/>
  <c r="Q49" i="59"/>
  <c r="AR16" i="27"/>
  <c r="T44" i="31"/>
  <c r="AE49" i="59"/>
  <c r="W49" i="59"/>
  <c r="AR16" i="31"/>
  <c r="K44" i="31" s="1"/>
  <c r="K71" i="31" s="1"/>
  <c r="V44" i="31"/>
  <c r="AV16" i="31"/>
  <c r="AL16" i="31"/>
  <c r="W16" i="31"/>
  <c r="AO49" i="59"/>
  <c r="AP16" i="27"/>
  <c r="AJ16" i="31"/>
  <c r="B16" i="27"/>
  <c r="R44" i="31"/>
  <c r="AD49" i="59"/>
  <c r="V49" i="59"/>
  <c r="U16" i="27"/>
  <c r="AH16" i="31"/>
  <c r="I44" i="31" s="1"/>
  <c r="X16" i="31"/>
  <c r="AM16" i="27"/>
  <c r="AQ49" i="59"/>
  <c r="BM49" i="59"/>
  <c r="AN16" i="31"/>
  <c r="O16" i="31"/>
  <c r="AG49" i="59"/>
  <c r="T16" i="31"/>
  <c r="AM16" i="31"/>
  <c r="V16" i="31"/>
  <c r="AM49" i="59"/>
  <c r="M16" i="31"/>
  <c r="D44" i="31" s="1"/>
  <c r="AT49" i="59"/>
  <c r="Z16" i="27"/>
  <c r="U49" i="59"/>
  <c r="H16" i="31"/>
  <c r="N21" i="31"/>
  <c r="U21" i="31"/>
  <c r="BG164" i="58"/>
  <c r="D21" i="27"/>
  <c r="AS21" i="27"/>
  <c r="X21" i="31"/>
  <c r="Z49" i="31"/>
  <c r="BF164" i="58"/>
  <c r="AK21" i="31"/>
  <c r="AC21" i="31"/>
  <c r="X164" i="58"/>
  <c r="B21" i="27"/>
  <c r="AI164" i="58"/>
  <c r="AO21" i="27"/>
  <c r="M21" i="31"/>
  <c r="AG21" i="31"/>
  <c r="T21" i="31"/>
  <c r="BA21" i="31"/>
  <c r="AN164" i="58"/>
  <c r="AG164" i="58"/>
  <c r="AS164" i="58"/>
  <c r="U49" i="31"/>
  <c r="AL21" i="31"/>
  <c r="Y164" i="58"/>
  <c r="BI164" i="58"/>
  <c r="F49" i="31"/>
  <c r="F76" i="31" s="1"/>
  <c r="O21" i="31"/>
  <c r="W21" i="27"/>
  <c r="AJ164" i="58"/>
  <c r="S49" i="31"/>
  <c r="AQ164" i="58"/>
  <c r="AA21" i="31"/>
  <c r="G49" i="31" s="1"/>
  <c r="AF164" i="58"/>
  <c r="AJ13" i="27"/>
  <c r="AT13" i="27"/>
  <c r="AO13" i="31"/>
  <c r="AJ13" i="31"/>
  <c r="AV13" i="31"/>
  <c r="G13" i="27"/>
  <c r="R41" i="31"/>
  <c r="M13" i="31"/>
  <c r="Z13" i="27"/>
  <c r="AA41" i="31"/>
  <c r="AR13" i="27"/>
  <c r="AD13" i="31"/>
  <c r="T79" i="55"/>
  <c r="BA13" i="27"/>
  <c r="AV13" i="27"/>
  <c r="U79" i="55"/>
  <c r="AB41" i="31"/>
  <c r="AC13" i="27"/>
  <c r="AW13" i="31"/>
  <c r="M41" i="31" s="1"/>
  <c r="M68" i="31" s="1"/>
  <c r="AX79" i="55"/>
  <c r="AN79" i="55"/>
  <c r="Q13" i="27"/>
  <c r="C13" i="27"/>
  <c r="AK79" i="55"/>
  <c r="J41" i="31"/>
  <c r="Z13" i="31"/>
  <c r="M13" i="27"/>
  <c r="Y41" i="31"/>
  <c r="AU13" i="27"/>
  <c r="AU79" i="55"/>
  <c r="K13" i="27"/>
  <c r="AT13" i="31"/>
  <c r="J13" i="31"/>
  <c r="AM13" i="27"/>
  <c r="AF13" i="31"/>
  <c r="V13" i="31"/>
  <c r="B13" i="31"/>
  <c r="U13" i="31"/>
  <c r="I13" i="27"/>
  <c r="U41" i="31"/>
  <c r="BD79" i="55"/>
  <c r="AA79" i="55"/>
  <c r="BL84" i="51"/>
  <c r="AY84" i="51"/>
  <c r="AG11" i="27"/>
  <c r="AA11" i="31"/>
  <c r="AJ11" i="27"/>
  <c r="G11" i="31"/>
  <c r="Q11" i="27"/>
  <c r="I11" i="27"/>
  <c r="AH84" i="51"/>
  <c r="R84" i="51"/>
  <c r="BC84" i="51"/>
  <c r="AT84" i="51"/>
  <c r="AR84" i="51"/>
  <c r="T39" i="31"/>
  <c r="BD84" i="51"/>
  <c r="AK11" i="27"/>
  <c r="R39" i="31"/>
  <c r="AI84" i="51"/>
  <c r="M11" i="31"/>
  <c r="S84" i="51"/>
  <c r="P11" i="27"/>
  <c r="H11" i="27"/>
  <c r="AF11" i="31"/>
  <c r="AP84" i="51"/>
  <c r="P84" i="51"/>
  <c r="AH11" i="31"/>
  <c r="AN11" i="31"/>
  <c r="AK84" i="51"/>
  <c r="AV11" i="27"/>
  <c r="AC84" i="51"/>
  <c r="U84" i="51"/>
  <c r="W39" i="31"/>
  <c r="AE11" i="31"/>
  <c r="AW84" i="51"/>
  <c r="AX84" i="51"/>
  <c r="W11" i="31"/>
  <c r="AI11" i="31"/>
  <c r="S11" i="27"/>
  <c r="K11" i="31"/>
  <c r="BC11" i="27"/>
  <c r="N11" i="31"/>
  <c r="V40" i="31"/>
  <c r="S12" i="31"/>
  <c r="AV12" i="31"/>
  <c r="AN12" i="31"/>
  <c r="W12" i="31"/>
  <c r="T40" i="31"/>
  <c r="G12" i="31"/>
  <c r="O12" i="27"/>
  <c r="Q12" i="31"/>
  <c r="E12" i="27"/>
  <c r="G12" i="27"/>
  <c r="AC12" i="27"/>
  <c r="AT12" i="31"/>
  <c r="AS34" i="53"/>
  <c r="AA40" i="31"/>
  <c r="Y40" i="31"/>
  <c r="Q40" i="31"/>
  <c r="BK34" i="53"/>
  <c r="BB34" i="53"/>
  <c r="AT34" i="53"/>
  <c r="N12" i="27"/>
  <c r="F12" i="31"/>
  <c r="R12" i="31"/>
  <c r="AW12" i="27"/>
  <c r="M12" i="27"/>
  <c r="AC34" i="53"/>
  <c r="O12" i="31"/>
  <c r="P12" i="27"/>
  <c r="AC12" i="31"/>
  <c r="H40" i="31" s="1"/>
  <c r="H67" i="31" s="1"/>
  <c r="AR12" i="31"/>
  <c r="AO34" i="53"/>
  <c r="AO12" i="27"/>
  <c r="BG34" i="53"/>
  <c r="AH12" i="27"/>
  <c r="Z12" i="27"/>
  <c r="R12" i="27"/>
  <c r="J12" i="27"/>
  <c r="AS12" i="27"/>
  <c r="AZ34" i="53"/>
  <c r="AR34" i="53"/>
  <c r="AJ34" i="53"/>
  <c r="AB34" i="53"/>
  <c r="T34" i="53"/>
  <c r="S5" i="31"/>
  <c r="AO5" i="27"/>
  <c r="AT5" i="27"/>
  <c r="K5" i="27"/>
  <c r="T159" i="50"/>
  <c r="N5" i="27"/>
  <c r="Z5" i="27"/>
  <c r="AH5" i="27"/>
  <c r="AU5" i="27"/>
  <c r="AS5" i="27"/>
  <c r="AK5" i="27"/>
  <c r="AS159" i="50"/>
  <c r="U5" i="27"/>
  <c r="M5" i="31"/>
  <c r="D5" i="27"/>
  <c r="BK159" i="50"/>
  <c r="AM5" i="27"/>
  <c r="AE5" i="31"/>
  <c r="W5" i="27"/>
  <c r="G5" i="27"/>
  <c r="I5" i="27"/>
  <c r="S5" i="27"/>
  <c r="O5" i="27"/>
  <c r="AD5" i="31"/>
  <c r="AV159" i="50"/>
  <c r="BB159" i="50"/>
  <c r="Z33" i="31"/>
  <c r="BJ159" i="50"/>
  <c r="BH159" i="50"/>
  <c r="AJ5" i="31"/>
  <c r="AB5" i="27"/>
  <c r="T5" i="31"/>
  <c r="L5" i="31"/>
  <c r="S159" i="50"/>
  <c r="AY5" i="31"/>
  <c r="R5" i="27"/>
  <c r="BF159" i="50"/>
  <c r="AB33" i="31"/>
  <c r="AO5" i="31"/>
  <c r="AG5" i="27"/>
  <c r="Y5" i="31"/>
  <c r="T33" i="31"/>
  <c r="R33" i="31"/>
  <c r="R159" i="50"/>
  <c r="AA5" i="27"/>
  <c r="AE5" i="27"/>
  <c r="B5" i="27"/>
  <c r="I5" i="31"/>
  <c r="AI5" i="31"/>
  <c r="AY159" i="50"/>
  <c r="AN5" i="31"/>
  <c r="AV5" i="27"/>
  <c r="BN159" i="50"/>
  <c r="D32" i="31"/>
  <c r="AD4" i="27"/>
  <c r="AM79" i="73"/>
  <c r="C4" i="27"/>
  <c r="AT4" i="27"/>
  <c r="Y32" i="31"/>
  <c r="W32" i="31"/>
  <c r="AX4" i="31"/>
  <c r="R32" i="31"/>
  <c r="AI79" i="73"/>
  <c r="AE4" i="27"/>
  <c r="G4" i="27"/>
  <c r="S4" i="31"/>
  <c r="Z79" i="73"/>
  <c r="AR4" i="31"/>
  <c r="AF79" i="73"/>
  <c r="W4" i="31"/>
  <c r="AS4" i="27"/>
  <c r="BH79" i="73"/>
  <c r="AE4" i="31"/>
  <c r="AF4" i="31"/>
  <c r="H4" i="31"/>
  <c r="AA4" i="31"/>
  <c r="AQ4" i="27"/>
  <c r="R4" i="31"/>
  <c r="E4" i="27"/>
  <c r="S32" i="31"/>
  <c r="V4" i="27"/>
  <c r="U4" i="27"/>
  <c r="S79" i="73"/>
  <c r="AK4" i="31"/>
  <c r="AF4" i="27"/>
  <c r="P4" i="31"/>
  <c r="AL4" i="31"/>
  <c r="G4" i="31"/>
  <c r="Q32" i="31"/>
  <c r="AX4" i="27"/>
  <c r="AN4" i="31"/>
  <c r="AM4" i="31"/>
  <c r="T32" i="31"/>
  <c r="AV79" i="73"/>
  <c r="U79" i="73"/>
  <c r="X79" i="73"/>
  <c r="Y79" i="73"/>
  <c r="AS4" i="31"/>
  <c r="AB32" i="31"/>
  <c r="AO4" i="31"/>
  <c r="AW79" i="73"/>
  <c r="V32" i="31"/>
  <c r="AA79" i="73"/>
  <c r="O19" i="49"/>
  <c r="AS3" i="27"/>
  <c r="AH3" i="27"/>
  <c r="Q3" i="31"/>
  <c r="AP3" i="27"/>
  <c r="X19" i="49"/>
  <c r="V19" i="49"/>
  <c r="B3" i="27"/>
  <c r="BA19" i="49"/>
  <c r="P19" i="49"/>
  <c r="AX19" i="49"/>
  <c r="AI3" i="31"/>
  <c r="BF19" i="49"/>
  <c r="Q31" i="31"/>
  <c r="AD19" i="49"/>
  <c r="AX3" i="27"/>
  <c r="BI19" i="49"/>
  <c r="U19" i="49"/>
  <c r="AF3" i="31"/>
  <c r="AN3" i="31"/>
  <c r="BK19" i="49"/>
  <c r="AE19" i="49"/>
  <c r="AD3" i="27"/>
  <c r="U3" i="31"/>
  <c r="AO19" i="49"/>
  <c r="BD19" i="49"/>
  <c r="AW19" i="49"/>
  <c r="BC19" i="49"/>
  <c r="S31" i="31"/>
  <c r="R19" i="49"/>
  <c r="AK3" i="31"/>
  <c r="AB3" i="27"/>
  <c r="AL19" i="49"/>
  <c r="AF19" i="49"/>
  <c r="Y19" i="49"/>
  <c r="AR3" i="31"/>
  <c r="AN19" i="49"/>
  <c r="AZ3" i="27"/>
  <c r="AR19" i="49"/>
  <c r="AW32" i="27"/>
  <c r="BG19" i="49"/>
  <c r="BN19" i="49"/>
  <c r="BO11" i="49"/>
  <c r="AZ32" i="27"/>
  <c r="S3" i="31"/>
  <c r="AE3" i="27"/>
  <c r="R3" i="31"/>
  <c r="AE3" i="31"/>
  <c r="H31" i="31" s="1"/>
  <c r="AV19" i="49"/>
  <c r="AL3" i="27"/>
  <c r="AP3" i="31"/>
  <c r="U31" i="31"/>
  <c r="AQ3" i="27"/>
  <c r="AZ19" i="49"/>
  <c r="BO5" i="49"/>
  <c r="AF3" i="27"/>
  <c r="AU32" i="27"/>
  <c r="BO10" i="49"/>
  <c r="W19" i="49"/>
  <c r="F3" i="31"/>
  <c r="AX3" i="31"/>
  <c r="AV3" i="31"/>
  <c r="BC19" i="56"/>
  <c r="AO15" i="27"/>
  <c r="AI15" i="27"/>
  <c r="B15" i="31"/>
  <c r="C15" i="31"/>
  <c r="R15" i="31"/>
  <c r="AZ15" i="27"/>
  <c r="AY19" i="56"/>
  <c r="AQ15" i="31"/>
  <c r="AW19" i="56"/>
  <c r="P19" i="56"/>
  <c r="AT19" i="56"/>
  <c r="T43" i="31"/>
  <c r="U43" i="31"/>
  <c r="AN19" i="56"/>
  <c r="BD19" i="56"/>
  <c r="AK15" i="27"/>
  <c r="AZ15" i="31"/>
  <c r="AW15" i="31"/>
  <c r="Q15" i="27"/>
  <c r="AR15" i="27"/>
  <c r="AA15" i="27"/>
  <c r="H15" i="37"/>
  <c r="G15" i="37"/>
  <c r="G16" i="37" s="1"/>
  <c r="G17" i="37" s="1"/>
  <c r="H32" i="37"/>
  <c r="H12" i="37"/>
  <c r="F18" i="37"/>
  <c r="L6" i="37" s="1"/>
  <c r="F6" i="37"/>
  <c r="K6" i="37" s="1"/>
  <c r="M7" i="37"/>
  <c r="F14" i="37"/>
  <c r="H14" i="37" s="1"/>
  <c r="F11" i="37"/>
  <c r="K11" i="37" s="1"/>
  <c r="F10" i="37"/>
  <c r="H10" i="37" s="1"/>
  <c r="G54" i="31"/>
  <c r="G81" i="31" s="1"/>
  <c r="K54" i="31"/>
  <c r="Z26" i="27"/>
  <c r="H26" i="31"/>
  <c r="Y54" i="31"/>
  <c r="AY164" i="71"/>
  <c r="R26" i="31"/>
  <c r="E54" i="31" s="1"/>
  <c r="E81" i="31" s="1"/>
  <c r="Q26" i="27"/>
  <c r="Z54" i="31"/>
  <c r="AN26" i="31"/>
  <c r="AF26" i="31"/>
  <c r="AQ26" i="27"/>
  <c r="O164" i="71"/>
  <c r="AS164" i="71"/>
  <c r="W164" i="71"/>
  <c r="U26" i="27"/>
  <c r="AL26" i="31"/>
  <c r="BG164" i="71"/>
  <c r="O26" i="27"/>
  <c r="S54" i="31"/>
  <c r="Y26" i="31"/>
  <c r="M26" i="27"/>
  <c r="B26" i="27"/>
  <c r="V164" i="71"/>
  <c r="P26" i="27"/>
  <c r="U54" i="31"/>
  <c r="Y26" i="27"/>
  <c r="B26" i="31"/>
  <c r="AB26" i="31"/>
  <c r="H54" i="31" s="1"/>
  <c r="AT26" i="31"/>
  <c r="L54" i="31" s="1"/>
  <c r="E53" i="31"/>
  <c r="E80" i="31" s="1"/>
  <c r="T94" i="70"/>
  <c r="AS25" i="31"/>
  <c r="AM25" i="27"/>
  <c r="Y53" i="31"/>
  <c r="Q53" i="31"/>
  <c r="AC94" i="70"/>
  <c r="AS25" i="27"/>
  <c r="AH25" i="31"/>
  <c r="I25" i="27"/>
  <c r="B25" i="27"/>
  <c r="L25" i="31"/>
  <c r="V25" i="27"/>
  <c r="V94" i="70"/>
  <c r="AE25" i="31"/>
  <c r="AV25" i="27"/>
  <c r="AQ25" i="31"/>
  <c r="K53" i="31" s="1"/>
  <c r="K80" i="31" s="1"/>
  <c r="AG25" i="31"/>
  <c r="AR25" i="27"/>
  <c r="V53" i="31"/>
  <c r="Z53" i="31"/>
  <c r="X25" i="27"/>
  <c r="Q25" i="27"/>
  <c r="T53" i="31"/>
  <c r="AO94" i="70"/>
  <c r="AJ94" i="70"/>
  <c r="AL25" i="27"/>
  <c r="W25" i="27"/>
  <c r="X53" i="31"/>
  <c r="AP25" i="27"/>
  <c r="BC25" i="31"/>
  <c r="S53" i="31"/>
  <c r="AM25" i="31"/>
  <c r="J53" i="31" s="1"/>
  <c r="J80" i="31" s="1"/>
  <c r="AD25" i="27"/>
  <c r="G25" i="31"/>
  <c r="H25" i="27"/>
  <c r="B25" i="31"/>
  <c r="AO24" i="31"/>
  <c r="AM24" i="31"/>
  <c r="BB209" i="69"/>
  <c r="H24" i="31"/>
  <c r="C52" i="31" s="1"/>
  <c r="S52" i="31"/>
  <c r="AA52" i="31"/>
  <c r="AX24" i="31"/>
  <c r="M52" i="31" s="1"/>
  <c r="M79" i="31" s="1"/>
  <c r="AW209" i="69"/>
  <c r="Z52" i="31"/>
  <c r="AI24" i="27"/>
  <c r="AM24" i="27"/>
  <c r="BC24" i="27"/>
  <c r="AK24" i="27"/>
  <c r="E24" i="27"/>
  <c r="P24" i="31"/>
  <c r="E52" i="31" s="1"/>
  <c r="E79" i="31" s="1"/>
  <c r="S24" i="27"/>
  <c r="AV24" i="31"/>
  <c r="AH24" i="31"/>
  <c r="AJ24" i="27"/>
  <c r="AB24" i="31"/>
  <c r="R24" i="27"/>
  <c r="C24" i="27"/>
  <c r="R52" i="31"/>
  <c r="P24" i="27"/>
  <c r="AR209" i="69"/>
  <c r="W209" i="69"/>
  <c r="AC24" i="27"/>
  <c r="AD24" i="27"/>
  <c r="Y24" i="27"/>
  <c r="AE24" i="31"/>
  <c r="J24" i="27"/>
  <c r="R24" i="31"/>
  <c r="Q52" i="31"/>
  <c r="AH209" i="69"/>
  <c r="AH24" i="27"/>
  <c r="AU24" i="27"/>
  <c r="AC24" i="31"/>
  <c r="C24" i="31"/>
  <c r="BC9" i="31"/>
  <c r="AH9" i="31"/>
  <c r="I9" i="31"/>
  <c r="V109" i="63"/>
  <c r="AP9" i="31"/>
  <c r="AD9" i="31"/>
  <c r="AC9" i="31"/>
  <c r="AG9" i="27"/>
  <c r="F9" i="27"/>
  <c r="N9" i="27"/>
  <c r="V9" i="27"/>
  <c r="M9" i="31"/>
  <c r="BC109" i="63"/>
  <c r="BG109" i="63"/>
  <c r="BI109" i="63"/>
  <c r="Y37" i="31"/>
  <c r="AW109" i="63"/>
  <c r="Q37" i="31"/>
  <c r="AF109" i="63"/>
  <c r="W9" i="27"/>
  <c r="AE9" i="27"/>
  <c r="BF109" i="63"/>
  <c r="AL9" i="27"/>
  <c r="AU9" i="31"/>
  <c r="G9" i="31"/>
  <c r="AD9" i="27"/>
  <c r="Q9" i="31"/>
  <c r="AM9" i="31"/>
  <c r="AT9" i="27"/>
  <c r="AA9" i="27"/>
  <c r="X9" i="31"/>
  <c r="P9" i="31"/>
  <c r="O9" i="27"/>
  <c r="Q9" i="27"/>
  <c r="BK109" i="63"/>
  <c r="AA109" i="63"/>
  <c r="Y9" i="27"/>
  <c r="B9" i="27"/>
  <c r="AA9" i="31"/>
  <c r="H9" i="27"/>
  <c r="C9" i="27"/>
  <c r="B9" i="31"/>
  <c r="AO109" i="63"/>
  <c r="S37" i="31"/>
  <c r="Y109" i="63"/>
  <c r="I48" i="31"/>
  <c r="BJ44" i="68"/>
  <c r="O20" i="31"/>
  <c r="O20" i="27"/>
  <c r="AW20" i="27"/>
  <c r="AY44" i="68"/>
  <c r="AO20" i="31"/>
  <c r="BG44" i="68"/>
  <c r="BC20" i="31"/>
  <c r="AL20" i="27"/>
  <c r="F20" i="31"/>
  <c r="N20" i="27"/>
  <c r="W20" i="31"/>
  <c r="AS20" i="31"/>
  <c r="Z48" i="31"/>
  <c r="U48" i="31"/>
  <c r="AF20" i="27"/>
  <c r="AA20" i="27"/>
  <c r="K20" i="27"/>
  <c r="AH20" i="27"/>
  <c r="AD20" i="31"/>
  <c r="AJ20" i="31"/>
  <c r="AK20" i="31"/>
  <c r="AQ20" i="31"/>
  <c r="AC20" i="31"/>
  <c r="R48" i="31"/>
  <c r="T20" i="31"/>
  <c r="F48" i="31" s="1"/>
  <c r="C20" i="31"/>
  <c r="B48" i="31" s="1"/>
  <c r="X44" i="68"/>
  <c r="AP44" i="68"/>
  <c r="V48" i="31"/>
  <c r="AU20" i="27"/>
  <c r="AJ20" i="27"/>
  <c r="P44" i="68"/>
  <c r="AN20" i="27"/>
  <c r="AD20" i="27"/>
  <c r="Y48" i="31"/>
  <c r="AQ20" i="27"/>
  <c r="AS44" i="68"/>
  <c r="BA44" i="68"/>
  <c r="G20" i="27"/>
  <c r="AC44" i="68"/>
  <c r="T44" i="68"/>
  <c r="AG44" i="68"/>
  <c r="BC20" i="27"/>
  <c r="Q48" i="31"/>
  <c r="M7" i="27"/>
  <c r="S35" i="31"/>
  <c r="W7" i="31"/>
  <c r="V35" i="31"/>
  <c r="AF7" i="31"/>
  <c r="AC7" i="31"/>
  <c r="AA35" i="31"/>
  <c r="BK74" i="65"/>
  <c r="AO74" i="65"/>
  <c r="L7" i="31"/>
  <c r="AS74" i="65"/>
  <c r="AW74" i="65"/>
  <c r="H7" i="31"/>
  <c r="Y35" i="31"/>
  <c r="AX7" i="27"/>
  <c r="AP7" i="27"/>
  <c r="BN74" i="65"/>
  <c r="BH74" i="65"/>
  <c r="AM74" i="65"/>
  <c r="BC7" i="27"/>
  <c r="D7" i="27"/>
  <c r="R35" i="31"/>
  <c r="AG7" i="31"/>
  <c r="AB74" i="65"/>
  <c r="X74" i="65"/>
  <c r="BC7" i="31"/>
  <c r="C7" i="27"/>
  <c r="AI10" i="27"/>
  <c r="AQ10" i="27"/>
  <c r="Y38" i="31"/>
  <c r="BK309" i="67"/>
  <c r="AU309" i="67"/>
  <c r="V38" i="31"/>
  <c r="Z10" i="27"/>
  <c r="X38" i="31"/>
  <c r="BN309" i="67"/>
  <c r="AC10" i="31"/>
  <c r="AD10" i="27"/>
  <c r="AU10" i="31"/>
  <c r="BI309" i="67"/>
  <c r="E10" i="27"/>
  <c r="S10" i="31"/>
  <c r="R10" i="27"/>
  <c r="R309" i="67"/>
  <c r="AH309" i="67"/>
  <c r="S309" i="67"/>
  <c r="V309" i="67"/>
  <c r="W38" i="31"/>
  <c r="AM10" i="27"/>
  <c r="K10" i="31"/>
  <c r="W309" i="67"/>
  <c r="BC10" i="31"/>
  <c r="J10" i="31"/>
  <c r="O10" i="27"/>
  <c r="G10" i="31"/>
  <c r="Y10" i="31"/>
  <c r="AA10" i="31"/>
  <c r="O10" i="31"/>
  <c r="F10" i="31"/>
  <c r="M6" i="27"/>
  <c r="O6" i="31"/>
  <c r="B6" i="27"/>
  <c r="G6" i="27"/>
  <c r="O6" i="27"/>
  <c r="AQ6" i="27"/>
  <c r="AI6" i="27"/>
  <c r="AA6" i="27"/>
  <c r="S6" i="27"/>
  <c r="V6" i="31"/>
  <c r="AD6" i="31"/>
  <c r="AL6" i="31"/>
  <c r="AT6" i="31"/>
  <c r="U34" i="31"/>
  <c r="BC6" i="27"/>
  <c r="M6" i="31"/>
  <c r="AA34" i="31"/>
  <c r="V64" i="66"/>
  <c r="H6" i="31"/>
  <c r="F6" i="31"/>
  <c r="C34" i="31" s="1"/>
  <c r="C61" i="31" s="1"/>
  <c r="AJ6" i="27"/>
  <c r="AC6" i="31"/>
  <c r="AK6" i="31"/>
  <c r="AS6" i="31"/>
  <c r="T34" i="31"/>
  <c r="AM64" i="66"/>
  <c r="AU64" i="66"/>
  <c r="BC64" i="66"/>
  <c r="BK64" i="66"/>
  <c r="F6" i="27"/>
  <c r="R6" i="27"/>
  <c r="W6" i="31"/>
  <c r="G34" i="31" s="1"/>
  <c r="AE6" i="31"/>
  <c r="AM6" i="31"/>
  <c r="AU6" i="31"/>
  <c r="V34" i="31"/>
  <c r="AO64" i="66"/>
  <c r="AW64" i="66"/>
  <c r="BE64" i="66"/>
  <c r="BM64" i="66"/>
  <c r="AF6" i="27"/>
  <c r="C6" i="31"/>
  <c r="AQ6" i="31"/>
  <c r="K34" i="31" s="1"/>
  <c r="S8" i="31"/>
  <c r="Q8" i="31"/>
  <c r="AB59" i="52"/>
  <c r="AI8" i="27"/>
  <c r="Y36" i="31"/>
  <c r="AP8" i="27"/>
  <c r="P8" i="27"/>
  <c r="V36" i="31"/>
  <c r="Q36" i="31"/>
  <c r="U8" i="31"/>
  <c r="AJ59" i="52"/>
  <c r="O8" i="31"/>
  <c r="AA8" i="27"/>
  <c r="W36" i="31"/>
  <c r="AC8" i="31"/>
  <c r="AW8" i="27"/>
  <c r="G8" i="27"/>
  <c r="I8" i="27"/>
  <c r="BC8" i="27"/>
  <c r="R36" i="31"/>
  <c r="AO59" i="52"/>
  <c r="P8" i="31"/>
  <c r="AJ8" i="27"/>
  <c r="AC8" i="27"/>
  <c r="BD59" i="52"/>
  <c r="AW8" i="31"/>
  <c r="Q8" i="27"/>
  <c r="BC8" i="31"/>
  <c r="G8" i="31"/>
  <c r="Y8" i="31"/>
  <c r="AB8" i="31"/>
  <c r="AF8" i="27"/>
  <c r="AK8" i="27"/>
  <c r="AP8" i="31"/>
  <c r="AQ8" i="31"/>
  <c r="L8" i="27"/>
  <c r="AR59" i="52"/>
  <c r="AG8" i="27"/>
  <c r="T8" i="27"/>
  <c r="U36" i="31"/>
  <c r="AF8" i="31"/>
  <c r="AK8" i="31"/>
  <c r="Z36" i="31"/>
  <c r="X8" i="27"/>
  <c r="AN8" i="27"/>
  <c r="S18" i="27"/>
  <c r="AI84" i="62"/>
  <c r="Q46" i="31"/>
  <c r="AU84" i="62"/>
  <c r="X46" i="31"/>
  <c r="AH18" i="31"/>
  <c r="AM18" i="27"/>
  <c r="BK84" i="62"/>
  <c r="AU18" i="31"/>
  <c r="L46" i="31" s="1"/>
  <c r="AY18" i="31"/>
  <c r="M46" i="31" s="1"/>
  <c r="Z84" i="62"/>
  <c r="S18" i="31"/>
  <c r="F46" i="31" s="1"/>
  <c r="BC18" i="31"/>
  <c r="G18" i="31"/>
  <c r="G18" i="27"/>
  <c r="AB84" i="62"/>
  <c r="AC18" i="27"/>
  <c r="AE18" i="27"/>
  <c r="AI18" i="27"/>
  <c r="BC84" i="62"/>
  <c r="BJ84" i="62"/>
  <c r="AC18" i="31"/>
  <c r="B18" i="31"/>
  <c r="AH84" i="62"/>
  <c r="B18" i="27"/>
  <c r="AM84" i="62"/>
  <c r="V46" i="31"/>
  <c r="AJ84" i="62"/>
  <c r="AG18" i="27"/>
  <c r="Y46" i="31"/>
  <c r="Z46" i="31"/>
  <c r="AP18" i="31"/>
  <c r="AA46" i="31"/>
  <c r="AB46" i="31"/>
  <c r="AQ18" i="27"/>
  <c r="Q18" i="31"/>
  <c r="E46" i="31" s="1"/>
  <c r="T46" i="31"/>
  <c r="P18" i="27"/>
  <c r="X18" i="31"/>
  <c r="Y18" i="27"/>
  <c r="F18" i="31"/>
  <c r="E18" i="31"/>
  <c r="AC84" i="62"/>
  <c r="AA84" i="62"/>
  <c r="R46" i="31"/>
  <c r="AA18" i="27"/>
  <c r="AA18" i="31"/>
  <c r="AY84" i="62"/>
  <c r="BA84" i="62"/>
  <c r="AQ18" i="31"/>
  <c r="AS18" i="27"/>
  <c r="M18" i="31"/>
  <c r="I18" i="27"/>
  <c r="K18" i="27"/>
  <c r="AX84" i="62"/>
  <c r="AL18" i="27"/>
  <c r="W17" i="27"/>
  <c r="G17" i="27"/>
  <c r="R45" i="31"/>
  <c r="V45" i="31"/>
  <c r="AC17" i="31"/>
  <c r="AE17" i="27"/>
  <c r="AK17" i="31"/>
  <c r="AR17" i="27"/>
  <c r="AS17" i="31"/>
  <c r="AX17" i="27"/>
  <c r="R17" i="27"/>
  <c r="AL34" i="60"/>
  <c r="U34" i="60"/>
  <c r="P17" i="27"/>
  <c r="X17" i="27"/>
  <c r="W45" i="31"/>
  <c r="AV34" i="60"/>
  <c r="AB17" i="27"/>
  <c r="AF17" i="31"/>
  <c r="AJ17" i="27"/>
  <c r="AM17" i="27"/>
  <c r="AQ17" i="31"/>
  <c r="AU17" i="31"/>
  <c r="N17" i="31"/>
  <c r="D45" i="31" s="1"/>
  <c r="AV17" i="27"/>
  <c r="AE17" i="31"/>
  <c r="Q45" i="31"/>
  <c r="U17" i="27"/>
  <c r="X34" i="60"/>
  <c r="AF17" i="27"/>
  <c r="AN17" i="31"/>
  <c r="AQ17" i="27"/>
  <c r="AS17" i="27"/>
  <c r="AB45" i="31"/>
  <c r="W17" i="31"/>
  <c r="B17" i="27"/>
  <c r="BC17" i="27"/>
  <c r="AF34" i="60"/>
  <c r="BJ34" i="60"/>
  <c r="R34" i="60"/>
  <c r="Q17" i="31"/>
  <c r="Q19" i="27"/>
  <c r="AZ84" i="61"/>
  <c r="AD19" i="31"/>
  <c r="Q19" i="31"/>
  <c r="E47" i="31" s="1"/>
  <c r="E74" i="31" s="1"/>
  <c r="S19" i="27"/>
  <c r="V19" i="31"/>
  <c r="AD19" i="27"/>
  <c r="S19" i="31"/>
  <c r="AJ19" i="31"/>
  <c r="BC19" i="27"/>
  <c r="I19" i="31"/>
  <c r="F19" i="27"/>
  <c r="AM19" i="31"/>
  <c r="H19" i="31"/>
  <c r="AO19" i="31"/>
  <c r="K47" i="31" s="1"/>
  <c r="X47" i="31"/>
  <c r="AN19" i="31"/>
  <c r="AJ19" i="27"/>
  <c r="AO19" i="27"/>
  <c r="AO84" i="61"/>
  <c r="AB19" i="31"/>
  <c r="H47" i="31" s="1"/>
  <c r="H74" i="31" s="1"/>
  <c r="AT84" i="61"/>
  <c r="AL19" i="31"/>
  <c r="AR19" i="27"/>
  <c r="AH19" i="27"/>
  <c r="B19" i="31"/>
  <c r="AG19" i="31"/>
  <c r="I47" i="31" s="1"/>
  <c r="I74" i="31" s="1"/>
  <c r="AB19" i="27"/>
  <c r="AU84" i="61"/>
  <c r="K19" i="27"/>
  <c r="AK16" i="31"/>
  <c r="BC16" i="27"/>
  <c r="AB16" i="31"/>
  <c r="AY49" i="59"/>
  <c r="AV16" i="27"/>
  <c r="AJ16" i="27"/>
  <c r="AN16" i="27"/>
  <c r="AX16" i="31"/>
  <c r="B16" i="31"/>
  <c r="U16" i="31"/>
  <c r="S49" i="59"/>
  <c r="P16" i="31"/>
  <c r="N32" i="27"/>
  <c r="W44" i="31"/>
  <c r="W16" i="27"/>
  <c r="AS16" i="27"/>
  <c r="Y44" i="31"/>
  <c r="AW16" i="27"/>
  <c r="AV49" i="59"/>
  <c r="J16" i="27"/>
  <c r="S44" i="31"/>
  <c r="AA49" i="59"/>
  <c r="I16" i="27"/>
  <c r="AS16" i="31"/>
  <c r="AL49" i="59"/>
  <c r="AB44" i="31"/>
  <c r="BC49" i="59"/>
  <c r="T49" i="59"/>
  <c r="AD16" i="27"/>
  <c r="X44" i="31"/>
  <c r="Y16" i="31"/>
  <c r="V16" i="27"/>
  <c r="AG16" i="27"/>
  <c r="F16" i="27"/>
  <c r="M16" i="27"/>
  <c r="F16" i="31"/>
  <c r="Q44" i="31"/>
  <c r="O16" i="27"/>
  <c r="G16" i="27"/>
  <c r="AK16" i="27"/>
  <c r="BC16" i="31"/>
  <c r="AJ21" i="31"/>
  <c r="BC21" i="31"/>
  <c r="AT21" i="27"/>
  <c r="AD21" i="31"/>
  <c r="Y49" i="31"/>
  <c r="V21" i="27"/>
  <c r="B21" i="31"/>
  <c r="P164" i="58"/>
  <c r="C21" i="31"/>
  <c r="AS21" i="31"/>
  <c r="AU21" i="31"/>
  <c r="AI21" i="31"/>
  <c r="AQ21" i="27"/>
  <c r="AM164" i="58"/>
  <c r="BJ164" i="58"/>
  <c r="AH164" i="58"/>
  <c r="L21" i="31"/>
  <c r="K21" i="31"/>
  <c r="G21" i="31"/>
  <c r="C49" i="31" s="1"/>
  <c r="E21" i="27"/>
  <c r="BL164" i="58"/>
  <c r="AC21" i="27"/>
  <c r="AR21" i="31"/>
  <c r="AM21" i="27"/>
  <c r="AW21" i="31"/>
  <c r="J21" i="27"/>
  <c r="O21" i="27"/>
  <c r="R49" i="31"/>
  <c r="T21" i="27"/>
  <c r="AW164" i="58"/>
  <c r="BH164" i="58"/>
  <c r="BE164" i="58"/>
  <c r="AY164" i="58"/>
  <c r="AN21" i="31"/>
  <c r="AV21" i="27"/>
  <c r="BC21" i="27"/>
  <c r="AY21" i="27"/>
  <c r="AB49" i="31"/>
  <c r="BA164" i="58"/>
  <c r="R21" i="27"/>
  <c r="Q164" i="58"/>
  <c r="R164" i="58"/>
  <c r="R21" i="31"/>
  <c r="F21" i="27"/>
  <c r="T164" i="58"/>
  <c r="V49" i="31"/>
  <c r="AO21" i="31"/>
  <c r="K49" i="31" s="1"/>
  <c r="AM21" i="31"/>
  <c r="AA164" i="58"/>
  <c r="D21" i="31"/>
  <c r="AT164" i="58"/>
  <c r="B13" i="27"/>
  <c r="BC13" i="27"/>
  <c r="AQ13" i="31"/>
  <c r="X41" i="31"/>
  <c r="Z41" i="31"/>
  <c r="AJ79" i="55"/>
  <c r="AD13" i="27"/>
  <c r="B32" i="27"/>
  <c r="F13" i="27"/>
  <c r="S41" i="31"/>
  <c r="W41" i="31"/>
  <c r="AA13" i="31"/>
  <c r="W13" i="31"/>
  <c r="BE79" i="55"/>
  <c r="AH13" i="31"/>
  <c r="BJ79" i="55"/>
  <c r="AP13" i="27"/>
  <c r="AK13" i="27"/>
  <c r="O13" i="27"/>
  <c r="U13" i="27"/>
  <c r="J13" i="27"/>
  <c r="T41" i="31"/>
  <c r="Q13" i="31"/>
  <c r="E41" i="31" s="1"/>
  <c r="H13" i="27"/>
  <c r="Y79" i="55"/>
  <c r="AB79" i="55"/>
  <c r="L13" i="27"/>
  <c r="BF79" i="55"/>
  <c r="AU13" i="31"/>
  <c r="V41" i="31"/>
  <c r="AS13" i="31"/>
  <c r="AW13" i="27"/>
  <c r="AI13" i="31"/>
  <c r="AV79" i="55"/>
  <c r="AG13" i="27"/>
  <c r="AE32" i="27"/>
  <c r="AT79" i="55"/>
  <c r="X79" i="55"/>
  <c r="E13" i="27"/>
  <c r="S79" i="55"/>
  <c r="C13" i="31"/>
  <c r="B41" i="31" s="1"/>
  <c r="B68" i="31" s="1"/>
  <c r="T13" i="27"/>
  <c r="BC13" i="31"/>
  <c r="AH13" i="27"/>
  <c r="AP13" i="31"/>
  <c r="V13" i="27"/>
  <c r="AR79" i="55"/>
  <c r="AS13" i="27"/>
  <c r="AE13" i="31"/>
  <c r="X13" i="31"/>
  <c r="T13" i="31"/>
  <c r="AF79" i="55"/>
  <c r="AI79" i="55"/>
  <c r="K13" i="31"/>
  <c r="AD79" i="55"/>
  <c r="AY13" i="27"/>
  <c r="X13" i="27"/>
  <c r="N13" i="31"/>
  <c r="J51" i="31"/>
  <c r="J78" i="31" s="1"/>
  <c r="AO23" i="31"/>
  <c r="K51" i="31" s="1"/>
  <c r="K78" i="31" s="1"/>
  <c r="AW24" i="57"/>
  <c r="AO23" i="27"/>
  <c r="AY24" i="57"/>
  <c r="AI23" i="27"/>
  <c r="AK23" i="27"/>
  <c r="AL23" i="27"/>
  <c r="AH23" i="31"/>
  <c r="AM23" i="27"/>
  <c r="AN23" i="27"/>
  <c r="BA24" i="57"/>
  <c r="I51" i="31"/>
  <c r="I78" i="31" s="1"/>
  <c r="AG23" i="31"/>
  <c r="BB23" i="31" s="1"/>
  <c r="BD23" i="31" s="1"/>
  <c r="X39" i="31"/>
  <c r="E11" i="31"/>
  <c r="AA39" i="31"/>
  <c r="Z39" i="31"/>
  <c r="E32" i="27"/>
  <c r="BF84" i="51"/>
  <c r="AA11" i="27"/>
  <c r="U11" i="31"/>
  <c r="T11" i="27"/>
  <c r="U11" i="27"/>
  <c r="Y11" i="31"/>
  <c r="AB11" i="31"/>
  <c r="AW11" i="31"/>
  <c r="M39" i="31" s="1"/>
  <c r="AT11" i="27"/>
  <c r="AX11" i="27"/>
  <c r="AB11" i="27"/>
  <c r="BE84" i="51"/>
  <c r="S39" i="31"/>
  <c r="Q39" i="31"/>
  <c r="L11" i="31"/>
  <c r="C11" i="27"/>
  <c r="AE84" i="51"/>
  <c r="Y84" i="51"/>
  <c r="AZ84" i="51"/>
  <c r="P11" i="31"/>
  <c r="AL11" i="31"/>
  <c r="Y39" i="31"/>
  <c r="AB39" i="31"/>
  <c r="AD11" i="27"/>
  <c r="V84" i="51"/>
  <c r="AH11" i="27"/>
  <c r="U39" i="31"/>
  <c r="X11" i="31"/>
  <c r="AV11" i="31"/>
  <c r="AQ11" i="27"/>
  <c r="S11" i="31"/>
  <c r="C11" i="31"/>
  <c r="AA84" i="51"/>
  <c r="AD84" i="51"/>
  <c r="N11" i="27"/>
  <c r="AO11" i="31"/>
  <c r="BC11" i="31"/>
  <c r="AC11" i="31"/>
  <c r="AL84" i="51"/>
  <c r="O11" i="31"/>
  <c r="W84" i="51"/>
  <c r="Q84" i="51"/>
  <c r="O11" i="27"/>
  <c r="M11" i="27"/>
  <c r="AR11" i="31"/>
  <c r="AA32" i="27"/>
  <c r="J11" i="27"/>
  <c r="AM14" i="27"/>
  <c r="AS14" i="31"/>
  <c r="L42" i="31" s="1"/>
  <c r="L69" i="31" s="1"/>
  <c r="AQ14" i="31"/>
  <c r="K42" i="31" s="1"/>
  <c r="K69" i="31" s="1"/>
  <c r="AO14" i="27"/>
  <c r="BC14" i="27"/>
  <c r="BC14" i="31"/>
  <c r="BA39" i="54"/>
  <c r="BF39" i="54"/>
  <c r="AM14" i="31"/>
  <c r="J42" i="31" s="1"/>
  <c r="Y42" i="31"/>
  <c r="AL14" i="27"/>
  <c r="AY39" i="54"/>
  <c r="J12" i="31"/>
  <c r="S40" i="31"/>
  <c r="Z34" i="53"/>
  <c r="AP34" i="53"/>
  <c r="K12" i="31"/>
  <c r="BC12" i="31"/>
  <c r="AA34" i="53"/>
  <c r="D12" i="31"/>
  <c r="AG12" i="27"/>
  <c r="Y12" i="27"/>
  <c r="Z12" i="31"/>
  <c r="AH12" i="31"/>
  <c r="AP12" i="31"/>
  <c r="AX12" i="31"/>
  <c r="M40" i="31" s="1"/>
  <c r="M67" i="31" s="1"/>
  <c r="AB40" i="31"/>
  <c r="AF32" i="27"/>
  <c r="C12" i="31"/>
  <c r="BC12" i="27"/>
  <c r="P12" i="31"/>
  <c r="V34" i="53"/>
  <c r="H12" i="27"/>
  <c r="AV12" i="27"/>
  <c r="AN12" i="27"/>
  <c r="AF12" i="27"/>
  <c r="X12" i="27"/>
  <c r="AA12" i="31"/>
  <c r="AI12" i="31"/>
  <c r="AQ12" i="31"/>
  <c r="AN34" i="53"/>
  <c r="AV34" i="53"/>
  <c r="BE34" i="53"/>
  <c r="BM34" i="53"/>
  <c r="I12" i="31"/>
  <c r="U40" i="31"/>
  <c r="AG34" i="53"/>
  <c r="L12" i="31"/>
  <c r="AR12" i="27"/>
  <c r="AJ12" i="27"/>
  <c r="AM12" i="31"/>
  <c r="AU12" i="31"/>
  <c r="Z40" i="31"/>
  <c r="BI34" i="53"/>
  <c r="C12" i="27"/>
  <c r="Y34" i="53"/>
  <c r="AI34" i="53"/>
  <c r="X40" i="31"/>
  <c r="AW34" i="53"/>
  <c r="AS32" i="27"/>
  <c r="F12" i="27"/>
  <c r="R40" i="31"/>
  <c r="AE34" i="53"/>
  <c r="AQ12" i="27"/>
  <c r="AA12" i="27"/>
  <c r="D12" i="27"/>
  <c r="AS12" i="31"/>
  <c r="Q5" i="27"/>
  <c r="Q33" i="31"/>
  <c r="Q5" i="31"/>
  <c r="AC5" i="31"/>
  <c r="Y33" i="31"/>
  <c r="AW5" i="31"/>
  <c r="M5" i="27"/>
  <c r="AK159" i="50"/>
  <c r="BC5" i="31"/>
  <c r="S33" i="31"/>
  <c r="AZ159" i="50"/>
  <c r="AK5" i="31"/>
  <c r="AR5" i="31"/>
  <c r="AA33" i="31"/>
  <c r="AW5" i="27"/>
  <c r="M32" i="27"/>
  <c r="G5" i="31"/>
  <c r="U5" i="31"/>
  <c r="K5" i="31"/>
  <c r="BC5" i="27"/>
  <c r="H5" i="27"/>
  <c r="U33" i="31"/>
  <c r="X5" i="31"/>
  <c r="G33" i="31" s="1"/>
  <c r="G60" i="31" s="1"/>
  <c r="AB5" i="31"/>
  <c r="X33" i="31"/>
  <c r="AN5" i="27"/>
  <c r="AV5" i="31"/>
  <c r="Q32" i="27"/>
  <c r="L32" i="27"/>
  <c r="AF159" i="50"/>
  <c r="L5" i="27"/>
  <c r="AR159" i="50"/>
  <c r="AW159" i="50"/>
  <c r="AC159" i="50"/>
  <c r="AS5" i="31"/>
  <c r="AB32" i="27"/>
  <c r="P5" i="27"/>
  <c r="T5" i="27"/>
  <c r="AN159" i="50"/>
  <c r="T32" i="27"/>
  <c r="W33" i="31"/>
  <c r="AC5" i="27"/>
  <c r="X159" i="50"/>
  <c r="C32" i="27"/>
  <c r="AK32" i="27"/>
  <c r="C5" i="31"/>
  <c r="Y5" i="27"/>
  <c r="AF5" i="27"/>
  <c r="BG159" i="50"/>
  <c r="AQ5" i="27"/>
  <c r="AN79" i="73"/>
  <c r="J4" i="27"/>
  <c r="AI4" i="31"/>
  <c r="AK4" i="27"/>
  <c r="AA32" i="31"/>
  <c r="AT4" i="31"/>
  <c r="AV32" i="27"/>
  <c r="AY79" i="73"/>
  <c r="AS79" i="73"/>
  <c r="BL79" i="73"/>
  <c r="O4" i="27"/>
  <c r="V4" i="31"/>
  <c r="D4" i="27"/>
  <c r="I4" i="31"/>
  <c r="K4" i="27"/>
  <c r="AQ4" i="31"/>
  <c r="T4" i="31"/>
  <c r="AW4" i="27"/>
  <c r="AV4" i="27"/>
  <c r="AT79" i="73"/>
  <c r="BJ79" i="73"/>
  <c r="R4" i="27"/>
  <c r="AM4" i="27"/>
  <c r="AX32" i="27"/>
  <c r="D32" i="27"/>
  <c r="AR79" i="73"/>
  <c r="BN79" i="73"/>
  <c r="AG4" i="27"/>
  <c r="AO4" i="27"/>
  <c r="O4" i="31"/>
  <c r="E32" i="31" s="1"/>
  <c r="E59" i="31" s="1"/>
  <c r="D4" i="31"/>
  <c r="BC4" i="27"/>
  <c r="AE79" i="73"/>
  <c r="AG4" i="31"/>
  <c r="X4" i="27"/>
  <c r="U32" i="27"/>
  <c r="J32" i="27"/>
  <c r="AG32" i="27"/>
  <c r="R32" i="27"/>
  <c r="BE79" i="73"/>
  <c r="AJ79" i="73"/>
  <c r="BC4" i="31"/>
  <c r="W79" i="73"/>
  <c r="AO79" i="73"/>
  <c r="AD4" i="31"/>
  <c r="Z32" i="31"/>
  <c r="G32" i="27"/>
  <c r="AW4" i="31"/>
  <c r="T31" i="31"/>
  <c r="AJ3" i="27"/>
  <c r="Z32" i="27"/>
  <c r="N3" i="31"/>
  <c r="O3" i="27"/>
  <c r="AM3" i="27"/>
  <c r="U3" i="27"/>
  <c r="AK3" i="27"/>
  <c r="L3" i="27"/>
  <c r="AJ3" i="31"/>
  <c r="AP19" i="49"/>
  <c r="I3" i="27"/>
  <c r="O32" i="27"/>
  <c r="AB19" i="49"/>
  <c r="AG3" i="31"/>
  <c r="AL3" i="31"/>
  <c r="Z3" i="31"/>
  <c r="C3" i="27"/>
  <c r="BB19" i="49"/>
  <c r="AC3" i="27"/>
  <c r="H3" i="31"/>
  <c r="AO3" i="27"/>
  <c r="P3" i="31"/>
  <c r="Y3" i="31"/>
  <c r="S32" i="27"/>
  <c r="AO3" i="31"/>
  <c r="L3" i="31"/>
  <c r="W31" i="31"/>
  <c r="AK19" i="49"/>
  <c r="AN32" i="27"/>
  <c r="AG3" i="27"/>
  <c r="X31" i="31"/>
  <c r="C3" i="31"/>
  <c r="V31" i="31"/>
  <c r="H3" i="27"/>
  <c r="X3" i="31"/>
  <c r="G3" i="31"/>
  <c r="AP32" i="27"/>
  <c r="AL32" i="27"/>
  <c r="K32" i="27"/>
  <c r="AC32" i="27"/>
  <c r="R31" i="31"/>
  <c r="J3" i="31"/>
  <c r="G15" i="31"/>
  <c r="G15" i="27"/>
  <c r="D15" i="27"/>
  <c r="Q19" i="56"/>
  <c r="D15" i="31"/>
  <c r="Z43" i="31"/>
  <c r="P15" i="31"/>
  <c r="AQ32" i="27"/>
  <c r="AK19" i="56"/>
  <c r="X32" i="27"/>
  <c r="X15" i="31"/>
  <c r="X15" i="27"/>
  <c r="V32" i="27"/>
  <c r="AI19" i="56"/>
  <c r="U15" i="27"/>
  <c r="U15" i="31"/>
  <c r="AO19" i="56"/>
  <c r="AB15" i="27"/>
  <c r="K15" i="27"/>
  <c r="K15" i="31"/>
  <c r="X19" i="56"/>
  <c r="V43" i="31"/>
  <c r="W15" i="27"/>
  <c r="AH32" i="27"/>
  <c r="AH15" i="27"/>
  <c r="AU19" i="56"/>
  <c r="X43" i="31"/>
  <c r="AC15" i="27"/>
  <c r="AP19" i="56"/>
  <c r="F32" i="27"/>
  <c r="S19" i="56"/>
  <c r="F15" i="27"/>
  <c r="BC15" i="27"/>
  <c r="R43" i="31"/>
  <c r="AA19" i="56"/>
  <c r="P15" i="27"/>
  <c r="U19" i="56"/>
  <c r="H15" i="31"/>
  <c r="W32" i="27"/>
  <c r="I32" i="27"/>
  <c r="I15" i="31"/>
  <c r="N15" i="31"/>
  <c r="AH15" i="31"/>
  <c r="AZ19" i="56"/>
  <c r="AQ19" i="56"/>
  <c r="Y43" i="31"/>
  <c r="AJ15" i="27"/>
  <c r="AJ32" i="27"/>
  <c r="AV19" i="56"/>
  <c r="BI19" i="56"/>
  <c r="AV15" i="27"/>
  <c r="AV15" i="31"/>
  <c r="AM32" i="27"/>
  <c r="AM15" i="27"/>
  <c r="AM15" i="31"/>
  <c r="AD32" i="27"/>
  <c r="AD15" i="27"/>
  <c r="W43" i="31"/>
  <c r="T19" i="56"/>
  <c r="AJ19" i="56"/>
  <c r="P32" i="27"/>
  <c r="AO32" i="27"/>
  <c r="BB19" i="56"/>
  <c r="Y15" i="31"/>
  <c r="Y32" i="27"/>
  <c r="AS15" i="31"/>
  <c r="AX15" i="27"/>
  <c r="F15" i="31"/>
  <c r="AN15" i="31"/>
  <c r="AB15" i="31"/>
  <c r="V15" i="27"/>
  <c r="AM19" i="56"/>
  <c r="H32" i="27"/>
  <c r="AI32" i="27"/>
  <c r="S43" i="31"/>
  <c r="E15" i="31"/>
  <c r="AB43" i="31"/>
  <c r="BC15" i="31"/>
  <c r="AS15" i="27"/>
  <c r="S15" i="27"/>
  <c r="L15" i="31"/>
  <c r="R19" i="56"/>
  <c r="H11" i="37"/>
  <c r="H25" i="37"/>
  <c r="L10" i="37"/>
  <c r="H22" i="37"/>
  <c r="H29" i="37"/>
  <c r="H7" i="37"/>
  <c r="L3" i="37"/>
  <c r="K13" i="37"/>
  <c r="H33" i="37"/>
  <c r="H13" i="37"/>
  <c r="K5" i="37"/>
  <c r="M12" i="37"/>
  <c r="H36" i="37"/>
  <c r="H28" i="37"/>
  <c r="M9" i="37"/>
  <c r="M2" i="37" l="1"/>
  <c r="G26" i="37"/>
  <c r="G27" i="37" s="1"/>
  <c r="G28" i="37" s="1"/>
  <c r="G29" i="37" s="1"/>
  <c r="G30" i="37" s="1"/>
  <c r="G31" i="37" s="1"/>
  <c r="G32" i="37" s="1"/>
  <c r="G33" i="37" s="1"/>
  <c r="G34" i="37" s="1"/>
  <c r="G35" i="37" s="1"/>
  <c r="G36" i="37" s="1"/>
  <c r="G37" i="37" s="1"/>
  <c r="L9" i="37"/>
  <c r="K9" i="37"/>
  <c r="H17" i="37"/>
  <c r="L4" i="37"/>
  <c r="M53" i="31"/>
  <c r="L53" i="31"/>
  <c r="L80" i="31" s="1"/>
  <c r="G53" i="31"/>
  <c r="G80" i="31" s="1"/>
  <c r="D52" i="31"/>
  <c r="D79" i="31" s="1"/>
  <c r="J52" i="31"/>
  <c r="J79" i="31" s="1"/>
  <c r="L52" i="31"/>
  <c r="L79" i="31" s="1"/>
  <c r="B52" i="31"/>
  <c r="B79" i="31" s="1"/>
  <c r="K37" i="31"/>
  <c r="K64" i="31" s="1"/>
  <c r="F37" i="31"/>
  <c r="F64" i="31" s="1"/>
  <c r="L37" i="31"/>
  <c r="L64" i="31" s="1"/>
  <c r="H48" i="31"/>
  <c r="H75" i="31" s="1"/>
  <c r="D48" i="31"/>
  <c r="D75" i="31" s="1"/>
  <c r="G48" i="31"/>
  <c r="G75" i="31" s="1"/>
  <c r="L35" i="31"/>
  <c r="J35" i="31"/>
  <c r="B35" i="31"/>
  <c r="B62" i="31" s="1"/>
  <c r="B38" i="31"/>
  <c r="M38" i="31"/>
  <c r="M65" i="31" s="1"/>
  <c r="D36" i="31"/>
  <c r="D63" i="31" s="1"/>
  <c r="C36" i="31"/>
  <c r="C63" i="31" s="1"/>
  <c r="B36" i="31"/>
  <c r="D46" i="31"/>
  <c r="K46" i="31"/>
  <c r="K73" i="31" s="1"/>
  <c r="L74" i="31"/>
  <c r="BB19" i="27"/>
  <c r="C47" i="31"/>
  <c r="C74" i="31" s="1"/>
  <c r="G74" i="31"/>
  <c r="D47" i="31"/>
  <c r="D74" i="31" s="1"/>
  <c r="F44" i="31"/>
  <c r="F71" i="31" s="1"/>
  <c r="M44" i="31"/>
  <c r="G76" i="31"/>
  <c r="I49" i="31"/>
  <c r="I76" i="31" s="1"/>
  <c r="E49" i="31"/>
  <c r="E76" i="31" s="1"/>
  <c r="E68" i="31"/>
  <c r="C39" i="31"/>
  <c r="C66" i="31" s="1"/>
  <c r="M66" i="31"/>
  <c r="J40" i="31"/>
  <c r="J67" i="31" s="1"/>
  <c r="I40" i="31"/>
  <c r="I67" i="31" s="1"/>
  <c r="F40" i="31"/>
  <c r="F67" i="31" s="1"/>
  <c r="B40" i="31"/>
  <c r="B67" i="31" s="1"/>
  <c r="K33" i="31"/>
  <c r="K60" i="31" s="1"/>
  <c r="J33" i="31"/>
  <c r="D33" i="31"/>
  <c r="E33" i="31"/>
  <c r="E60" i="31" s="1"/>
  <c r="C33" i="31"/>
  <c r="C60" i="31" s="1"/>
  <c r="I33" i="31"/>
  <c r="I60" i="31" s="1"/>
  <c r="H43" i="31"/>
  <c r="L2" i="37"/>
  <c r="K8" i="37"/>
  <c r="H19" i="37"/>
  <c r="L11" i="37"/>
  <c r="L8" i="37"/>
  <c r="M11" i="37"/>
  <c r="H24" i="37"/>
  <c r="J54" i="31"/>
  <c r="J81" i="31" s="1"/>
  <c r="C54" i="31"/>
  <c r="C81" i="31" s="1"/>
  <c r="F81" i="31"/>
  <c r="I54" i="31"/>
  <c r="I81" i="31" s="1"/>
  <c r="M80" i="31"/>
  <c r="G52" i="31"/>
  <c r="G79" i="31" s="1"/>
  <c r="K52" i="31"/>
  <c r="K79" i="31" s="1"/>
  <c r="L48" i="31"/>
  <c r="L75" i="31" s="1"/>
  <c r="C48" i="31"/>
  <c r="C37" i="31"/>
  <c r="C64" i="31" s="1"/>
  <c r="J37" i="31"/>
  <c r="D37" i="31"/>
  <c r="D64" i="31" s="1"/>
  <c r="F35" i="31"/>
  <c r="F62" i="31" s="1"/>
  <c r="C35" i="31"/>
  <c r="C62" i="31" s="1"/>
  <c r="H35" i="31"/>
  <c r="M35" i="31"/>
  <c r="M62" i="31" s="1"/>
  <c r="H38" i="31"/>
  <c r="E38" i="31"/>
  <c r="E65" i="31" s="1"/>
  <c r="F38" i="31"/>
  <c r="F65" i="31" s="1"/>
  <c r="E34" i="31"/>
  <c r="E61" i="31" s="1"/>
  <c r="M36" i="31"/>
  <c r="M63" i="31" s="1"/>
  <c r="J36" i="31"/>
  <c r="J63" i="31" s="1"/>
  <c r="L63" i="31"/>
  <c r="H46" i="31"/>
  <c r="H73" i="31" s="1"/>
  <c r="J46" i="31"/>
  <c r="J73" i="31" s="1"/>
  <c r="F73" i="31"/>
  <c r="G45" i="31"/>
  <c r="G72" i="31" s="1"/>
  <c r="H45" i="31"/>
  <c r="H72" i="31" s="1"/>
  <c r="M45" i="31"/>
  <c r="M72" i="31" s="1"/>
  <c r="F45" i="31"/>
  <c r="F72" i="31" s="1"/>
  <c r="E45" i="31"/>
  <c r="E72" i="31" s="1"/>
  <c r="D72" i="31"/>
  <c r="J44" i="31"/>
  <c r="L44" i="31"/>
  <c r="L71" i="31" s="1"/>
  <c r="G44" i="31"/>
  <c r="G71" i="31" s="1"/>
  <c r="C44" i="31"/>
  <c r="C71" i="31" s="1"/>
  <c r="H44" i="31"/>
  <c r="M49" i="31"/>
  <c r="M76" i="31" s="1"/>
  <c r="J49" i="31"/>
  <c r="H49" i="31"/>
  <c r="H76" i="31" s="1"/>
  <c r="K41" i="31"/>
  <c r="K68" i="31" s="1"/>
  <c r="H41" i="31"/>
  <c r="I41" i="31"/>
  <c r="L39" i="31"/>
  <c r="D39" i="31"/>
  <c r="D66" i="31" s="1"/>
  <c r="G40" i="31"/>
  <c r="G67" i="31" s="1"/>
  <c r="K40" i="31"/>
  <c r="K67" i="31" s="1"/>
  <c r="F33" i="31"/>
  <c r="F60" i="31" s="1"/>
  <c r="J60" i="31"/>
  <c r="L33" i="31"/>
  <c r="C32" i="31"/>
  <c r="C59" i="31" s="1"/>
  <c r="L32" i="31"/>
  <c r="L59" i="31" s="1"/>
  <c r="H32" i="31"/>
  <c r="H59" i="31" s="1"/>
  <c r="J32" i="31"/>
  <c r="J59" i="31" s="1"/>
  <c r="F43" i="31"/>
  <c r="J43" i="31"/>
  <c r="J70" i="31" s="1"/>
  <c r="C43" i="31"/>
  <c r="C70" i="31" s="1"/>
  <c r="K43" i="31"/>
  <c r="K70" i="31" s="1"/>
  <c r="I43" i="31"/>
  <c r="I70" i="31" s="1"/>
  <c r="BB15" i="27"/>
  <c r="E43" i="31"/>
  <c r="E70" i="31" s="1"/>
  <c r="M43" i="31"/>
  <c r="M70" i="31" s="1"/>
  <c r="G6" i="37"/>
  <c r="G7" i="37" s="1"/>
  <c r="G8" i="37" s="1"/>
  <c r="G9" i="37" s="1"/>
  <c r="G10" i="37" s="1"/>
  <c r="G11" i="37" s="1"/>
  <c r="G12" i="37" s="1"/>
  <c r="G13" i="37" s="1"/>
  <c r="H6" i="37"/>
  <c r="H18" i="37"/>
  <c r="H37" i="37"/>
  <c r="K81" i="31"/>
  <c r="L81" i="31"/>
  <c r="H81" i="31"/>
  <c r="D80" i="31"/>
  <c r="H53" i="31"/>
  <c r="H80" i="31" s="1"/>
  <c r="C53" i="31"/>
  <c r="C80" i="31" s="1"/>
  <c r="BB25" i="27"/>
  <c r="BD25" i="27" s="1"/>
  <c r="I53" i="31"/>
  <c r="I80" i="31" s="1"/>
  <c r="F80" i="31"/>
  <c r="I52" i="31"/>
  <c r="I79" i="31" s="1"/>
  <c r="F52" i="31"/>
  <c r="F79" i="31" s="1"/>
  <c r="C79" i="31"/>
  <c r="BB24" i="27"/>
  <c r="BD24" i="27" s="1"/>
  <c r="I75" i="31"/>
  <c r="K48" i="31"/>
  <c r="F75" i="31"/>
  <c r="BB20" i="27"/>
  <c r="C75" i="31"/>
  <c r="E48" i="31"/>
  <c r="E75" i="31" s="1"/>
  <c r="E37" i="31"/>
  <c r="E64" i="31" s="1"/>
  <c r="M64" i="31"/>
  <c r="G37" i="31"/>
  <c r="G64" i="31" s="1"/>
  <c r="I37" i="31"/>
  <c r="I64" i="31" s="1"/>
  <c r="H62" i="31"/>
  <c r="BB7" i="27"/>
  <c r="G35" i="31"/>
  <c r="G62" i="31" s="1"/>
  <c r="J62" i="31"/>
  <c r="I35" i="31"/>
  <c r="I62" i="31" s="1"/>
  <c r="D35" i="31"/>
  <c r="D62" i="31" s="1"/>
  <c r="K35" i="31"/>
  <c r="K62" i="31" s="1"/>
  <c r="L62" i="31"/>
  <c r="G38" i="31"/>
  <c r="G65" i="31" s="1"/>
  <c r="N31" i="27"/>
  <c r="N33" i="27" s="1"/>
  <c r="N5" i="74" s="1"/>
  <c r="C38" i="31"/>
  <c r="C65" i="31" s="1"/>
  <c r="BB10" i="27"/>
  <c r="BD10" i="27" s="1"/>
  <c r="B65" i="31"/>
  <c r="B34" i="31"/>
  <c r="B61" i="31" s="1"/>
  <c r="F34" i="31"/>
  <c r="F61" i="31" s="1"/>
  <c r="G61" i="31"/>
  <c r="L34" i="31"/>
  <c r="L61" i="31" s="1"/>
  <c r="D34" i="31"/>
  <c r="D61" i="31" s="1"/>
  <c r="K61" i="31"/>
  <c r="J34" i="31"/>
  <c r="J61" i="31" s="1"/>
  <c r="M61" i="31"/>
  <c r="I36" i="31"/>
  <c r="I63" i="31" s="1"/>
  <c r="F36" i="31"/>
  <c r="F63" i="31" s="1"/>
  <c r="H36" i="31"/>
  <c r="H63" i="31" s="1"/>
  <c r="BB8" i="27"/>
  <c r="BD8" i="27" s="1"/>
  <c r="G36" i="31"/>
  <c r="G63" i="31" s="1"/>
  <c r="L73" i="31"/>
  <c r="G46" i="31"/>
  <c r="G73" i="31" s="1"/>
  <c r="M73" i="31"/>
  <c r="I46" i="31"/>
  <c r="I73" i="31" s="1"/>
  <c r="D73" i="31"/>
  <c r="E73" i="31"/>
  <c r="J45" i="31"/>
  <c r="J72" i="31" s="1"/>
  <c r="K45" i="31"/>
  <c r="K72" i="31" s="1"/>
  <c r="B72" i="31"/>
  <c r="I45" i="31"/>
  <c r="I72" i="31" s="1"/>
  <c r="S31" i="27"/>
  <c r="S33" i="27" s="1"/>
  <c r="K74" i="31"/>
  <c r="M71" i="31"/>
  <c r="BB16" i="27"/>
  <c r="E44" i="31"/>
  <c r="E71" i="31" s="1"/>
  <c r="D71" i="31"/>
  <c r="H71" i="31"/>
  <c r="BB21" i="27"/>
  <c r="C76" i="31"/>
  <c r="D49" i="31"/>
  <c r="D76" i="31" s="1"/>
  <c r="K76" i="31"/>
  <c r="W31" i="27"/>
  <c r="W33" i="27" s="1"/>
  <c r="L41" i="31"/>
  <c r="L68" i="31" s="1"/>
  <c r="I68" i="31"/>
  <c r="D41" i="31"/>
  <c r="D68" i="31" s="1"/>
  <c r="F41" i="31"/>
  <c r="F68" i="31" s="1"/>
  <c r="BB13" i="31"/>
  <c r="BD13" i="31" s="1"/>
  <c r="J68" i="31"/>
  <c r="C68" i="31"/>
  <c r="BB11" i="27"/>
  <c r="G39" i="31"/>
  <c r="G66" i="31" s="1"/>
  <c r="I39" i="31"/>
  <c r="I66" i="31" s="1"/>
  <c r="H39" i="31"/>
  <c r="H66" i="31" s="1"/>
  <c r="AX31" i="27"/>
  <c r="AX33" i="27" s="1"/>
  <c r="L66" i="31"/>
  <c r="J39" i="31"/>
  <c r="J66" i="31" s="1"/>
  <c r="E40" i="31"/>
  <c r="E67" i="31" s="1"/>
  <c r="BB12" i="31"/>
  <c r="BD12" i="31" s="1"/>
  <c r="AA31" i="27"/>
  <c r="AA33" i="27" s="1"/>
  <c r="AA5" i="74" s="1"/>
  <c r="AN31" i="27"/>
  <c r="AN33" i="27" s="1"/>
  <c r="C40" i="31"/>
  <c r="C67" i="31" s="1"/>
  <c r="AS31" i="27"/>
  <c r="AS33" i="27" s="1"/>
  <c r="L40" i="31"/>
  <c r="L67" i="31" s="1"/>
  <c r="BB5" i="27"/>
  <c r="D60" i="31"/>
  <c r="H33" i="31"/>
  <c r="H60" i="31" s="1"/>
  <c r="BB5" i="31"/>
  <c r="BD5" i="31" s="1"/>
  <c r="M33" i="31"/>
  <c r="M60" i="31" s="1"/>
  <c r="Z31" i="27"/>
  <c r="Z33" i="27" s="1"/>
  <c r="Z34" i="27" s="1"/>
  <c r="R31" i="27"/>
  <c r="R33" i="27" s="1"/>
  <c r="R5" i="74" s="1"/>
  <c r="I32" i="31"/>
  <c r="I59" i="31" s="1"/>
  <c r="F32" i="31"/>
  <c r="F59" i="31" s="1"/>
  <c r="AE31" i="27"/>
  <c r="AE33" i="27" s="1"/>
  <c r="AE5" i="74" s="1"/>
  <c r="M32" i="31"/>
  <c r="M59" i="31" s="1"/>
  <c r="K32" i="31"/>
  <c r="K59" i="31" s="1"/>
  <c r="G32" i="31"/>
  <c r="G59" i="31" s="1"/>
  <c r="D59" i="31"/>
  <c r="C31" i="31"/>
  <c r="C58" i="31" s="1"/>
  <c r="I31" i="31"/>
  <c r="J31" i="31"/>
  <c r="J58" i="31" s="1"/>
  <c r="AF31" i="27"/>
  <c r="AF33" i="27" s="1"/>
  <c r="AF5" i="74" s="1"/>
  <c r="BO6" i="49"/>
  <c r="AT32" i="27"/>
  <c r="AS38" i="27" s="1"/>
  <c r="C52" i="27" s="1"/>
  <c r="AT3" i="27"/>
  <c r="AT31" i="27" s="1"/>
  <c r="BA3" i="27"/>
  <c r="BA31" i="27" s="1"/>
  <c r="AT3" i="31"/>
  <c r="BM19" i="49"/>
  <c r="BA3" i="31"/>
  <c r="AZ3" i="31"/>
  <c r="AR3" i="27"/>
  <c r="AR31" i="27" s="1"/>
  <c r="BA32" i="27"/>
  <c r="K31" i="31"/>
  <c r="AR32" i="27"/>
  <c r="AO38" i="27" s="1"/>
  <c r="C51" i="27" s="1"/>
  <c r="BE19" i="49"/>
  <c r="E31" i="31"/>
  <c r="E58" i="31" s="1"/>
  <c r="F31" i="31"/>
  <c r="F58" i="31" s="1"/>
  <c r="AW3" i="27"/>
  <c r="AW31" i="27" s="1"/>
  <c r="AW33" i="27" s="1"/>
  <c r="AW5" i="74" s="1"/>
  <c r="AW3" i="31"/>
  <c r="Z31" i="31"/>
  <c r="AZ31" i="27"/>
  <c r="AZ33" i="27" s="1"/>
  <c r="AB31" i="31"/>
  <c r="BJ19" i="49"/>
  <c r="AA31" i="31"/>
  <c r="AY32" i="27"/>
  <c r="G31" i="31"/>
  <c r="G58" i="31" s="1"/>
  <c r="H58" i="31"/>
  <c r="I58" i="31"/>
  <c r="AU3" i="27"/>
  <c r="AU31" i="27" s="1"/>
  <c r="AU33" i="27" s="1"/>
  <c r="BH19" i="49"/>
  <c r="AU3" i="31"/>
  <c r="AY3" i="31"/>
  <c r="BL19" i="49"/>
  <c r="AY3" i="27"/>
  <c r="AY31" i="27" s="1"/>
  <c r="BC3" i="27"/>
  <c r="BC3" i="31"/>
  <c r="BC27" i="31" s="1"/>
  <c r="H70" i="31"/>
  <c r="B43" i="31"/>
  <c r="B70" i="31" s="1"/>
  <c r="D43" i="31"/>
  <c r="D70" i="31" s="1"/>
  <c r="F70" i="31"/>
  <c r="G43" i="31"/>
  <c r="G70" i="31" s="1"/>
  <c r="G18" i="37"/>
  <c r="G19" i="37" s="1"/>
  <c r="G20" i="37" s="1"/>
  <c r="G21" i="37" s="1"/>
  <c r="G22" i="37" s="1"/>
  <c r="G23" i="37" s="1"/>
  <c r="G24" i="37" s="1"/>
  <c r="G25" i="37" s="1"/>
  <c r="K10" i="37"/>
  <c r="BB26" i="27"/>
  <c r="BB26" i="31"/>
  <c r="BD26" i="31" s="1"/>
  <c r="B54" i="31"/>
  <c r="B81" i="31" s="1"/>
  <c r="BB25" i="31"/>
  <c r="BD25" i="31" s="1"/>
  <c r="B53" i="31"/>
  <c r="B80" i="31" s="1"/>
  <c r="H52" i="31"/>
  <c r="H79" i="31" s="1"/>
  <c r="AH31" i="27"/>
  <c r="AH33" i="27" s="1"/>
  <c r="AH5" i="74" s="1"/>
  <c r="BB24" i="31"/>
  <c r="BD24" i="31" s="1"/>
  <c r="H37" i="31"/>
  <c r="H64" i="31" s="1"/>
  <c r="J64" i="31"/>
  <c r="H31" i="27"/>
  <c r="H33" i="27" s="1"/>
  <c r="H34" i="27" s="1"/>
  <c r="BB9" i="27"/>
  <c r="Y31" i="27"/>
  <c r="Y33" i="27" s="1"/>
  <c r="Y34" i="27" s="1"/>
  <c r="BB9" i="31"/>
  <c r="BD9" i="31" s="1"/>
  <c r="B37" i="31"/>
  <c r="B64" i="31" s="1"/>
  <c r="V31" i="27"/>
  <c r="V33" i="27" s="1"/>
  <c r="Q31" i="27"/>
  <c r="Q33" i="27" s="1"/>
  <c r="Q34" i="27" s="1"/>
  <c r="BB20" i="31"/>
  <c r="BD20" i="31" s="1"/>
  <c r="B75" i="31"/>
  <c r="K75" i="31"/>
  <c r="J48" i="31"/>
  <c r="J75" i="31" s="1"/>
  <c r="BD7" i="27"/>
  <c r="D31" i="27"/>
  <c r="D33" i="27" s="1"/>
  <c r="D5" i="74" s="1"/>
  <c r="BB7" i="31"/>
  <c r="BD7" i="31" s="1"/>
  <c r="AP31" i="27"/>
  <c r="AP33" i="27" s="1"/>
  <c r="AI31" i="27"/>
  <c r="AI33" i="27" s="1"/>
  <c r="AI34" i="27" s="1"/>
  <c r="BB10" i="31"/>
  <c r="BD10" i="31" s="1"/>
  <c r="I65" i="31"/>
  <c r="J65" i="31"/>
  <c r="D38" i="31"/>
  <c r="D65" i="31" s="1"/>
  <c r="H65" i="31"/>
  <c r="H34" i="31"/>
  <c r="H61" i="31" s="1"/>
  <c r="BB6" i="31"/>
  <c r="BD6" i="31" s="1"/>
  <c r="BB6" i="27"/>
  <c r="K36" i="31"/>
  <c r="K63" i="31" s="1"/>
  <c r="BB8" i="31"/>
  <c r="BD8" i="31" s="1"/>
  <c r="B63" i="31"/>
  <c r="E36" i="31"/>
  <c r="E63" i="31" s="1"/>
  <c r="I31" i="27"/>
  <c r="I33" i="27" s="1"/>
  <c r="I5" i="74" s="1"/>
  <c r="B46" i="31"/>
  <c r="B73" i="31" s="1"/>
  <c r="BB18" i="31"/>
  <c r="BD18" i="31" s="1"/>
  <c r="C46" i="31"/>
  <c r="C73" i="31" s="1"/>
  <c r="BB18" i="27"/>
  <c r="BB17" i="27"/>
  <c r="BB17" i="31"/>
  <c r="BD17" i="31" s="1"/>
  <c r="AJ31" i="27"/>
  <c r="AJ33" i="27" s="1"/>
  <c r="B31" i="27"/>
  <c r="B33" i="27" s="1"/>
  <c r="B34" i="27" s="1"/>
  <c r="L45" i="31"/>
  <c r="L72" i="31" s="1"/>
  <c r="C72" i="31"/>
  <c r="BD19" i="27"/>
  <c r="B47" i="31"/>
  <c r="B74" i="31" s="1"/>
  <c r="BB19" i="31"/>
  <c r="BD19" i="31" s="1"/>
  <c r="J47" i="31"/>
  <c r="J74" i="31" s="1"/>
  <c r="F47" i="31"/>
  <c r="F74" i="31" s="1"/>
  <c r="BD16" i="27"/>
  <c r="B38" i="27"/>
  <c r="C42" i="27" s="1"/>
  <c r="J71" i="31"/>
  <c r="J31" i="27"/>
  <c r="J33" i="27" s="1"/>
  <c r="J34" i="27" s="1"/>
  <c r="I71" i="31"/>
  <c r="G31" i="27"/>
  <c r="G33" i="27" s="1"/>
  <c r="BB16" i="31"/>
  <c r="BD16" i="31" s="1"/>
  <c r="B44" i="31"/>
  <c r="B71" i="31" s="1"/>
  <c r="BD21" i="27"/>
  <c r="B49" i="31"/>
  <c r="B76" i="31" s="1"/>
  <c r="BB21" i="31"/>
  <c r="BD21" i="31" s="1"/>
  <c r="AQ31" i="27"/>
  <c r="AQ33" i="27" s="1"/>
  <c r="AQ34" i="27" s="1"/>
  <c r="J76" i="31"/>
  <c r="E31" i="27"/>
  <c r="E33" i="27" s="1"/>
  <c r="E34" i="27" s="1"/>
  <c r="L49" i="31"/>
  <c r="L76" i="31" s="1"/>
  <c r="G41" i="31"/>
  <c r="G68" i="31" s="1"/>
  <c r="T31" i="27"/>
  <c r="T33" i="27" s="1"/>
  <c r="T5" i="74" s="1"/>
  <c r="AD31" i="27"/>
  <c r="AD33" i="27" s="1"/>
  <c r="H68" i="31"/>
  <c r="BB13" i="27"/>
  <c r="AL31" i="27"/>
  <c r="AL33" i="27" s="1"/>
  <c r="AL5" i="74" s="1"/>
  <c r="BB23" i="27"/>
  <c r="BD11" i="27"/>
  <c r="U31" i="27"/>
  <c r="E39" i="31"/>
  <c r="E66" i="31" s="1"/>
  <c r="B39" i="31"/>
  <c r="B66" i="31" s="1"/>
  <c r="BB11" i="31"/>
  <c r="BD11" i="31" s="1"/>
  <c r="M31" i="27"/>
  <c r="M33" i="27" s="1"/>
  <c r="M5" i="74" s="1"/>
  <c r="F39" i="31"/>
  <c r="F66" i="31" s="1"/>
  <c r="K39" i="31"/>
  <c r="K66" i="31" s="1"/>
  <c r="AB31" i="27"/>
  <c r="AB33" i="27" s="1"/>
  <c r="O31" i="27"/>
  <c r="O33" i="27" s="1"/>
  <c r="BB14" i="27"/>
  <c r="BB14" i="31"/>
  <c r="BD14" i="31" s="1"/>
  <c r="J69" i="31"/>
  <c r="F31" i="27"/>
  <c r="BB12" i="27"/>
  <c r="D40" i="31"/>
  <c r="D67" i="31" s="1"/>
  <c r="BD5" i="27"/>
  <c r="B33" i="31"/>
  <c r="B60" i="31" s="1"/>
  <c r="L60" i="31"/>
  <c r="P31" i="27"/>
  <c r="P33" i="27" s="1"/>
  <c r="P5" i="74" s="1"/>
  <c r="AJ38" i="27"/>
  <c r="C50" i="27" s="1"/>
  <c r="L31" i="27"/>
  <c r="L33" i="27" s="1"/>
  <c r="X31" i="27"/>
  <c r="X33" i="27" s="1"/>
  <c r="BB4" i="27"/>
  <c r="K31" i="27"/>
  <c r="AG31" i="27"/>
  <c r="AG33" i="27" s="1"/>
  <c r="B32" i="31"/>
  <c r="B59" i="31" s="1"/>
  <c r="BB4" i="31"/>
  <c r="BD4" i="31" s="1"/>
  <c r="AK31" i="27"/>
  <c r="AK33" i="27" s="1"/>
  <c r="AK34" i="27" s="1"/>
  <c r="AO31" i="27"/>
  <c r="AV31" i="27"/>
  <c r="AV33" i="27" s="1"/>
  <c r="AV5" i="74" s="1"/>
  <c r="J38" i="27"/>
  <c r="C44" i="27" s="1"/>
  <c r="E52" i="37" s="1"/>
  <c r="O38" i="27"/>
  <c r="C45" i="27" s="1"/>
  <c r="AB38" i="27"/>
  <c r="C48" i="27" s="1"/>
  <c r="E56" i="37" s="1"/>
  <c r="AM31" i="27"/>
  <c r="AM33" i="27" s="1"/>
  <c r="AM34" i="27" s="1"/>
  <c r="S38" i="27"/>
  <c r="C46" i="27" s="1"/>
  <c r="E54" i="37" s="1"/>
  <c r="C31" i="27"/>
  <c r="AC31" i="27"/>
  <c r="AC33" i="27" s="1"/>
  <c r="AC34" i="27" s="1"/>
  <c r="D31" i="31"/>
  <c r="D58" i="31" s="1"/>
  <c r="B31" i="31"/>
  <c r="B58" i="31" s="1"/>
  <c r="BB15" i="31"/>
  <c r="AF38" i="27"/>
  <c r="C49" i="27" s="1"/>
  <c r="W38" i="27"/>
  <c r="C47" i="27" s="1"/>
  <c r="BC29" i="27"/>
  <c r="L43" i="31"/>
  <c r="L70" i="31" s="1"/>
  <c r="F38" i="27"/>
  <c r="C43" i="27" s="1"/>
  <c r="BD20" i="27" l="1"/>
  <c r="L31" i="31"/>
  <c r="BD15" i="27"/>
  <c r="BA33" i="27"/>
  <c r="BA34" i="27" s="1"/>
  <c r="AW38" i="27"/>
  <c r="C53" i="27" s="1"/>
  <c r="E61" i="37" s="1"/>
  <c r="AT33" i="27"/>
  <c r="AT34" i="27" s="1"/>
  <c r="AY33" i="27"/>
  <c r="AY5" i="74" s="1"/>
  <c r="AR33" i="27"/>
  <c r="AR5" i="74" s="1"/>
  <c r="BB3" i="31"/>
  <c r="BB27" i="31" s="1"/>
  <c r="BD27" i="31" s="1"/>
  <c r="AU34" i="27"/>
  <c r="AU5" i="74"/>
  <c r="AZ34" i="27"/>
  <c r="AZ5" i="74"/>
  <c r="M31" i="31"/>
  <c r="M58" i="31" s="1"/>
  <c r="K58" i="31"/>
  <c r="L58" i="31"/>
  <c r="BB3" i="27"/>
  <c r="BD3" i="27" s="1"/>
  <c r="BD26" i="27"/>
  <c r="AW37" i="27"/>
  <c r="B53" i="27" s="1"/>
  <c r="BD9" i="27"/>
  <c r="S37" i="27"/>
  <c r="S39" i="27" s="1"/>
  <c r="N34" i="27"/>
  <c r="D34" i="27"/>
  <c r="E5" i="74"/>
  <c r="BD6" i="27"/>
  <c r="BB29" i="27"/>
  <c r="BD29" i="27" s="1"/>
  <c r="AA34" i="27"/>
  <c r="R34" i="27"/>
  <c r="BD18" i="27"/>
  <c r="AE34" i="27"/>
  <c r="Q5" i="74"/>
  <c r="E50" i="37"/>
  <c r="B5" i="74"/>
  <c r="BD17" i="27"/>
  <c r="F37" i="27"/>
  <c r="F39" i="27" s="1"/>
  <c r="AF34" i="27"/>
  <c r="AO37" i="27"/>
  <c r="B51" i="27" s="1"/>
  <c r="D51" i="27" s="1"/>
  <c r="G34" i="27"/>
  <c r="G5" i="74"/>
  <c r="M34" i="27"/>
  <c r="T34" i="27"/>
  <c r="BD13" i="27"/>
  <c r="U33" i="27"/>
  <c r="U34" i="27" s="1"/>
  <c r="H5" i="74"/>
  <c r="AC5" i="74"/>
  <c r="BD23" i="27"/>
  <c r="Y5" i="74"/>
  <c r="AW34" i="27"/>
  <c r="F33" i="27"/>
  <c r="F34" i="27" s="1"/>
  <c r="AL34" i="27"/>
  <c r="O37" i="27"/>
  <c r="B45" i="27" s="1"/>
  <c r="AH34" i="27"/>
  <c r="BD14" i="27"/>
  <c r="I34" i="27"/>
  <c r="AS37" i="27"/>
  <c r="B52" i="27" s="1"/>
  <c r="AV34" i="27"/>
  <c r="E60" i="37"/>
  <c r="J5" i="74"/>
  <c r="BD12" i="27"/>
  <c r="J37" i="27"/>
  <c r="B44" i="27" s="1"/>
  <c r="W37" i="27"/>
  <c r="B47" i="27" s="1"/>
  <c r="E58" i="37"/>
  <c r="Z5" i="74"/>
  <c r="AM5" i="74"/>
  <c r="E53" i="37"/>
  <c r="AQ5" i="74"/>
  <c r="AK5" i="74"/>
  <c r="K33" i="27"/>
  <c r="K34" i="27" s="1"/>
  <c r="X34" i="27"/>
  <c r="X5" i="74"/>
  <c r="AO33" i="27"/>
  <c r="BD4" i="27"/>
  <c r="P34" i="27"/>
  <c r="AG5" i="74"/>
  <c r="AG34" i="27"/>
  <c r="AN34" i="27"/>
  <c r="AN5" i="74"/>
  <c r="AF37" i="27"/>
  <c r="AF39" i="27" s="1"/>
  <c r="AB37" i="27"/>
  <c r="B48" i="27" s="1"/>
  <c r="AI5" i="74"/>
  <c r="AP34" i="27"/>
  <c r="AP5" i="74"/>
  <c r="AJ37" i="27"/>
  <c r="AJ39" i="27" s="1"/>
  <c r="C33" i="27"/>
  <c r="B37" i="27"/>
  <c r="O5" i="74"/>
  <c r="O34" i="27"/>
  <c r="L5" i="74"/>
  <c r="L34" i="27"/>
  <c r="W34" i="27"/>
  <c r="W5" i="74"/>
  <c r="E57" i="37"/>
  <c r="BD15" i="31"/>
  <c r="E55" i="37"/>
  <c r="AD34" i="27"/>
  <c r="AD5" i="74"/>
  <c r="AS5" i="74"/>
  <c r="AS34" i="27"/>
  <c r="E59" i="37"/>
  <c r="AB5" i="74"/>
  <c r="AB34" i="27"/>
  <c r="AX5" i="74"/>
  <c r="AX34" i="27"/>
  <c r="AJ5" i="74"/>
  <c r="AJ34" i="27"/>
  <c r="E51" i="37"/>
  <c r="S5" i="74"/>
  <c r="S34" i="27"/>
  <c r="V34" i="27"/>
  <c r="V5" i="74"/>
  <c r="BD3" i="31" l="1"/>
  <c r="AY34" i="27"/>
  <c r="BA5" i="74"/>
  <c r="AR34" i="27"/>
  <c r="AT5" i="74"/>
  <c r="AW39" i="27"/>
  <c r="B46" i="27"/>
  <c r="D59" i="37"/>
  <c r="F59" i="37" s="1"/>
  <c r="F5" i="74"/>
  <c r="B43" i="27"/>
  <c r="D51" i="37" s="1"/>
  <c r="F51" i="37" s="1"/>
  <c r="AO39" i="27"/>
  <c r="U5" i="74"/>
  <c r="D44" i="27"/>
  <c r="J39" i="27"/>
  <c r="W39" i="27"/>
  <c r="O39" i="27"/>
  <c r="AS39" i="27"/>
  <c r="D52" i="37"/>
  <c r="F52" i="37" s="1"/>
  <c r="O4" i="37" s="1"/>
  <c r="K5" i="74"/>
  <c r="B49" i="27"/>
  <c r="AO5" i="74"/>
  <c r="AO34" i="27"/>
  <c r="AB39" i="27"/>
  <c r="B50" i="27"/>
  <c r="D58" i="37" s="1"/>
  <c r="F58" i="37" s="1"/>
  <c r="B39" i="27"/>
  <c r="B42" i="27"/>
  <c r="C34" i="27"/>
  <c r="C5" i="74"/>
  <c r="D47" i="27"/>
  <c r="D55" i="37"/>
  <c r="F55" i="37" s="1"/>
  <c r="D56" i="37"/>
  <c r="F56" i="37" s="1"/>
  <c r="D48" i="27"/>
  <c r="D53" i="37"/>
  <c r="F53" i="37" s="1"/>
  <c r="D45" i="27"/>
  <c r="D53" i="27"/>
  <c r="D61" i="37"/>
  <c r="F61" i="37" s="1"/>
  <c r="D60" i="37"/>
  <c r="F60" i="37" s="1"/>
  <c r="D52" i="27"/>
  <c r="D54" i="37" l="1"/>
  <c r="F54" i="37" s="1"/>
  <c r="O6" i="37" s="1"/>
  <c r="D46" i="27"/>
  <c r="D43" i="27"/>
  <c r="H52" i="37"/>
  <c r="D49" i="27"/>
  <c r="D57" i="37"/>
  <c r="F57" i="37" s="1"/>
  <c r="O9" i="37" s="1"/>
  <c r="D50" i="27"/>
  <c r="D50" i="37"/>
  <c r="F50" i="37" s="1"/>
  <c r="D42" i="27"/>
  <c r="H51" i="37"/>
  <c r="O3" i="37"/>
  <c r="H56" i="37"/>
  <c r="O8" i="37"/>
  <c r="H59" i="37"/>
  <c r="O11" i="37"/>
  <c r="O5" i="37"/>
  <c r="H53" i="37"/>
  <c r="O13" i="37"/>
  <c r="H61" i="37"/>
  <c r="H55" i="37"/>
  <c r="O7" i="37"/>
  <c r="O10" i="37"/>
  <c r="H58" i="37"/>
  <c r="H60" i="37"/>
  <c r="O12" i="37"/>
  <c r="H54" i="37" l="1"/>
  <c r="H57" i="37"/>
  <c r="G50" i="37"/>
  <c r="G51" i="37" s="1"/>
  <c r="G52" i="37" s="1"/>
  <c r="G53" i="37" s="1"/>
  <c r="G54" i="37" s="1"/>
  <c r="G55" i="37" s="1"/>
  <c r="G56" i="37" s="1"/>
  <c r="G57" i="37" s="1"/>
  <c r="G58" i="37" s="1"/>
  <c r="G59" i="37" s="1"/>
  <c r="G60" i="37" s="1"/>
  <c r="G61" i="37" s="1"/>
  <c r="H50" i="37"/>
  <c r="O2" i="37"/>
</calcChain>
</file>

<file path=xl/comments1.xml><?xml version="1.0" encoding="utf-8"?>
<comments xmlns="http://schemas.openxmlformats.org/spreadsheetml/2006/main">
  <authors>
    <author/>
  </authors>
  <commentList>
    <comment ref="P23" authorId="0" shapeId="0">
      <text>
        <r>
          <rPr>
            <sz val="10"/>
            <color rgb="FF000000"/>
            <rFont val="Arial"/>
          </rPr>
          <t>Wochen 1-17, Kontrollen alle 2 Wochen</t>
        </r>
      </text>
    </comment>
    <comment ref="P28" authorId="0" shapeId="0">
      <text>
        <r>
          <rPr>
            <sz val="10"/>
            <color rgb="FF000000"/>
            <rFont val="Arial"/>
          </rPr>
          <t xml:space="preserve">Wochen 1-17 Kontrolle alle 2 Wochen
</t>
        </r>
      </text>
    </comment>
    <comment ref="P43" authorId="0" shapeId="0">
      <text>
        <r>
          <rPr>
            <sz val="10"/>
            <color rgb="FF000000"/>
            <rFont val="Arial"/>
          </rPr>
          <t>Wochen 1-17, Kontrolle alle 2 Wochen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E33" authorId="0" shapeId="0">
      <text>
        <r>
          <rPr>
            <sz val="10"/>
            <color rgb="FF000000"/>
            <rFont val="Arial"/>
          </rPr>
          <t>fehlt
	-Daniela Marschall</t>
        </r>
      </text>
    </comment>
    <comment ref="BI33" authorId="0" shapeId="0">
      <text>
        <r>
          <rPr>
            <sz val="10"/>
            <color rgb="FF000000"/>
            <rFont val="Arial"/>
          </rPr>
          <t>fehlt
	-Daniela Marschall</t>
        </r>
      </text>
    </comment>
    <comment ref="BI103" authorId="0" shapeId="0">
      <text>
        <r>
          <rPr>
            <sz val="10"/>
            <color rgb="FF000000"/>
            <rFont val="Arial"/>
          </rPr>
          <t>fehlt
	-Daniela Marschall</t>
        </r>
      </text>
    </comment>
  </commentList>
</comments>
</file>

<file path=xl/sharedStrings.xml><?xml version="1.0" encoding="utf-8"?>
<sst xmlns="http://schemas.openxmlformats.org/spreadsheetml/2006/main" count="7754" uniqueCount="1462">
  <si>
    <t>Canton</t>
  </si>
  <si>
    <t>Piège No</t>
  </si>
  <si>
    <t>Type de piège</t>
  </si>
  <si>
    <t>Attractif</t>
  </si>
  <si>
    <t>Commune</t>
  </si>
  <si>
    <t>Cultures</t>
  </si>
  <si>
    <t>Environnement</t>
  </si>
  <si>
    <t>Kanton</t>
  </si>
  <si>
    <t>Fallen Nr</t>
  </si>
  <si>
    <t>Fallenart</t>
  </si>
  <si>
    <t>Lockstoff</t>
  </si>
  <si>
    <t>Gemeinde</t>
  </si>
  <si>
    <t>Adresse</t>
  </si>
  <si>
    <t>Kulturen</t>
  </si>
  <si>
    <t>Umgebung</t>
  </si>
  <si>
    <t>AG</t>
  </si>
  <si>
    <t>BE</t>
  </si>
  <si>
    <t>BL</t>
  </si>
  <si>
    <t>FR</t>
  </si>
  <si>
    <t>BS</t>
  </si>
  <si>
    <t>GE</t>
  </si>
  <si>
    <t>GR</t>
  </si>
  <si>
    <t>JU</t>
  </si>
  <si>
    <t>LU</t>
  </si>
  <si>
    <t>NW</t>
  </si>
  <si>
    <t>SG</t>
  </si>
  <si>
    <t>TG</t>
  </si>
  <si>
    <t>TI</t>
  </si>
  <si>
    <t>VS</t>
  </si>
  <si>
    <t>ZH</t>
  </si>
  <si>
    <t>Remarques JANVIER</t>
  </si>
  <si>
    <t>Remarques FEVRIER</t>
  </si>
  <si>
    <t>Remarques MARS</t>
  </si>
  <si>
    <t>Remarques AVRIL</t>
  </si>
  <si>
    <t>Remarques MAI</t>
  </si>
  <si>
    <t>Remarques JUIN</t>
  </si>
  <si>
    <t>Remarques JUILLET</t>
  </si>
  <si>
    <t>Remarques AOUT</t>
  </si>
  <si>
    <t>Remarques SEPTEMBRE</t>
  </si>
  <si>
    <t>Remarques OCTOBRE</t>
  </si>
  <si>
    <t>Remarques NOVEMBRE</t>
  </si>
  <si>
    <t>Remarques DECEMBRE</t>
  </si>
  <si>
    <t>Bemerkungen JANUAR</t>
  </si>
  <si>
    <t>Bemerkungen FEBRUAR</t>
  </si>
  <si>
    <t>Bemerkungen MARZ</t>
  </si>
  <si>
    <t>Bemerkungen APRIL</t>
  </si>
  <si>
    <t>Bemerkungen MAI</t>
  </si>
  <si>
    <t>Bemerkungen JUNI</t>
  </si>
  <si>
    <t>Bemerkungen JULI</t>
  </si>
  <si>
    <t>Bemerkungen AUGUST</t>
  </si>
  <si>
    <t>Bemerkungen SEPTEMBER</t>
  </si>
  <si>
    <t>Bemerkungen OKTOBER</t>
  </si>
  <si>
    <t>Bemerkungen NOVEMBER</t>
  </si>
  <si>
    <t>Bemerkungen DEZEMBER</t>
  </si>
  <si>
    <t>AR</t>
  </si>
  <si>
    <t>GL</t>
  </si>
  <si>
    <t>NE</t>
  </si>
  <si>
    <t>OW</t>
  </si>
  <si>
    <t>SO</t>
  </si>
  <si>
    <t>SZ</t>
  </si>
  <si>
    <t>SH</t>
  </si>
  <si>
    <t>UR</t>
  </si>
  <si>
    <t>VD</t>
  </si>
  <si>
    <t>ZG</t>
  </si>
  <si>
    <t>Interreg Region Bodensee</t>
  </si>
  <si>
    <t>D_Bayern-Lindau</t>
  </si>
  <si>
    <t>D_Baden-Württemberg</t>
  </si>
  <si>
    <t>A_Vorarlberg</t>
  </si>
  <si>
    <t>total</t>
  </si>
  <si>
    <t>Nbre de pièges</t>
  </si>
  <si>
    <t>Vbg (A)</t>
  </si>
  <si>
    <t>TOTAL</t>
  </si>
  <si>
    <t>BW (D)</t>
  </si>
  <si>
    <t>Total</t>
  </si>
  <si>
    <t>Mai</t>
  </si>
  <si>
    <t>pièges</t>
  </si>
  <si>
    <t>Gasser</t>
  </si>
  <si>
    <t>Mörschwil</t>
  </si>
  <si>
    <t>Holunder</t>
  </si>
  <si>
    <t>Erdbeeren, Heidelbeeren, Hochstämme</t>
  </si>
  <si>
    <t>Steinach</t>
  </si>
  <si>
    <t>750954/261731</t>
  </si>
  <si>
    <t>Heidelbeeren</t>
  </si>
  <si>
    <t>Freistehend, umgeben von Kirschen- und Himbeeranlage</t>
  </si>
  <si>
    <t>Goldach</t>
  </si>
  <si>
    <t>752439/260275</t>
  </si>
  <si>
    <t>Himbeeren</t>
  </si>
  <si>
    <t>kessellage, zwei Seiten Sträucher, eine Seite Obstanlage mit Kern- und Steinobst</t>
  </si>
  <si>
    <t>Berneck</t>
  </si>
  <si>
    <t>764540/255604</t>
  </si>
  <si>
    <t>Reben</t>
  </si>
  <si>
    <t>Rebberg neben Kirschenanlage</t>
  </si>
  <si>
    <t>764667/255633</t>
  </si>
  <si>
    <t>Sträucher</t>
  </si>
  <si>
    <t>obere Abgrenzung des Rebberges, wildwachsend, Sträucher</t>
  </si>
  <si>
    <t>764519/254480</t>
  </si>
  <si>
    <t>Schmaler Rebberg, windgeschützt, sehr viele Insekten</t>
  </si>
  <si>
    <t>764570/254498</t>
  </si>
  <si>
    <t>Sträucher oberhalb vom Rebberg (Holunder, wilde Kirschen)</t>
  </si>
  <si>
    <t>Sevelen</t>
  </si>
  <si>
    <t>755910/ 220523</t>
  </si>
  <si>
    <t>freistehende Anlage, Netz als Windschutz, sehr dem Föhn ausgesetzt</t>
  </si>
  <si>
    <t>Weite</t>
  </si>
  <si>
    <t>Kirschen</t>
  </si>
  <si>
    <t>Anlage umgeben von Kirschenhochstämmen und Windschutzstreifen</t>
  </si>
  <si>
    <t>Azmoos</t>
  </si>
  <si>
    <t>754699/216698</t>
  </si>
  <si>
    <t>kleiner Rebberg, unterhalb Siedlung, oberhalb Sträucher</t>
  </si>
  <si>
    <t>754683/216731</t>
  </si>
  <si>
    <t>Sträucher, oberhalb Rebberg</t>
  </si>
  <si>
    <t>Sargans</t>
  </si>
  <si>
    <t>752609/213480</t>
  </si>
  <si>
    <t>Sträucher umgeben ovn Reben</t>
  </si>
  <si>
    <t>Bad Ragaz</t>
  </si>
  <si>
    <t>Windschutz, Heidelbeeranlagen, Johannisbeeranlagen, sonst umgeben von Kernobst</t>
  </si>
  <si>
    <t>Sträucher im Wald, nähe Rhein, keine Anlagen in der Nähe</t>
  </si>
  <si>
    <t>Berg</t>
  </si>
  <si>
    <t>Kehlhofstrasse 7</t>
  </si>
  <si>
    <t>Brombeeren</t>
  </si>
  <si>
    <t>Mammern</t>
  </si>
  <si>
    <t>Hauptstrasse 15</t>
  </si>
  <si>
    <t>Ramsen</t>
  </si>
  <si>
    <t>Wilen 14</t>
  </si>
  <si>
    <t>Kesswil</t>
  </si>
  <si>
    <t>Dozwilerstrasse 46</t>
  </si>
  <si>
    <t>Erdbeeren</t>
  </si>
  <si>
    <t>Güttingen</t>
  </si>
  <si>
    <t>Mattenhofstrasse</t>
  </si>
  <si>
    <t>Erdbeeren und Kirschen</t>
  </si>
  <si>
    <t>Erdbeeren und Himbeeren</t>
  </si>
  <si>
    <t>Altnau</t>
  </si>
  <si>
    <t>Brombeeren, Zwetschgen, Wiese</t>
  </si>
  <si>
    <t>Biobest Drosotrap</t>
  </si>
  <si>
    <t>Riga</t>
  </si>
  <si>
    <t>Vétroz</t>
  </si>
  <si>
    <t>Benno Huber</t>
  </si>
  <si>
    <t>Haies</t>
  </si>
  <si>
    <t>Framboise</t>
  </si>
  <si>
    <t>Conthey</t>
  </si>
  <si>
    <t>Cerises (Besse 1)</t>
  </si>
  <si>
    <t>Cerise, Pomme</t>
  </si>
  <si>
    <t>Agroscope Conthey</t>
  </si>
  <si>
    <t>Cerisier haut-tige</t>
  </si>
  <si>
    <t>Jardin privé, maison</t>
  </si>
  <si>
    <t>Novazzano</t>
  </si>
  <si>
    <t>Cerises</t>
  </si>
  <si>
    <t>Davesco</t>
  </si>
  <si>
    <t>Pêches</t>
  </si>
  <si>
    <t>Sant'Antonino</t>
  </si>
  <si>
    <t>Mûres</t>
  </si>
  <si>
    <t>Cotone</t>
  </si>
  <si>
    <t>Vigne</t>
  </si>
  <si>
    <t>Malvaglia</t>
  </si>
  <si>
    <t>Monatliche Auszählung 1-4</t>
  </si>
  <si>
    <t>Eigenmischung</t>
  </si>
  <si>
    <t>Burtolf Roger, Rösslihof</t>
  </si>
  <si>
    <t>645002/230248</t>
  </si>
  <si>
    <t>Wald Johannisbeeren</t>
  </si>
  <si>
    <t>Gebr. Gassmann, Neuhof</t>
  </si>
  <si>
    <t>656394/221997</t>
  </si>
  <si>
    <t>Hecke</t>
  </si>
  <si>
    <t>Tafelkirschen Heidelbeeren</t>
  </si>
  <si>
    <t>Stocker Xaver, Neuklosterhof</t>
  </si>
  <si>
    <t>666443/220961</t>
  </si>
  <si>
    <t>Birnen</t>
  </si>
  <si>
    <t>Hecke Tafelkirschen</t>
  </si>
  <si>
    <t>Wyss Anton, Chilchtel</t>
  </si>
  <si>
    <t>663528/231367</t>
  </si>
  <si>
    <t>Herbsthimbeeren</t>
  </si>
  <si>
    <t>Gebäude Schweinescheune</t>
  </si>
  <si>
    <t>Becherfalle</t>
  </si>
  <si>
    <t>RW:AE:H2O (1:1:1)</t>
  </si>
  <si>
    <t>Bodensee</t>
  </si>
  <si>
    <t>Kirchberg</t>
  </si>
  <si>
    <t>Kirsche</t>
  </si>
  <si>
    <t>Zwetschge, Rebe, Apfel</t>
  </si>
  <si>
    <t>Kippenhausen</t>
  </si>
  <si>
    <t>Zwetschge</t>
  </si>
  <si>
    <t>Kirsche, Rebe, Apfel</t>
  </si>
  <si>
    <t>Reute 1</t>
  </si>
  <si>
    <t>Brombeere</t>
  </si>
  <si>
    <t>Beerenobst, Apfel</t>
  </si>
  <si>
    <t>Reute GWH 2</t>
  </si>
  <si>
    <t>Erdbeere</t>
  </si>
  <si>
    <t>Ittendorf</t>
  </si>
  <si>
    <t>Apfel</t>
  </si>
  <si>
    <t>Bermatingen</t>
  </si>
  <si>
    <t>Wald</t>
  </si>
  <si>
    <t>Wildfrucht</t>
  </si>
  <si>
    <t>Riedern</t>
  </si>
  <si>
    <t>Markdorf 7</t>
  </si>
  <si>
    <t>Kompost</t>
  </si>
  <si>
    <t>Himbeere, Streuobst</t>
  </si>
  <si>
    <t>Markdorf 8</t>
  </si>
  <si>
    <t>Rebe</t>
  </si>
  <si>
    <t>Wildfrucht, Zwetschge</t>
  </si>
  <si>
    <t>Markdorf 9</t>
  </si>
  <si>
    <t>Waldrand</t>
  </si>
  <si>
    <t>Markdorf 10</t>
  </si>
  <si>
    <t>Markdorf 11</t>
  </si>
  <si>
    <t>Apfel/Waldrand</t>
  </si>
  <si>
    <t>Wildfrucht, Streuobst</t>
  </si>
  <si>
    <t>Hundweiler</t>
  </si>
  <si>
    <t>Sauerkirsche</t>
  </si>
  <si>
    <t>Himbeere, Apfel</t>
  </si>
  <si>
    <t>Ailingen H.</t>
  </si>
  <si>
    <t>Alberskirch</t>
  </si>
  <si>
    <t>Sauerkirsche, Streuobst, Wald</t>
  </si>
  <si>
    <t>Lottenweiler</t>
  </si>
  <si>
    <t>Seefelden</t>
  </si>
  <si>
    <t xml:space="preserve">Kirsche </t>
  </si>
  <si>
    <t>Bo</t>
  </si>
  <si>
    <t>Himbeere (Herbst)</t>
  </si>
  <si>
    <t xml:space="preserve">Öhningen GWH1 (umgehängt in KW 21) </t>
  </si>
  <si>
    <t>Öhningen 2 (umgehängt in KW 21)</t>
  </si>
  <si>
    <t>Beerenobst</t>
  </si>
  <si>
    <t>Hemmenhofen Netz 1</t>
  </si>
  <si>
    <t>Hemmenhofen 2</t>
  </si>
  <si>
    <t>Hemmenhofen 3</t>
  </si>
  <si>
    <t>Hemmenhofen Netz</t>
  </si>
  <si>
    <t>Himbeere</t>
  </si>
  <si>
    <t xml:space="preserve">Hemmenhofen </t>
  </si>
  <si>
    <t xml:space="preserve">Schmalegg/ab KW19 Weingarten </t>
  </si>
  <si>
    <t>Langenargen</t>
  </si>
  <si>
    <t>Moos</t>
  </si>
  <si>
    <t>Oberhofen</t>
  </si>
  <si>
    <t>Institut KOB</t>
  </si>
  <si>
    <t>Mirabelle</t>
  </si>
  <si>
    <t>Aprikose</t>
  </si>
  <si>
    <t>Gränichen</t>
  </si>
  <si>
    <t>47.339332, 8.117716</t>
  </si>
  <si>
    <t>Garten, Holunder</t>
  </si>
  <si>
    <t>Garten, Obst</t>
  </si>
  <si>
    <t>GE-UFL</t>
  </si>
  <si>
    <t>Meyrin</t>
  </si>
  <si>
    <t>Stalder</t>
  </si>
  <si>
    <t>Uffikon</t>
  </si>
  <si>
    <t>Sempach</t>
  </si>
  <si>
    <t>Eschenbach</t>
  </si>
  <si>
    <t>Hämikon</t>
  </si>
  <si>
    <t>Denges</t>
  </si>
  <si>
    <t>haies</t>
  </si>
  <si>
    <t>framboise ( à 150m), légumes</t>
  </si>
  <si>
    <t>Etoy</t>
  </si>
  <si>
    <t>chemin de la Brotte, 1163 Etoy</t>
  </si>
  <si>
    <t>cerise</t>
  </si>
  <si>
    <t>poires, pommes</t>
  </si>
  <si>
    <t>Morges</t>
  </si>
  <si>
    <t>Av. de Marcelin 29</t>
  </si>
  <si>
    <t>Mure</t>
  </si>
  <si>
    <t>groseilles, raisin de table, bosquet</t>
  </si>
  <si>
    <t>Pomy</t>
  </si>
  <si>
    <t>Route de Cronay 17</t>
  </si>
  <si>
    <t>petits fruits, légumes, pruneaux</t>
  </si>
  <si>
    <t>Agroscope</t>
  </si>
  <si>
    <t>Gland</t>
  </si>
  <si>
    <t>La Lignière</t>
  </si>
  <si>
    <t>511'070, 142260</t>
  </si>
  <si>
    <t>Raisin</t>
  </si>
  <si>
    <t>511'140, 142'340</t>
  </si>
  <si>
    <t>Cerise</t>
  </si>
  <si>
    <t>raisin, haie</t>
  </si>
  <si>
    <t>511'010,142'400</t>
  </si>
  <si>
    <t>framboise, murs</t>
  </si>
  <si>
    <t>T1</t>
  </si>
  <si>
    <t>T2</t>
  </si>
  <si>
    <t>T3/1</t>
  </si>
  <si>
    <t>T3/2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</si>
  <si>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</si>
  <si>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</si>
  <si>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</si>
  <si>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</si>
  <si>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</si>
  <si>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</si>
  <si>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</si>
  <si>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</si>
  <si>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</si>
  <si>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</si>
  <si>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</si>
  <si>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</si>
  <si>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</si>
  <si>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B1</t>
  </si>
  <si>
    <t>B2</t>
  </si>
  <si>
    <t>B2a</t>
  </si>
  <si>
    <t>B3</t>
  </si>
  <si>
    <t>B3a</t>
  </si>
  <si>
    <t>B4</t>
  </si>
  <si>
    <t>B4a</t>
  </si>
  <si>
    <t>B5</t>
  </si>
  <si>
    <t>B5a</t>
  </si>
  <si>
    <t>B6</t>
  </si>
  <si>
    <t>B6a</t>
  </si>
  <si>
    <t>B7</t>
  </si>
  <si>
    <t>B7a</t>
  </si>
  <si>
    <t>B8</t>
  </si>
  <si>
    <t>B8a</t>
  </si>
  <si>
    <t>LA1</t>
  </si>
  <si>
    <t>M1</t>
  </si>
  <si>
    <t>N3</t>
  </si>
  <si>
    <t>N21</t>
  </si>
  <si>
    <t>Agroscope: Woche 1-3, Mittel von Fängen zwischen 16.12.15-20.01.16</t>
  </si>
  <si>
    <t>relevé toutes les deux semaines et dépouillement en fin de mois</t>
  </si>
  <si>
    <t>Becherfalle Umgebung</t>
  </si>
  <si>
    <t>Gassermix</t>
  </si>
  <si>
    <t>Dürrenroth</t>
  </si>
  <si>
    <t>3465 Dürrenroth</t>
  </si>
  <si>
    <t>624811/212965</t>
  </si>
  <si>
    <t>Wiese, Wald</t>
  </si>
  <si>
    <t>Walperswil</t>
  </si>
  <si>
    <t>Gilmmizstr. 2, 3272 Walperswil</t>
  </si>
  <si>
    <t>584503/211189</t>
  </si>
  <si>
    <t xml:space="preserve">Erdbeeren im Tunnel </t>
  </si>
  <si>
    <t>Wiese, Obstanlage, Beeren</t>
  </si>
  <si>
    <t>Heimiswil</t>
  </si>
  <si>
    <t>Bruderlohn 98, 3412 Hemiswil</t>
  </si>
  <si>
    <t>617911/211898</t>
  </si>
  <si>
    <t>Koppigen</t>
  </si>
  <si>
    <t>3425 Koppigen</t>
  </si>
  <si>
    <t>613003/219815</t>
  </si>
  <si>
    <t>Strauchbeeren, Kirschenhochstamm</t>
  </si>
  <si>
    <t>Gals</t>
  </si>
  <si>
    <t>3238 Gals</t>
  </si>
  <si>
    <t>569522/208026</t>
  </si>
  <si>
    <t>Hecken</t>
  </si>
  <si>
    <t>613342/219596</t>
  </si>
  <si>
    <t>Hochstammbäume</t>
  </si>
  <si>
    <t>Bolligen</t>
  </si>
  <si>
    <t>Gerolfingen</t>
  </si>
  <si>
    <t>612954/219812</t>
  </si>
  <si>
    <t xml:space="preserve">Strauchbeeren </t>
  </si>
  <si>
    <t>piège ACW</t>
  </si>
  <si>
    <t>mélange vinaigre-vin rouge</t>
  </si>
  <si>
    <t>Courtemelon</t>
  </si>
  <si>
    <t>591'266; 244'694</t>
  </si>
  <si>
    <t>verger</t>
  </si>
  <si>
    <t>cerisier-sureau</t>
  </si>
  <si>
    <t>Pleujouse</t>
  </si>
  <si>
    <t>582'862; 251'316</t>
  </si>
  <si>
    <t>jardin</t>
  </si>
  <si>
    <t>vigne-petits fruits</t>
  </si>
  <si>
    <t>ZI Tresi 9, 1028 Préverenges</t>
  </si>
  <si>
    <t>46.21927, 7.29093</t>
  </si>
  <si>
    <t>46.20124, 7.28054</t>
  </si>
  <si>
    <t>46.21163, 7.30429</t>
  </si>
  <si>
    <t>Monitoringfalle Agroscope</t>
  </si>
  <si>
    <t>Wädenswil</t>
  </si>
  <si>
    <t>Obstanlage</t>
  </si>
  <si>
    <t>Ammerswil</t>
  </si>
  <si>
    <t>47.373650, 8.207259</t>
  </si>
  <si>
    <t>Hecke, Brombeeren, Himbeeren</t>
  </si>
  <si>
    <t>Muri</t>
  </si>
  <si>
    <t>47.287210, 8.339807</t>
  </si>
  <si>
    <t>Brombeeren, Himbeeren</t>
  </si>
  <si>
    <t>Heidelbeeren, Waldrand</t>
  </si>
  <si>
    <t>Benzenschwil</t>
  </si>
  <si>
    <t>47.253409, 8.357897</t>
  </si>
  <si>
    <t>Aronia</t>
  </si>
  <si>
    <t>Waldrand, Streuobst</t>
  </si>
  <si>
    <t>Wohlen</t>
  </si>
  <si>
    <t>47.341661, 8.292246</t>
  </si>
  <si>
    <t>Kirschen, Erdbeeren, Heidelbeeren</t>
  </si>
  <si>
    <t>Leuggern</t>
  </si>
  <si>
    <t>47.564371, 8.216881</t>
  </si>
  <si>
    <t>Kirschen, Zwetschgen, Äpfel</t>
  </si>
  <si>
    <t>47.563525, 8.215243</t>
  </si>
  <si>
    <t>Zwetschgen</t>
  </si>
  <si>
    <t>Kaisten</t>
  </si>
  <si>
    <t>47.536216, 8.040997</t>
  </si>
  <si>
    <t>Zwetschgen, Kirschen Streuobst</t>
  </si>
  <si>
    <t>47.535083, 8.038667</t>
  </si>
  <si>
    <t>Olsberg</t>
  </si>
  <si>
    <t>47.514155, 7.788159</t>
  </si>
  <si>
    <t>Tafelobst Kern-und Steinobst</t>
  </si>
  <si>
    <t>47.512985, 7.791191</t>
  </si>
  <si>
    <t>Aprikosen</t>
  </si>
  <si>
    <t>47.512968, 7.790997</t>
  </si>
  <si>
    <t>47.517433, 7.80735</t>
  </si>
  <si>
    <t>Weintrauben</t>
  </si>
  <si>
    <t>Streuobst, Weinbau</t>
  </si>
  <si>
    <t>Bözen</t>
  </si>
  <si>
    <t>47.505755, 8.086527</t>
  </si>
  <si>
    <t>Steinobst und Streuobst</t>
  </si>
  <si>
    <t>47.505804, 8.086229</t>
  </si>
  <si>
    <t>47.504792, 8.083231</t>
  </si>
  <si>
    <t>Künten</t>
  </si>
  <si>
    <t>47.397799, 8.327204</t>
  </si>
  <si>
    <t>47.399631, 8.3261</t>
  </si>
  <si>
    <t>Zeiningen</t>
  </si>
  <si>
    <t>47.551413, 7.896132</t>
  </si>
  <si>
    <t>47.551864, 7.895799</t>
  </si>
  <si>
    <t>47.339003, 8.117044</t>
  </si>
  <si>
    <t>47.339008, 8.116988</t>
  </si>
  <si>
    <t>Schinznach Dorf</t>
  </si>
  <si>
    <t>47.448779, 8.136728</t>
  </si>
  <si>
    <t>Weintrauben, Streuobst</t>
  </si>
  <si>
    <t>Remigen</t>
  </si>
  <si>
    <t>47.515157, 8.197816</t>
  </si>
  <si>
    <t>Streuobst, Waldrand, Weinbau</t>
  </si>
  <si>
    <t>Seengen</t>
  </si>
  <si>
    <t>47.315743, 8.213392</t>
  </si>
  <si>
    <t>Weinbau</t>
  </si>
  <si>
    <t>Weinbau, Streuobst,</t>
  </si>
  <si>
    <t>47.538964, 8.061112</t>
  </si>
  <si>
    <t>Weinbau, Streuobst</t>
  </si>
  <si>
    <t>Muhen</t>
  </si>
  <si>
    <t>47.330622, 8.052788</t>
  </si>
  <si>
    <t>Hecke, Streuobst</t>
  </si>
  <si>
    <t>47.321623, 8.190859</t>
  </si>
  <si>
    <t>Anglikon</t>
  </si>
  <si>
    <t>47.361954, 8.260655</t>
  </si>
  <si>
    <t>Ackerkulturen, Hecke</t>
  </si>
  <si>
    <t>Mörigen</t>
  </si>
  <si>
    <t>2572 Mörigen</t>
  </si>
  <si>
    <t>582486/214399</t>
  </si>
  <si>
    <t>Kirschenhochstammbäume</t>
  </si>
  <si>
    <t>3425, Koppigen</t>
  </si>
  <si>
    <t>613317/219611</t>
  </si>
  <si>
    <t>Zwetschgen, Holunder</t>
  </si>
  <si>
    <t>Steffisburg</t>
  </si>
  <si>
    <t>Inners Ortbüel</t>
  </si>
  <si>
    <t>614429/181095</t>
  </si>
  <si>
    <t>Reben, Regent</t>
  </si>
  <si>
    <t>Obstbäume</t>
  </si>
  <si>
    <t>Schafis</t>
  </si>
  <si>
    <t>La Roche au Cros (Schafis, Ligerz)</t>
  </si>
  <si>
    <t>575561/214035</t>
  </si>
  <si>
    <t>Reben, Dornfelder</t>
  </si>
  <si>
    <t>Erlach</t>
  </si>
  <si>
    <t>Obere Gruesse, 3235 Erlach</t>
  </si>
  <si>
    <t>573756/210372</t>
  </si>
  <si>
    <t>Reben, Pinot Noir</t>
  </si>
  <si>
    <t>Wald, Obstbäume</t>
  </si>
  <si>
    <t>Twann</t>
  </si>
  <si>
    <t>Reben, Mara</t>
  </si>
  <si>
    <t>PET 1,5l, grün</t>
  </si>
  <si>
    <t>Apfelessig 5% pur</t>
  </si>
  <si>
    <t>Bregenz</t>
  </si>
  <si>
    <t xml:space="preserve">Weinreben </t>
  </si>
  <si>
    <t>Rebanlage</t>
  </si>
  <si>
    <t>Lyon (F)</t>
  </si>
  <si>
    <t>McPhail</t>
  </si>
  <si>
    <t>Soucien-en-jarrest (côteaux)</t>
  </si>
  <si>
    <t>Brosse</t>
  </si>
  <si>
    <t>Haie</t>
  </si>
  <si>
    <t>Framboise insect-proof</t>
  </si>
  <si>
    <t>Grézieu-le Marché (monts)</t>
  </si>
  <si>
    <t>Gaec de champs</t>
  </si>
  <si>
    <t>Framboise rem.</t>
  </si>
  <si>
    <t>Framboise rem. / usine</t>
  </si>
  <si>
    <t>Kontrollfalle Profatec</t>
  </si>
  <si>
    <t>230294.93/694160.01</t>
  </si>
  <si>
    <t>230450.37/694215.88</t>
  </si>
  <si>
    <t>Wildobst</t>
  </si>
  <si>
    <t>230352.63/694362.89</t>
  </si>
  <si>
    <t>230328.64/694392.81</t>
  </si>
  <si>
    <t>230640.06/693058.38</t>
  </si>
  <si>
    <t>231257.53/693010.09</t>
  </si>
  <si>
    <t>Beeren</t>
  </si>
  <si>
    <t>231170.09/692964.49</t>
  </si>
  <si>
    <t>231192.2/693805.69</t>
  </si>
  <si>
    <t>Trauben</t>
  </si>
  <si>
    <t>231092.49/693687.59</t>
  </si>
  <si>
    <t>231054.62/693754.08</t>
  </si>
  <si>
    <t>Park</t>
  </si>
  <si>
    <t>Monitoringfalle Strickhof</t>
  </si>
  <si>
    <t>Lindau</t>
  </si>
  <si>
    <t>693567/255761</t>
  </si>
  <si>
    <t>693647/255719</t>
  </si>
  <si>
    <t>Kirschen innen süd</t>
  </si>
  <si>
    <t>Kirschen aussen süd</t>
  </si>
  <si>
    <t>Kirschen innen nord</t>
  </si>
  <si>
    <t>Kirschen aussen nord</t>
  </si>
  <si>
    <t>693799/255897</t>
  </si>
  <si>
    <t>Himbeeren Tanne</t>
  </si>
  <si>
    <t>Obstanlage, Gewächshaus</t>
  </si>
  <si>
    <t>Himbeeren unter Netz vorne</t>
  </si>
  <si>
    <t>693812/255839</t>
  </si>
  <si>
    <t>Himbeeren unter Netz  mitte</t>
  </si>
  <si>
    <t>Himbeeren unter Netz hinten</t>
  </si>
  <si>
    <t>Uhwiesen</t>
  </si>
  <si>
    <t>689999/279976</t>
  </si>
  <si>
    <t>Ackerland</t>
  </si>
  <si>
    <t>690796/279805</t>
  </si>
  <si>
    <t>Obstanlage/Wald</t>
  </si>
  <si>
    <t>690865/279980</t>
  </si>
  <si>
    <t>Oben am Wald oberhalb Kirschen</t>
  </si>
  <si>
    <t>Kirschen unter Netz</t>
  </si>
  <si>
    <t>690669/279992</t>
  </si>
  <si>
    <t>Weichseln</t>
  </si>
  <si>
    <t>Ackerland, Obstanlage</t>
  </si>
  <si>
    <t>Wülflingen</t>
  </si>
  <si>
    <t>694908/263254</t>
  </si>
  <si>
    <t>Ackerland, Obstanlage, Siedlung</t>
  </si>
  <si>
    <t>BY</t>
  </si>
  <si>
    <t>VST</t>
  </si>
  <si>
    <t>Lindau, Bodensee</t>
  </si>
  <si>
    <t>Sigmarszell</t>
  </si>
  <si>
    <t>Tafeltraube</t>
  </si>
  <si>
    <t>Apfelanalge</t>
  </si>
  <si>
    <t>VSE</t>
  </si>
  <si>
    <t>SNH</t>
  </si>
  <si>
    <t>Streitelsfingen</t>
  </si>
  <si>
    <t>Natürliches Habitat</t>
  </si>
  <si>
    <t>Wald/Holunder</t>
  </si>
  <si>
    <t>SMK</t>
  </si>
  <si>
    <t>Minikiwi</t>
  </si>
  <si>
    <t>MT</t>
  </si>
  <si>
    <t>Motzach</t>
  </si>
  <si>
    <t>Tafeltrauben</t>
  </si>
  <si>
    <t>LKH</t>
  </si>
  <si>
    <t>Beerenanlage</t>
  </si>
  <si>
    <t>SHO</t>
  </si>
  <si>
    <t>Schönau</t>
  </si>
  <si>
    <t>Apfelanlage/Reben</t>
  </si>
  <si>
    <t>BOZ</t>
  </si>
  <si>
    <t>Bodolz</t>
  </si>
  <si>
    <t>Wald/Zwetschgen</t>
  </si>
  <si>
    <t>HEH</t>
  </si>
  <si>
    <t>Hege</t>
  </si>
  <si>
    <t>Apfelanlage/Erdbeeren</t>
  </si>
  <si>
    <t>HEB</t>
  </si>
  <si>
    <t>Himbeeranlage</t>
  </si>
  <si>
    <t>HAR</t>
  </si>
  <si>
    <t>Hattnau</t>
  </si>
  <si>
    <t>Wald/Walnüsse</t>
  </si>
  <si>
    <t>BY-LI (D)</t>
  </si>
  <si>
    <t>Droso Trap</t>
  </si>
  <si>
    <t>Sursee</t>
  </si>
  <si>
    <t>Mariazell</t>
  </si>
  <si>
    <t>651659/224909</t>
  </si>
  <si>
    <t>Hohenrain</t>
  </si>
  <si>
    <t>Kommende</t>
  </si>
  <si>
    <t>666683/225719</t>
  </si>
  <si>
    <t>N22</t>
  </si>
  <si>
    <t>HEK</t>
  </si>
  <si>
    <t>Hengnau</t>
  </si>
  <si>
    <t>Kiwi</t>
  </si>
  <si>
    <t>Apfelanlage</t>
  </si>
  <si>
    <t>2605502/1202565</t>
  </si>
  <si>
    <t>2575 Gerolfingen</t>
  </si>
  <si>
    <t>2581959/1214130</t>
  </si>
  <si>
    <t>Therwil</t>
  </si>
  <si>
    <t>Hansruedi Brunner, Markstein</t>
  </si>
  <si>
    <t>Ramlinsburg</t>
  </si>
  <si>
    <t>Ernst Lüthi Landschachen</t>
  </si>
  <si>
    <t>Waldrandnähe</t>
  </si>
  <si>
    <t>Muttenz</t>
  </si>
  <si>
    <t>Rebhaus Ballmer-Hunziker</t>
  </si>
  <si>
    <t>Spätburgunder</t>
  </si>
  <si>
    <t>Rebberge</t>
  </si>
  <si>
    <t>Aesch</t>
  </si>
  <si>
    <t>Rebhaus Wetterstation</t>
  </si>
  <si>
    <t>Pratteln</t>
  </si>
  <si>
    <t>Rebhaus Graf</t>
  </si>
  <si>
    <t>Füllinsdorf</t>
  </si>
  <si>
    <t>Kellerhals Kreuzfeldhof</t>
  </si>
  <si>
    <t>Tafelkirschen</t>
  </si>
  <si>
    <t>Gschwind Stefan</t>
  </si>
  <si>
    <t xml:space="preserve">Feldobst </t>
  </si>
  <si>
    <t>Zunzgen</t>
  </si>
  <si>
    <t>Wüthrich Zunzgerberg</t>
  </si>
  <si>
    <t>Riehen</t>
  </si>
  <si>
    <t>Fischer Leimgrubenweg</t>
  </si>
  <si>
    <t>Weiler Zoll im Schlipf</t>
  </si>
  <si>
    <t>Wohngebiet</t>
  </si>
  <si>
    <t>Hecken Hochstammbäume</t>
  </si>
  <si>
    <t>Profatec</t>
  </si>
  <si>
    <t>Brunnental</t>
  </si>
  <si>
    <t>Ziegler</t>
  </si>
  <si>
    <t>47.088857  7.471490</t>
  </si>
  <si>
    <t>Kirschenanlage</t>
  </si>
  <si>
    <t>Dorfrand, Waldrand, Streuobst</t>
  </si>
  <si>
    <t>Riedholz</t>
  </si>
  <si>
    <t>BZ Wallierhof</t>
  </si>
  <si>
    <t>Schulgarten, Obstanlage</t>
  </si>
  <si>
    <t>Metzerlen</t>
  </si>
  <si>
    <t>Meier</t>
  </si>
  <si>
    <t>47.468696  7.476325</t>
  </si>
  <si>
    <t>Freistehende Obstanlage</t>
  </si>
  <si>
    <t>Stüsslingen</t>
  </si>
  <si>
    <t>Erni</t>
  </si>
  <si>
    <t>47.385960  7.969551</t>
  </si>
  <si>
    <t>Dorfnähe,Obstanlage mit Streuobst</t>
  </si>
  <si>
    <t>6a</t>
  </si>
  <si>
    <t>6b</t>
  </si>
  <si>
    <t>7a</t>
  </si>
  <si>
    <t>7b</t>
  </si>
  <si>
    <t>8a</t>
  </si>
  <si>
    <t>8b</t>
  </si>
  <si>
    <t>8c</t>
  </si>
  <si>
    <t>8d</t>
  </si>
  <si>
    <t>9a</t>
  </si>
  <si>
    <t>9b</t>
  </si>
  <si>
    <t>9c</t>
  </si>
  <si>
    <t>10a</t>
  </si>
  <si>
    <t>10c</t>
  </si>
  <si>
    <t>11a</t>
  </si>
  <si>
    <t>11b</t>
  </si>
  <si>
    <t>12a</t>
  </si>
  <si>
    <t>12b</t>
  </si>
  <si>
    <t>Zwetschgenanlage</t>
  </si>
  <si>
    <t>Kirschenanlage, Schulgarten</t>
  </si>
  <si>
    <t>haie, pruneaux, pommes</t>
  </si>
  <si>
    <t>Eclepens</t>
  </si>
  <si>
    <t>Buisson</t>
  </si>
  <si>
    <t>framboises, fraises remontantes</t>
  </si>
  <si>
    <t>Eysins</t>
  </si>
  <si>
    <t>Cheseaux-noraz</t>
  </si>
  <si>
    <t>Cerise, villas</t>
  </si>
  <si>
    <t>Poires</t>
  </si>
  <si>
    <t>Cerise,pommes, pêches, abricots</t>
  </si>
  <si>
    <t>Pruneaux</t>
  </si>
  <si>
    <t>Cerises, Vignes, Jardin</t>
  </si>
  <si>
    <t>Framboises d'automne</t>
  </si>
  <si>
    <t>Fraises, maïs</t>
  </si>
  <si>
    <t>Montherod</t>
  </si>
  <si>
    <t>Poires, cerisiers ht, prairie</t>
  </si>
  <si>
    <t>Fraise</t>
  </si>
  <si>
    <t>AE:RW:W (1:1:1)</t>
  </si>
  <si>
    <t>Coordonnées WGS 84</t>
  </si>
  <si>
    <t>Distance du fôret plus proche</t>
  </si>
  <si>
    <t>Surface culture (a)</t>
  </si>
  <si>
    <t>Date de recolte (début / fin)</t>
  </si>
  <si>
    <t>Sonde SO</t>
  </si>
  <si>
    <t>Sonde milieu</t>
  </si>
  <si>
    <t>Sonde NE</t>
  </si>
  <si>
    <t>Koordinaten WGS 84</t>
  </si>
  <si>
    <t>Distanz zum nächsten Waldrand</t>
  </si>
  <si>
    <t>Fläche Kultur (a)</t>
  </si>
  <si>
    <t>Erntetermin (Anfangs- / Enddatum)</t>
  </si>
  <si>
    <t>Logger SW</t>
  </si>
  <si>
    <t>Logger Mitte</t>
  </si>
  <si>
    <t>Logger NO</t>
  </si>
  <si>
    <t>TOT</t>
  </si>
  <si>
    <t>m</t>
  </si>
  <si>
    <t>f</t>
  </si>
  <si>
    <t>% Males</t>
  </si>
  <si>
    <t>% summer</t>
  </si>
  <si>
    <t>Attalens</t>
  </si>
  <si>
    <t>Le Rombuet</t>
  </si>
  <si>
    <t>Chésopelloz</t>
  </si>
  <si>
    <t>Rafuet 148</t>
  </si>
  <si>
    <t>Delley</t>
  </si>
  <si>
    <t>Les Chandines</t>
  </si>
  <si>
    <t>Cheyres</t>
  </si>
  <si>
    <t>route d'Yvonand 359</t>
  </si>
  <si>
    <t>Maienfeld</t>
  </si>
  <si>
    <t>Hanspeter Lampert, Maienfeld</t>
  </si>
  <si>
    <t>759 135 / 208 793</t>
  </si>
  <si>
    <t>Blauburgunder-Rebberg</t>
  </si>
  <si>
    <t>Malans</t>
  </si>
  <si>
    <t>Plantahof, 7302 Landquart</t>
  </si>
  <si>
    <t>762 888 / 205 365</t>
  </si>
  <si>
    <t>Zizers</t>
  </si>
  <si>
    <t>Manfred Meier, Zizers</t>
  </si>
  <si>
    <t>761 945 / 198 670</t>
  </si>
  <si>
    <t>Weiden</t>
  </si>
  <si>
    <t>Bernex (Lully)</t>
  </si>
  <si>
    <t xml:space="preserve"> Magnin</t>
  </si>
  <si>
    <t>Abri</t>
  </si>
  <si>
    <t>Serre</t>
  </si>
  <si>
    <t>Tunnel</t>
  </si>
  <si>
    <t>Rudéral</t>
  </si>
  <si>
    <t>Lully</t>
  </si>
  <si>
    <t>Mûrier</t>
  </si>
  <si>
    <t>Nature (lisière forêt)</t>
  </si>
  <si>
    <t>Chevalley</t>
  </si>
  <si>
    <t>Cerisier</t>
  </si>
  <si>
    <t>Verger</t>
  </si>
  <si>
    <t>Pommiers</t>
  </si>
  <si>
    <t>Aire</t>
  </si>
  <si>
    <t>Sureau</t>
  </si>
  <si>
    <t>Nature (bord rivière)</t>
  </si>
  <si>
    <t>MDT</t>
  </si>
  <si>
    <t>Verger traditionnel</t>
  </si>
  <si>
    <t>Cornouiller</t>
  </si>
  <si>
    <t>Jardin</t>
  </si>
  <si>
    <t>Maigre</t>
  </si>
  <si>
    <t>Vignoble</t>
  </si>
  <si>
    <t>Auvernier</t>
  </si>
  <si>
    <t>557611.203038</t>
  </si>
  <si>
    <t>vigne, villas</t>
  </si>
  <si>
    <t>Bevaix</t>
  </si>
  <si>
    <t>552286.198323</t>
  </si>
  <si>
    <t>Cressier</t>
  </si>
  <si>
    <t>568701.210534</t>
  </si>
  <si>
    <t>vigne, cultures</t>
  </si>
  <si>
    <t>DrosoTrap</t>
  </si>
  <si>
    <t>Schenkon</t>
  </si>
  <si>
    <t>Kaufmann Pius, Zopfenberg</t>
  </si>
  <si>
    <t>Buchberg</t>
  </si>
  <si>
    <t>683691 / 269178</t>
  </si>
  <si>
    <t>Cabernet Soyhières</t>
  </si>
  <si>
    <t>683825 / 269228</t>
  </si>
  <si>
    <t>Blauburgunder</t>
  </si>
  <si>
    <t>Gächlingen</t>
  </si>
  <si>
    <t>678704 / 284231</t>
  </si>
  <si>
    <t>Dornfelder</t>
  </si>
  <si>
    <t>Hallau</t>
  </si>
  <si>
    <t>675951 / 283636</t>
  </si>
  <si>
    <t>Cabernet Dorsa</t>
  </si>
  <si>
    <t>676246 / 283954</t>
  </si>
  <si>
    <t>Schaffhausen</t>
  </si>
  <si>
    <t>691623 / 282759</t>
  </si>
  <si>
    <t>691467 / 282812</t>
  </si>
  <si>
    <t>Stein am Rhein</t>
  </si>
  <si>
    <t>2705238/1281213</t>
  </si>
  <si>
    <t>2705341/1281136</t>
  </si>
  <si>
    <t>Trasadingen</t>
  </si>
  <si>
    <t>674651 / 280855</t>
  </si>
  <si>
    <t>Regent</t>
  </si>
  <si>
    <t>674161 / 280579</t>
  </si>
  <si>
    <t>Wilchingen/Osterfingen</t>
  </si>
  <si>
    <t>678026/279688</t>
  </si>
  <si>
    <t>677974/279583</t>
  </si>
  <si>
    <t>Langrickenbach</t>
  </si>
  <si>
    <t>Kirschen Waldrand</t>
  </si>
  <si>
    <t>Sulgen</t>
  </si>
  <si>
    <t>Neukirch-Egnach</t>
  </si>
  <si>
    <t>Fruthwilen</t>
  </si>
  <si>
    <t>Steinebrunn</t>
  </si>
  <si>
    <t>Bieli 1, Ennetmoos</t>
  </si>
  <si>
    <t>668193/200697</t>
  </si>
  <si>
    <t>Naturwiese</t>
  </si>
  <si>
    <t>1a</t>
  </si>
  <si>
    <t>1b</t>
  </si>
  <si>
    <t>2a</t>
  </si>
  <si>
    <t xml:space="preserve">Ardon </t>
  </si>
  <si>
    <t>2b</t>
  </si>
  <si>
    <t>3a</t>
  </si>
  <si>
    <t>3b</t>
  </si>
  <si>
    <t>46.18966, 7.25468</t>
  </si>
  <si>
    <t>Framboises remontantes</t>
  </si>
  <si>
    <t>Prunes, pommes</t>
  </si>
  <si>
    <t>46.20500, 7.26100</t>
  </si>
  <si>
    <t>Framboises</t>
  </si>
  <si>
    <t>46.21042, 7.30073</t>
  </si>
  <si>
    <t>Framboises, Fraises</t>
  </si>
  <si>
    <t>Rebe: Blauburgunder</t>
  </si>
  <si>
    <t>Reben, Siedlung</t>
  </si>
  <si>
    <t>Wiesendangen</t>
  </si>
  <si>
    <t>Reben, Wald</t>
  </si>
  <si>
    <t>Waltalingen</t>
  </si>
  <si>
    <t>Rudolfingen</t>
  </si>
  <si>
    <t>Reben, Wald, Siedlung</t>
  </si>
  <si>
    <t>Flurlingen</t>
  </si>
  <si>
    <t>Wil</t>
  </si>
  <si>
    <t>Weiningen</t>
  </si>
  <si>
    <t>Monitoringfalle Reben Wädenswil</t>
  </si>
  <si>
    <t>Garanoir</t>
  </si>
  <si>
    <t>Mara</t>
  </si>
  <si>
    <t>Merlot</t>
  </si>
  <si>
    <t>RSJ</t>
  </si>
  <si>
    <t>Rehlings</t>
  </si>
  <si>
    <t>Schw. Johannisbeeren</t>
  </si>
  <si>
    <t>Wohngebiet, Weiden</t>
  </si>
  <si>
    <t>HSK</t>
  </si>
  <si>
    <t>Höhenreute</t>
  </si>
  <si>
    <t>Sauerkirschen</t>
  </si>
  <si>
    <t>Wald,Weiden</t>
  </si>
  <si>
    <t>HKI</t>
  </si>
  <si>
    <t>Süßkirschen</t>
  </si>
  <si>
    <t>ZZW</t>
  </si>
  <si>
    <t>Zeisertsweiler</t>
  </si>
  <si>
    <t>Birnen, NH</t>
  </si>
  <si>
    <t>ZNH</t>
  </si>
  <si>
    <t>Brombeeren, Holunder, Schlehen</t>
  </si>
  <si>
    <t>Lyon</t>
  </si>
  <si>
    <t>FC1</t>
  </si>
  <si>
    <t>FC2</t>
  </si>
  <si>
    <t>FC3</t>
  </si>
  <si>
    <t>FC5</t>
  </si>
  <si>
    <t>FM3</t>
  </si>
  <si>
    <t>FM1</t>
  </si>
  <si>
    <t>FM2</t>
  </si>
  <si>
    <t>CC1</t>
  </si>
  <si>
    <t>Cerise (bord de culture)</t>
  </si>
  <si>
    <t>CC2</t>
  </si>
  <si>
    <t>CC3</t>
  </si>
  <si>
    <t>Erdbeeren, Himbeeren, Blaubeeren</t>
  </si>
  <si>
    <t>14a</t>
  </si>
  <si>
    <t>14b</t>
  </si>
  <si>
    <t>Dates Insecticides</t>
  </si>
  <si>
    <t>Daten Insektizide</t>
  </si>
  <si>
    <t>Semaines / Wochen</t>
  </si>
  <si>
    <t>FiBL</t>
  </si>
  <si>
    <t>Fraises, framboises, mûres, pruneaux</t>
  </si>
  <si>
    <t>Haies, forêt</t>
  </si>
  <si>
    <t>180, 15, 6, 30</t>
  </si>
  <si>
    <t>46.806785, 7.066233</t>
  </si>
  <si>
    <t>Fraises, Sureaux, cerises, framboises, mûres</t>
  </si>
  <si>
    <t>Haies, forêt, ruisseau</t>
  </si>
  <si>
    <t>100, 10, 17, 55, 12</t>
  </si>
  <si>
    <t>46.918472, 6.970576</t>
  </si>
  <si>
    <t>Mûres, framboises, fraises</t>
  </si>
  <si>
    <t>Forêt, ruisseau</t>
  </si>
  <si>
    <t>100, 60, 400</t>
  </si>
  <si>
    <t>46.809908, 6.781752</t>
  </si>
  <si>
    <t>Cerises, pruneaux, abricots, pêches</t>
  </si>
  <si>
    <t>Ruisseau, haies, forêt</t>
  </si>
  <si>
    <t>47, 9, 86, 13</t>
  </si>
  <si>
    <t>hauterive</t>
  </si>
  <si>
    <t>Rte de Grangeneuve 31</t>
  </si>
  <si>
    <t>Cerises, pruneaux</t>
  </si>
  <si>
    <t>Haie, forêt</t>
  </si>
  <si>
    <t>5, 5</t>
  </si>
  <si>
    <t>3c</t>
  </si>
  <si>
    <t>4a</t>
  </si>
  <si>
    <t>5a</t>
  </si>
  <si>
    <t>5b</t>
  </si>
  <si>
    <t>5c</t>
  </si>
  <si>
    <t>5e</t>
  </si>
  <si>
    <t>7c</t>
  </si>
  <si>
    <t>Au</t>
  </si>
  <si>
    <t>13a</t>
  </si>
  <si>
    <t>14c</t>
  </si>
  <si>
    <t>15a</t>
  </si>
  <si>
    <t>Thal</t>
  </si>
  <si>
    <t>16a</t>
  </si>
  <si>
    <t>Wienacht</t>
  </si>
  <si>
    <t>17a</t>
  </si>
  <si>
    <t>18a</t>
  </si>
  <si>
    <t>RIGA</t>
  </si>
  <si>
    <t>Arbon</t>
  </si>
  <si>
    <t>Metropolstr. 7</t>
  </si>
  <si>
    <t>Brombeere
Nord</t>
  </si>
  <si>
    <t>Hausgarten
Siedlung</t>
  </si>
  <si>
    <t>30m</t>
  </si>
  <si>
    <t>500m2</t>
  </si>
  <si>
    <t>Kirsche 
Hochstamm</t>
  </si>
  <si>
    <t>0 m</t>
  </si>
  <si>
    <t>2 ha</t>
  </si>
  <si>
    <t>DS1</t>
  </si>
  <si>
    <t>ciliegio NAVA</t>
  </si>
  <si>
    <t>36.2</t>
  </si>
  <si>
    <t>54.1</t>
  </si>
  <si>
    <t>DS2</t>
  </si>
  <si>
    <t>more</t>
  </si>
  <si>
    <t>DS3</t>
  </si>
  <si>
    <t>lamponi</t>
  </si>
  <si>
    <t>43.8</t>
  </si>
  <si>
    <t>45.5</t>
  </si>
  <si>
    <t>DS4</t>
  </si>
  <si>
    <t>ciliegio v. fragole</t>
  </si>
  <si>
    <t>DS5</t>
  </si>
  <si>
    <t>bosco</t>
  </si>
  <si>
    <t>47.1</t>
  </si>
  <si>
    <t>CM1</t>
  </si>
  <si>
    <t>CM2</t>
  </si>
  <si>
    <t>Etat</t>
  </si>
  <si>
    <t>West</t>
  </si>
  <si>
    <t>Mitte</t>
  </si>
  <si>
    <t>Ost</t>
  </si>
  <si>
    <t>-</t>
  </si>
  <si>
    <t>CC4</t>
  </si>
  <si>
    <t>attractif levure</t>
  </si>
  <si>
    <t>monts</t>
  </si>
  <si>
    <t>GAEC COQUARD</t>
  </si>
  <si>
    <t>Cerise burlat (bord de culture)</t>
  </si>
  <si>
    <t>Cerise burlat</t>
  </si>
  <si>
    <t>CM3</t>
  </si>
  <si>
    <t>CHIRAT PY</t>
  </si>
  <si>
    <t>Cerise Seetheart</t>
  </si>
  <si>
    <t>Bis W24: DrosoTrap /          ab W25:Profatec</t>
  </si>
  <si>
    <t>Bis W24 =Eigenmischung / ab W25 Riga</t>
  </si>
  <si>
    <t>41.9</t>
  </si>
  <si>
    <t>36.7</t>
  </si>
  <si>
    <t>33.3</t>
  </si>
  <si>
    <t>44.4</t>
  </si>
  <si>
    <t>40.6</t>
  </si>
  <si>
    <t>48.1</t>
  </si>
  <si>
    <t>41.7</t>
  </si>
  <si>
    <t>GAEC DE CHAMPS</t>
  </si>
  <si>
    <t>Cerise 1 versi maison</t>
  </si>
  <si>
    <t>Cerise 2 vers maison</t>
  </si>
  <si>
    <t>Captures tot. / Fänge tot.</t>
  </si>
  <si>
    <t>Nbre de pièges / Anz. Fallen</t>
  </si>
  <si>
    <t>Capt. par piège / Fänge pro Falle</t>
  </si>
  <si>
    <t>par 100 pièges / pro 100 Fallen</t>
  </si>
  <si>
    <t>Par mois / Pro Monat</t>
  </si>
  <si>
    <t>Captures tot. / Tot. Fänge</t>
  </si>
  <si>
    <t>Pièges (moy.) / Fallen (Durchschn.)</t>
  </si>
  <si>
    <t>janvier / Januar</t>
  </si>
  <si>
    <t>février / Februar</t>
  </si>
  <si>
    <t>mars / März</t>
  </si>
  <si>
    <t>avril / April</t>
  </si>
  <si>
    <t>mai / Mai</t>
  </si>
  <si>
    <t>juin / Juni</t>
  </si>
  <si>
    <t>juillet / Juli</t>
  </si>
  <si>
    <t>aout / August</t>
  </si>
  <si>
    <t>septembre / September</t>
  </si>
  <si>
    <t>octobre / Oktober</t>
  </si>
  <si>
    <t>novembre / November</t>
  </si>
  <si>
    <t>décembre / Dezember</t>
  </si>
  <si>
    <t>capt. par piège / Fänge pro Falle</t>
  </si>
  <si>
    <t>Jan.</t>
  </si>
  <si>
    <t>Fév. / Feb.</t>
  </si>
  <si>
    <t>Mars / März</t>
  </si>
  <si>
    <t>Avril / April</t>
  </si>
  <si>
    <t>Juin / Juni</t>
  </si>
  <si>
    <t>Juillet / Juli</t>
  </si>
  <si>
    <t>Août / Aug.</t>
  </si>
  <si>
    <t>Sept.</t>
  </si>
  <si>
    <t>Oct. / Okt.</t>
  </si>
  <si>
    <t>Nov.</t>
  </si>
  <si>
    <t>Déc. / Dez.</t>
  </si>
  <si>
    <t>captures tot. / Fänge tot.</t>
  </si>
  <si>
    <t>Captures par piège / Fänge pro Falle</t>
  </si>
  <si>
    <t>TOT.</t>
  </si>
  <si>
    <t>févr. / Feb. 16</t>
  </si>
  <si>
    <t>jan. / Jan. 16</t>
  </si>
  <si>
    <t>mars / März 16</t>
  </si>
  <si>
    <t>avr. / Apr. 16</t>
  </si>
  <si>
    <t>mai / Mai 16</t>
  </si>
  <si>
    <t>juin / Juni 16</t>
  </si>
  <si>
    <t>juillet / Juli 16</t>
  </si>
  <si>
    <t>août / Aug. 16</t>
  </si>
  <si>
    <t>sept. / Sept. 16</t>
  </si>
  <si>
    <t>oct. Okt. 16</t>
  </si>
  <si>
    <t>nov. / Nov. 16</t>
  </si>
  <si>
    <t>déc. / Dez. 16</t>
  </si>
  <si>
    <t>Nbre Pièges / Anz. Fallen</t>
  </si>
  <si>
    <t>Mâles / Männchen</t>
  </si>
  <si>
    <t>Femelles / Weibchen</t>
  </si>
  <si>
    <t>Captures total / Fänge total</t>
  </si>
  <si>
    <t>Captures par 100 pièges / Fänge pro 100 Fallen</t>
  </si>
  <si>
    <t>jan. / Jan.</t>
  </si>
  <si>
    <t>fév. / Feb.</t>
  </si>
  <si>
    <t>avr. / Apr.</t>
  </si>
  <si>
    <t>août / Aug.</t>
  </si>
  <si>
    <t>sept. / Sept.</t>
  </si>
  <si>
    <t>oct. / Okt.</t>
  </si>
  <si>
    <t>nov. / Nov.</t>
  </si>
  <si>
    <t>déc. / Dez.</t>
  </si>
  <si>
    <t>m / M</t>
  </si>
  <si>
    <t>f / W</t>
  </si>
  <si>
    <t>% m / M</t>
  </si>
  <si>
    <t>% summer form</t>
  </si>
  <si>
    <t>Synth. AR</t>
  </si>
  <si>
    <t>semaine / Woche</t>
  </si>
  <si>
    <t>captures / Fänge</t>
  </si>
  <si>
    <t>Capt. Par sem. / Fänge pro Woche</t>
  </si>
  <si>
    <t>Synth. AG</t>
  </si>
  <si>
    <t>Synth. BE</t>
  </si>
  <si>
    <t>Synth. BL</t>
  </si>
  <si>
    <t>Synth. FR</t>
  </si>
  <si>
    <t>Synth. GR</t>
  </si>
  <si>
    <t>Synth. GE</t>
  </si>
  <si>
    <t>Synth. JU</t>
  </si>
  <si>
    <t>Synth. NE</t>
  </si>
  <si>
    <t>Synth. SG</t>
  </si>
  <si>
    <t>Synth. LU</t>
  </si>
  <si>
    <t>Synth. SO</t>
  </si>
  <si>
    <t>Synth. SH</t>
  </si>
  <si>
    <t>Synth. VD</t>
  </si>
  <si>
    <t>Synth. TG</t>
  </si>
  <si>
    <t>Synth. NW</t>
  </si>
  <si>
    <t>Synth. VS</t>
  </si>
  <si>
    <t>Synth. TI</t>
  </si>
  <si>
    <t>Synth. ZH</t>
  </si>
  <si>
    <t>Synth. Vbg</t>
  </si>
  <si>
    <t>Synth. BW (D)</t>
  </si>
  <si>
    <t>Synth. BY-LI</t>
  </si>
  <si>
    <t>Synth. Lyon</t>
  </si>
  <si>
    <t>s</t>
  </si>
  <si>
    <t>Satteins</t>
  </si>
  <si>
    <t>Hochstämme</t>
  </si>
  <si>
    <t>Zweiwöchentliche Auszählung</t>
  </si>
  <si>
    <t>Wöchentliche Auszählung</t>
  </si>
  <si>
    <t>Wöchentliche Auszählung 1-5</t>
  </si>
  <si>
    <t>Wöchentlich Auszählung 1-5</t>
  </si>
  <si>
    <t>Ab der Woche 25: Wechsel der Fallen von DrosoTrap und eigener Köderflüssigkeit zu: Profatec-Fallen mit Riga-Köderflüssigkeit. 
Ende Juni Zunahme der Befallsmeldungen bei Frühkirschen Burlat und Merchant; steigende Fangzahlen und erste Männchen in den Monitoringfallen. </t>
  </si>
  <si>
    <t>VD Agroscope, Pièges n°6 Gland la Lignère Cerise, Depuis la semaine 21 Mise en place filet à insecte et Pièges alimentaire</t>
  </si>
  <si>
    <t>Auszählung alle 2 Wochen</t>
  </si>
  <si>
    <t>Auszählung alle 2 Wochen, wechsel der Fangflüssigkeit zu Apfelessig:Rotwein:Wasser (1:1:1) formals Brandweinessig:Rotwein:Traubensaft (1:1:1)</t>
  </si>
  <si>
    <t>Auszählung wöchentlich</t>
  </si>
  <si>
    <t>0.5</t>
  </si>
  <si>
    <t>25.05.-01.07.2015</t>
  </si>
  <si>
    <t>?</t>
  </si>
  <si>
    <t>25.05.-01.07.2016</t>
  </si>
  <si>
    <t>27.06.-</t>
  </si>
  <si>
    <t>20.06.-08.07.2016</t>
  </si>
  <si>
    <t>20.06.-08.07.2017</t>
  </si>
  <si>
    <t>68.8</t>
  </si>
  <si>
    <t>86.4</t>
  </si>
  <si>
    <t>95.3</t>
  </si>
  <si>
    <t>67.3</t>
  </si>
  <si>
    <t>97.7</t>
  </si>
  <si>
    <t>54.9</t>
  </si>
  <si>
    <t>69.5</t>
  </si>
  <si>
    <t>91.7</t>
  </si>
  <si>
    <t>73.6</t>
  </si>
  <si>
    <t>86.3</t>
  </si>
  <si>
    <t>FC6</t>
  </si>
  <si>
    <t>JOOS E</t>
  </si>
  <si>
    <t>MM1</t>
  </si>
  <si>
    <t>Bruyere P</t>
  </si>
  <si>
    <t>bas petit tunnel</t>
  </si>
  <si>
    <t>MM2</t>
  </si>
  <si>
    <t>haut petit tunnel</t>
  </si>
  <si>
    <t>MM3</t>
  </si>
  <si>
    <t>bas grand tunnel</t>
  </si>
  <si>
    <t>CM4</t>
  </si>
  <si>
    <t>CM5</t>
  </si>
  <si>
    <t>27.06.-20.07.2016</t>
  </si>
  <si>
    <t>Dornbirn</t>
  </si>
  <si>
    <t>Heidelbeer</t>
  </si>
  <si>
    <t>Anlage</t>
  </si>
  <si>
    <t>Zwetschken</t>
  </si>
  <si>
    <t>Mûre LochTay</t>
  </si>
  <si>
    <t>Drosotrap rouge</t>
  </si>
  <si>
    <t>MM4</t>
  </si>
  <si>
    <t>haut grand tunnel</t>
  </si>
  <si>
    <t>Cerise Sweet Heart (bord de culture)</t>
  </si>
  <si>
    <t>Cerise Sweet Heart</t>
  </si>
  <si>
    <t>CM</t>
  </si>
  <si>
    <t>jan /Jan</t>
  </si>
  <si>
    <t>fév / Feb</t>
  </si>
  <si>
    <t>avr / Apr</t>
  </si>
  <si>
    <t>juin / Juli</t>
  </si>
  <si>
    <t>juillet /Juli</t>
  </si>
  <si>
    <t>aout / Aug</t>
  </si>
  <si>
    <t>sept / Sept</t>
  </si>
  <si>
    <t>oct / Okt</t>
  </si>
  <si>
    <t>nov / Nov</t>
  </si>
  <si>
    <t>déc / Dez</t>
  </si>
  <si>
    <t>Captures cumulées / Fänge kummuliert</t>
  </si>
  <si>
    <t>Frick</t>
  </si>
  <si>
    <t>Ackerstrasse 113; 5070 Frick</t>
  </si>
  <si>
    <t>ja</t>
  </si>
  <si>
    <t>Kirsche_Hochstamm_Siedlung</t>
  </si>
  <si>
    <t>Heidelbeere</t>
  </si>
  <si>
    <t>Beerenhecke</t>
  </si>
  <si>
    <t>Efeu</t>
  </si>
  <si>
    <t>Apfel_Hochstamm</t>
  </si>
  <si>
    <t>Buche</t>
  </si>
  <si>
    <t>Kirsche_Hochstamm_Wald</t>
  </si>
  <si>
    <t>Herbsthimbeeren (Kontrolle nur Männchen)</t>
  </si>
  <si>
    <t>Herbsthimbeeren Eingenetzt (Kontrolle nur Männchen)</t>
  </si>
  <si>
    <t>Captures par semaine et piège</t>
  </si>
  <si>
    <t>Gasser RIGA</t>
  </si>
  <si>
    <t>Herisau</t>
  </si>
  <si>
    <t>Engelen</t>
  </si>
  <si>
    <t>741581/250961</t>
  </si>
  <si>
    <t>Beeren/Kirschen</t>
  </si>
  <si>
    <t>Wiese</t>
  </si>
  <si>
    <t>80 m</t>
  </si>
  <si>
    <t>741681/251017</t>
  </si>
  <si>
    <t>Zwetschgen/Beeren</t>
  </si>
  <si>
    <t>100 m</t>
  </si>
  <si>
    <t>AG (FiBL)</t>
  </si>
  <si>
    <t>47.51602 /  8.02570</t>
  </si>
  <si>
    <t>47.51663 / 8.02661</t>
  </si>
  <si>
    <t>47.51733 / 8.02680</t>
  </si>
  <si>
    <t>47.51435 / 8.02492</t>
  </si>
  <si>
    <t>47.51790 / 8.02520</t>
  </si>
  <si>
    <t>47.51670 / 8.022557</t>
  </si>
  <si>
    <t>47.51541 / 8.02614</t>
  </si>
  <si>
    <t>47.51697 / 8.02445</t>
  </si>
  <si>
    <t>47.51691 / 8.02603</t>
  </si>
  <si>
    <t>47.51361 / 8.02422</t>
  </si>
  <si>
    <t>47.51723 / 8.02714</t>
  </si>
  <si>
    <t>47.51809 / 8.02710</t>
  </si>
  <si>
    <t>47.51342 / 8.02268</t>
  </si>
  <si>
    <t>3065 Bolligen</t>
  </si>
  <si>
    <t>Anzahl Fallen</t>
  </si>
  <si>
    <t>Synth. FiBL</t>
  </si>
  <si>
    <t>pièges / Fallen</t>
  </si>
  <si>
    <t>Capt. Par piège / Fänge pro Falle</t>
  </si>
  <si>
    <t>HeiB</t>
  </si>
  <si>
    <t>EB</t>
  </si>
  <si>
    <t>BB</t>
  </si>
  <si>
    <t>1-Himb</t>
  </si>
  <si>
    <t>2-Himb</t>
  </si>
  <si>
    <t>Hol</t>
  </si>
  <si>
    <t>Boinon</t>
  </si>
  <si>
    <t>Haie bas parcelle</t>
  </si>
  <si>
    <t>Myrtille</t>
  </si>
  <si>
    <t>Myrtille milieu parcelle</t>
  </si>
  <si>
    <t>Myrtille bord parcelle</t>
  </si>
  <si>
    <t>MM5</t>
  </si>
  <si>
    <t>bas grand tunnel</t>
  </si>
  <si>
    <t>PRC1</t>
  </si>
  <si>
    <t>Pruneaux Earl saveurs mirabelles</t>
  </si>
  <si>
    <t>culture</t>
  </si>
  <si>
    <t>PRC2</t>
  </si>
  <si>
    <t>PEC1</t>
  </si>
  <si>
    <t>Peche Earl gerle</t>
  </si>
  <si>
    <t>Kiefer</t>
  </si>
  <si>
    <t>99.2</t>
  </si>
  <si>
    <t>99.1</t>
  </si>
  <si>
    <t>99.7</t>
  </si>
  <si>
    <t>98.2</t>
  </si>
  <si>
    <t>99.9</t>
  </si>
  <si>
    <t>95.2</t>
  </si>
  <si>
    <t>Höchst</t>
  </si>
  <si>
    <t>Magden</t>
  </si>
  <si>
    <t>KW 32
8.-14.08</t>
  </si>
  <si>
    <t>KW 33
15.-21.08</t>
  </si>
  <si>
    <t>W 34
22.-28.08</t>
  </si>
  <si>
    <t>KW 35
29.08-04.09</t>
  </si>
  <si>
    <t>KW 36
5.-11.09</t>
  </si>
  <si>
    <t>KW 37
12.-18.09</t>
  </si>
  <si>
    <t>KW 38
19.-25.09</t>
  </si>
  <si>
    <t>KW 39
26.09-02.10</t>
  </si>
  <si>
    <t>Beerenkontrolle</t>
  </si>
  <si>
    <t>50 Beeren kontrolliert</t>
  </si>
  <si>
    <t>La Neuveville</t>
  </si>
  <si>
    <t>574535/213404</t>
  </si>
  <si>
    <t>Regent Kontrolle</t>
  </si>
  <si>
    <t>Regent Surround 24kg</t>
  </si>
  <si>
    <t>575550/214040</t>
  </si>
  <si>
    <t>Pinot Noir Kontrolle</t>
  </si>
  <si>
    <t>Pinot Noir Surrond 12kg</t>
  </si>
  <si>
    <t>Dornfelder Kontrolle</t>
  </si>
  <si>
    <t>Dornfelder blaue Netze</t>
  </si>
  <si>
    <t>Dornfelder, weisse Netze 1.2x1.2mm</t>
  </si>
  <si>
    <t>Dornfelder, Hagelschutznetz</t>
  </si>
  <si>
    <t>Dornfelder, Insektenschutznetz 1.4x1.7</t>
  </si>
  <si>
    <t>576289/214654</t>
  </si>
  <si>
    <t>Dakapo Kontrolle</t>
  </si>
  <si>
    <t>Dakapo, Hagelschutznetz</t>
  </si>
  <si>
    <t>Dakapo Surround 24kg</t>
  </si>
  <si>
    <t>Pinot Noir Hagelschutznetz</t>
  </si>
  <si>
    <t>579892/216656</t>
  </si>
  <si>
    <t>Mara Kontrolle</t>
  </si>
  <si>
    <t>Mara Surround 24kg</t>
  </si>
  <si>
    <t>578213/215836</t>
  </si>
  <si>
    <t>Cabernet Cortis</t>
  </si>
  <si>
    <t>Cabernet Jura</t>
  </si>
  <si>
    <t>VB 91-26-04</t>
  </si>
  <si>
    <t>573756/210373</t>
  </si>
  <si>
    <t>Pinot Noir</t>
  </si>
  <si>
    <t>Neuchâtel</t>
  </si>
  <si>
    <t>Le Landeron</t>
  </si>
  <si>
    <t>Pinot noir ost-west</t>
  </si>
  <si>
    <t>Pinot noir nors-süd</t>
  </si>
  <si>
    <t>Bern</t>
  </si>
  <si>
    <t>Muscat Bleu</t>
  </si>
  <si>
    <t>Kontrolle Früchte Rebbau</t>
  </si>
  <si>
    <t>47.234457  7.561825</t>
  </si>
  <si>
    <t>47.234253  7.561288</t>
  </si>
  <si>
    <t>Brombeeren /Herbsthimbeeren ab KW 39</t>
  </si>
  <si>
    <t>46.509898, 6.856909</t>
  </si>
  <si>
    <t>46.771121, 7.109574</t>
  </si>
  <si>
    <t>1 UFL VM</t>
  </si>
  <si>
    <t>46.23028, 6.08836</t>
  </si>
  <si>
    <t>Mures</t>
  </si>
  <si>
    <t>Haies, Framboises</t>
  </si>
  <si>
    <t>150m</t>
  </si>
  <si>
    <t>12000m2</t>
  </si>
  <si>
    <t>1 VM</t>
  </si>
  <si>
    <t>46.52438, 6.53216</t>
  </si>
  <si>
    <t>2 VM avec sondes</t>
  </si>
  <si>
    <t>46.48922, 6.40938</t>
  </si>
  <si>
    <t>4 VM</t>
  </si>
  <si>
    <t>Profactex</t>
  </si>
  <si>
    <t>46.75861, 6.67298</t>
  </si>
  <si>
    <t>Profatec?</t>
  </si>
  <si>
    <t>Riga?</t>
  </si>
  <si>
    <t>Salins</t>
  </si>
  <si>
    <t>Abricots</t>
  </si>
  <si>
    <t>Longessaigne (monts)</t>
  </si>
  <si>
    <t>33.33333333</t>
  </si>
  <si>
    <t>46.15384615</t>
  </si>
  <si>
    <t>22.91666667</t>
  </si>
  <si>
    <t>34.7826087</t>
  </si>
  <si>
    <t>46.62162162</t>
  </si>
  <si>
    <t>49.15254237</t>
  </si>
  <si>
    <t>57.37122558</t>
  </si>
  <si>
    <t>56.70498084</t>
  </si>
  <si>
    <t>21.05263158</t>
  </si>
  <si>
    <t>36.36363636</t>
  </si>
  <si>
    <t>7.843137255</t>
  </si>
  <si>
    <t>27.43362832</t>
  </si>
  <si>
    <t>30.53435115</t>
  </si>
  <si>
    <t>42.2310757</t>
  </si>
  <si>
    <t>46.66666667</t>
  </si>
  <si>
    <t>36.98630137</t>
  </si>
  <si>
    <t>14.28571429</t>
  </si>
  <si>
    <t>21.59090909</t>
  </si>
  <si>
    <t>33.68421053</t>
  </si>
  <si>
    <t>41.95652174</t>
  </si>
  <si>
    <t>42.57028112</t>
  </si>
  <si>
    <t>45.94594595</t>
  </si>
  <si>
    <t>44.73684211</t>
  </si>
  <si>
    <t>38.88888889</t>
  </si>
  <si>
    <t>42.10526316</t>
  </si>
  <si>
    <t>48.38709677</t>
  </si>
  <si>
    <t>48.48484848</t>
  </si>
  <si>
    <t>11.11111111</t>
  </si>
  <si>
    <t>73.52941176</t>
  </si>
  <si>
    <t>62.5</t>
  </si>
  <si>
    <t>65.33333333</t>
  </si>
  <si>
    <t>82.08955224</t>
  </si>
  <si>
    <t>63.15789474</t>
  </si>
  <si>
    <t>38.46153846</t>
  </si>
  <si>
    <t>45.45454545</t>
  </si>
  <si>
    <t>57.14285714</t>
  </si>
  <si>
    <t>66.66666667</t>
  </si>
  <si>
    <t>57.95454545</t>
  </si>
  <si>
    <t>78.94736842</t>
  </si>
  <si>
    <t>59.25925926</t>
  </si>
  <si>
    <t>76.92307692</t>
  </si>
  <si>
    <t>69.60784314</t>
  </si>
  <si>
    <t>28.88888889</t>
  </si>
  <si>
    <t>44.44444444</t>
  </si>
  <si>
    <t>Chaussan (côteaux)</t>
  </si>
  <si>
    <t>70.83333333</t>
  </si>
  <si>
    <t>57.89473684</t>
  </si>
  <si>
    <t>69.6969697</t>
  </si>
  <si>
    <t>77.77777778</t>
  </si>
  <si>
    <t>28.57142857</t>
  </si>
  <si>
    <t>30.76923077</t>
  </si>
  <si>
    <t>49.29577465</t>
  </si>
  <si>
    <t>69.67213115</t>
  </si>
  <si>
    <t>42.85714286</t>
  </si>
  <si>
    <t>37.5</t>
  </si>
  <si>
    <t>88.88888889</t>
  </si>
  <si>
    <t>16.66666667</t>
  </si>
  <si>
    <t>57.30337079</t>
  </si>
  <si>
    <t>72.64957265</t>
  </si>
  <si>
    <t>38.18181818</t>
  </si>
  <si>
    <t>59.70744681</t>
  </si>
  <si>
    <t>64.70588235</t>
  </si>
  <si>
    <t>52.17391304</t>
  </si>
  <si>
    <t>47.05882353</t>
  </si>
  <si>
    <t>67.5</t>
  </si>
  <si>
    <t>62.52873563</t>
  </si>
  <si>
    <t>26.82926829</t>
  </si>
  <si>
    <t>10.71428571</t>
  </si>
  <si>
    <t>Chatelus (monts)</t>
  </si>
  <si>
    <t>9.523809524</t>
  </si>
  <si>
    <t>50.57471264</t>
  </si>
  <si>
    <t>44.06779661</t>
  </si>
  <si>
    <t>25.80645161</t>
  </si>
  <si>
    <t>44.64285714</t>
  </si>
  <si>
    <t>26.66666667</t>
  </si>
  <si>
    <t>52.38095238</t>
  </si>
  <si>
    <t>41.17647059</t>
  </si>
  <si>
    <t>47.36842105</t>
  </si>
  <si>
    <t>36.74698795</t>
  </si>
  <si>
    <t>44.90861619</t>
  </si>
  <si>
    <t>51.59574468</t>
  </si>
  <si>
    <t>40.46052632</t>
  </si>
  <si>
    <t>56.83060109</t>
  </si>
  <si>
    <t>58.09935205</t>
  </si>
  <si>
    <t>63.24503311</t>
  </si>
  <si>
    <t>58.52534562</t>
  </si>
  <si>
    <t>64.9122807</t>
  </si>
  <si>
    <t>68.18181818</t>
  </si>
  <si>
    <t>39.70588235</t>
  </si>
  <si>
    <t>59.87654321</t>
  </si>
  <si>
    <t>65.56543837</t>
  </si>
  <si>
    <t>60.89663761</t>
  </si>
  <si>
    <t>58.33333333</t>
  </si>
  <si>
    <t>Mornant (Côteaux)</t>
  </si>
  <si>
    <t>début semaine 32 /fin semaine 34</t>
  </si>
  <si>
    <t>84.61538462</t>
  </si>
  <si>
    <t>85.71428571</t>
  </si>
  <si>
    <t>82.35294118</t>
  </si>
  <si>
    <t>début semaine 30/ fin semaine 33</t>
  </si>
  <si>
    <t>29.72972973</t>
  </si>
  <si>
    <t>Garin Pierres blanches</t>
  </si>
  <si>
    <t>Framboise et bois</t>
  </si>
  <si>
    <t>non récoltée entiérement (grêle du 24/06) récolte prévue semaine 26</t>
  </si>
  <si>
    <t>11.49425287</t>
  </si>
  <si>
    <t>9.090909091</t>
  </si>
  <si>
    <t>42.1686747</t>
  </si>
  <si>
    <t>22.22222222</t>
  </si>
  <si>
    <t>27.80269058</t>
  </si>
  <si>
    <t>10.63063063</t>
  </si>
  <si>
    <t>49.72067039</t>
  </si>
  <si>
    <t>13.63636364</t>
  </si>
  <si>
    <t>40.95238095</t>
  </si>
  <si>
    <t>47.70642202</t>
  </si>
  <si>
    <t>27.10622711</t>
  </si>
  <si>
    <t>21.17647059</t>
  </si>
  <si>
    <t>49.56521739</t>
  </si>
  <si>
    <t>63.63636364</t>
  </si>
  <si>
    <t>52.63157895</t>
  </si>
  <si>
    <t>Saint-laurenr-d'Agny (coteaux)</t>
  </si>
  <si>
    <t>Earl Croisettes</t>
  </si>
  <si>
    <t>cerisiers</t>
  </si>
  <si>
    <t>43.75</t>
  </si>
  <si>
    <t>32.60869565</t>
  </si>
  <si>
    <t>51.70454545</t>
  </si>
  <si>
    <t>5.555555556</t>
  </si>
  <si>
    <t>21.42857143</t>
  </si>
  <si>
    <t>43.07692308</t>
  </si>
  <si>
    <t>28.09917355</t>
  </si>
  <si>
    <t>35.0877193</t>
  </si>
  <si>
    <t>35.86956522</t>
  </si>
  <si>
    <t>40.74074074</t>
  </si>
  <si>
    <t>49.01960784</t>
  </si>
  <si>
    <t>34.93150685</t>
  </si>
  <si>
    <t>57.98319328</t>
  </si>
  <si>
    <t>83.33333333</t>
  </si>
  <si>
    <t>framboisiers</t>
  </si>
  <si>
    <t>13.15789474</t>
  </si>
  <si>
    <t>5.882352941</t>
  </si>
  <si>
    <t>4.545454545</t>
  </si>
  <si>
    <t>28.125</t>
  </si>
  <si>
    <t>27.77777778</t>
  </si>
  <si>
    <t>41.44144144</t>
  </si>
  <si>
    <t>37.36263736</t>
  </si>
  <si>
    <t>KW 40
03.10-09.10</t>
  </si>
  <si>
    <t>geerntet</t>
  </si>
  <si>
    <t>47.34283, 9.09710</t>
  </si>
  <si>
    <t>Wald, Himbeeren, Erdbeeren, Heidelbeeren</t>
  </si>
  <si>
    <t>47.38500, 8.54325</t>
  </si>
  <si>
    <t>Wald, Kirschen, Himbeeren, Johannisbeeren, Brombeeren</t>
  </si>
  <si>
    <t>47.35332, 9.18180</t>
  </si>
  <si>
    <t>Wald, Erdbeeren</t>
  </si>
  <si>
    <t>47.36104, 9.16809</t>
  </si>
  <si>
    <t>47.36092, 9.16793</t>
  </si>
  <si>
    <t>Riggenlohstrasse</t>
  </si>
  <si>
    <t>47.36336, 9.15454</t>
  </si>
  <si>
    <t>47.35189, 9.18331</t>
  </si>
  <si>
    <t>Himbeeren, Brombeeren, Erdbeeren, Wald</t>
  </si>
  <si>
    <t>10 m</t>
  </si>
  <si>
    <t>KW 30</t>
  </si>
  <si>
    <t>x</t>
  </si>
  <si>
    <t>47.35202, 9.18383</t>
  </si>
  <si>
    <t>Himbeeren, Brombeeren, Erdbeeren, Wald</t>
  </si>
  <si>
    <t>47.35200, 9.18434</t>
  </si>
  <si>
    <t>45.8445 N, 8.96636 E</t>
  </si>
  <si>
    <t>Vigne, agriculture</t>
  </si>
  <si>
    <t>50 m</t>
  </si>
  <si>
    <t>C'est un petit bosquet, entouré de vigne, où il y a  aussi un cerisier</t>
  </si>
  <si>
    <t>début juin</t>
  </si>
  <si>
    <t>pas utilisé</t>
  </si>
  <si>
    <t>via Vigin</t>
  </si>
  <si>
    <t>46.03029 N, 8.97414 E</t>
  </si>
  <si>
    <t>Etablissemnt agricole entouré sur un côté par la forêt. Il a l'arboricolture, la vigne,  les cultures maraichères et les petits fruits</t>
  </si>
  <si>
    <t>30 m</t>
  </si>
  <si>
    <t>25'000 m2</t>
  </si>
  <si>
    <t>Döbut Septembre</t>
  </si>
  <si>
    <t>Pas utilisé (sur pêcher sauvage)</t>
  </si>
  <si>
    <t>46.15946 N, 8.98097 E</t>
  </si>
  <si>
    <t>Endroit asset antropomorphisé: beaucoup de routes, quelques champs et des maisons</t>
  </si>
  <si>
    <t>300 m</t>
  </si>
  <si>
    <t>25 mètres lineaires</t>
  </si>
  <si>
    <t>Début juin</t>
  </si>
  <si>
    <t>Pas utilisé</t>
  </si>
  <si>
    <t>46.14811 N, 8.93016 E</t>
  </si>
  <si>
    <t>Forêts et vigne</t>
  </si>
  <si>
    <t>20 m</t>
  </si>
  <si>
    <t>3'000 m2</t>
  </si>
  <si>
    <t>Fin Septembre</t>
  </si>
  <si>
    <t>Kaolin</t>
  </si>
  <si>
    <t>46.24848 N, 8.7056 E</t>
  </si>
  <si>
    <t>46.40945 N, 8.9834 E</t>
  </si>
  <si>
    <t>70 m2</t>
  </si>
  <si>
    <t>mi-juin</t>
  </si>
  <si>
    <t>Pas traité</t>
  </si>
  <si>
    <t>46.0294 N, 8.97715 E</t>
  </si>
  <si>
    <t>Quelque maisons  et bois</t>
  </si>
  <si>
    <t>900 m2</t>
  </si>
  <si>
    <t>mi-mai: Gazelle</t>
  </si>
  <si>
    <t>99.6</t>
  </si>
  <si>
    <t>46.03026 N, 8.97634 E</t>
  </si>
  <si>
    <t>Cultures maraichères, vigne</t>
  </si>
  <si>
    <t>mi-juin: Parexan</t>
  </si>
  <si>
    <t>46.03017 N, 8.97457 E</t>
  </si>
  <si>
    <t>Serres horticoles, maison et forêt</t>
  </si>
  <si>
    <t>À partir de la mi-juin</t>
  </si>
  <si>
    <t>Pas traités</t>
  </si>
  <si>
    <t>99.3</t>
  </si>
  <si>
    <t>46.03038 N, 8.97439</t>
  </si>
  <si>
    <t>300 m2</t>
  </si>
  <si>
    <t>Pas traité (peu de fruits, récolté seulement  les précoces)</t>
  </si>
  <si>
    <t>46.03044 N, 8.97397 E</t>
  </si>
  <si>
    <t>Serres horticoles, cerisiers et forêt</t>
  </si>
  <si>
    <t>13'000 m2</t>
  </si>
  <si>
    <t>surreau: début août</t>
  </si>
  <si>
    <t>99.5</t>
  </si>
  <si>
    <t>KW 41
10.10-16.10.2016</t>
  </si>
  <si>
    <t>Bemerkungen</t>
  </si>
  <si>
    <t>Bis 22.04.2016 jede 2. Woche und nicht alle Kulturen. Werte sind Fallenfänge für 2 Wochen.</t>
  </si>
  <si>
    <t>Ab 22.04.2016 Fallenfänge pro Falle und Woche</t>
  </si>
  <si>
    <t>47.49301 / 7.53226</t>
  </si>
  <si>
    <t>47.51599 / 7.65204</t>
  </si>
  <si>
    <t>47.51232 /7.69004</t>
  </si>
  <si>
    <t>47.49116 / 7.56539</t>
  </si>
  <si>
    <t>47.43762 / 7.79058</t>
  </si>
  <si>
    <t>47.58210 / 7.66886</t>
  </si>
  <si>
    <t>21 tsavannes</t>
  </si>
  <si>
    <t>Domaine du Tilley</t>
  </si>
  <si>
    <t>22 freity d'en haut</t>
  </si>
  <si>
    <t>fraise 1</t>
  </si>
  <si>
    <t>Biobest</t>
  </si>
  <si>
    <t>Chamoson</t>
  </si>
  <si>
    <t>46.190783, 7.255915</t>
  </si>
  <si>
    <t xml:space="preserve">Fraise est </t>
  </si>
  <si>
    <t>Framboises, choux, vergers</t>
  </si>
  <si>
    <t>fraise 2</t>
  </si>
  <si>
    <t>Fraise ouest</t>
  </si>
  <si>
    <r>
      <rPr>
        <sz val="7"/>
        <rFont val="Arial"/>
      </rPr>
      <t>via sottomontagna</t>
    </r>
    <r>
      <rPr>
        <sz val="12"/>
        <rFont val="Times New Roman"/>
      </rPr>
      <t/>
    </r>
  </si>
  <si>
    <t>98.9</t>
  </si>
  <si>
    <t>88.9</t>
  </si>
  <si>
    <t>43.5</t>
  </si>
  <si>
    <t>59.6</t>
  </si>
  <si>
    <t>58.3</t>
  </si>
  <si>
    <t>37.6</t>
  </si>
  <si>
    <t>95.7</t>
  </si>
  <si>
    <t>77.6</t>
  </si>
  <si>
    <t>32.2</t>
  </si>
  <si>
    <t>53.2</t>
  </si>
  <si>
    <t>46.5</t>
  </si>
  <si>
    <t>33.2</t>
  </si>
  <si>
    <t>64.8</t>
  </si>
  <si>
    <t>60.9</t>
  </si>
  <si>
    <t>50.0</t>
  </si>
  <si>
    <t>39.0</t>
  </si>
  <si>
    <t>26.0</t>
  </si>
  <si>
    <t>93.3</t>
  </si>
  <si>
    <t>68.3</t>
  </si>
  <si>
    <t>36.9</t>
  </si>
  <si>
    <t>61.1</t>
  </si>
  <si>
    <t>49.3</t>
  </si>
  <si>
    <t>36.0</t>
  </si>
  <si>
    <t>97.0</t>
  </si>
  <si>
    <t>80.3</t>
  </si>
  <si>
    <t>64.2</t>
  </si>
  <si>
    <t>46.1</t>
  </si>
  <si>
    <t>47.44968 / 7.77098</t>
  </si>
  <si>
    <t>47.46682 / 7.57516</t>
  </si>
  <si>
    <t>47.51144/ 7.72694</t>
  </si>
  <si>
    <t>47.58184 / 7.66876</t>
  </si>
  <si>
    <t>L3
000000457038</t>
  </si>
  <si>
    <t>L2
000000456F3C</t>
  </si>
  <si>
    <t>L1
000000456E0E</t>
  </si>
  <si>
    <t>No1 4B00000040ADDD41</t>
  </si>
  <si>
    <t>No2 6400000040B54941</t>
  </si>
  <si>
    <t>No3 E7000000458B4641</t>
  </si>
  <si>
    <t>C400000040B5C441</t>
  </si>
  <si>
    <t>2900000040A57D41</t>
  </si>
  <si>
    <t>CB00000045726C41</t>
  </si>
  <si>
    <t>7F000000458C7941</t>
  </si>
  <si>
    <t>E700000040AD3A41</t>
  </si>
  <si>
    <t>38000000456DB341</t>
  </si>
  <si>
    <t>4600000040A3AC41</t>
  </si>
  <si>
    <t>6F000000456FFB41</t>
  </si>
  <si>
    <t>C900000040B26441</t>
  </si>
  <si>
    <t>C0000000458AC641</t>
  </si>
  <si>
    <t>0500000045779E41</t>
  </si>
  <si>
    <t>9200000045760B41</t>
  </si>
  <si>
    <t>Maggia / Gordola</t>
  </si>
  <si>
    <t xml:space="preserve">1-Ki
</t>
  </si>
  <si>
    <t xml:space="preserve">2-Ki
</t>
  </si>
  <si>
    <t xml:space="preserve">3-Ki
</t>
  </si>
  <si>
    <t xml:space="preserve">1-Zwe
</t>
  </si>
  <si>
    <t xml:space="preserve">
2-Zwe</t>
  </si>
  <si>
    <t xml:space="preserve">1-Reb
</t>
  </si>
  <si>
    <t xml:space="preserve">2-Reb
</t>
  </si>
  <si>
    <t xml:space="preserve">3-Reb
</t>
  </si>
  <si>
    <t xml:space="preserve">4-Reb
</t>
  </si>
  <si>
    <t xml:space="preserve">47.5103,09.4276
47°30'37.3''
09°25'39''
</t>
  </si>
  <si>
    <t xml:space="preserve">47.5102,09.4276
47°30'36.6''
09°25'39''
</t>
  </si>
  <si>
    <t xml:space="preserve">47.5101,09.4276
47°30'36.3''
09°25'39''
</t>
  </si>
  <si>
    <t xml:space="preserve">Süd
Minikiwi
Brombeere
Maibeere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</si>
</sst>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\.m"/>
  </numFmts>
  <fonts count="53" x14ac:knownFonts="1">
    <font>
      <sz val="10"/>
      <color rgb="FF000000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363636"/>
      <name val="Calibri"/>
      <family val="2"/>
      <scheme val="minor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18"/>
      <name val="Arial"/>
      <family val="2"/>
    </font>
    <font>
      <sz val="7"/>
      <color rgb="FF000000"/>
      <name val="Arial"/>
    </font>
    <font>
      <b/>
      <sz val="7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10"/>
      <name val="Arial"/>
    </font>
    <font>
      <sz val="7"/>
      <name val="Arial"/>
    </font>
    <font>
      <b/>
      <sz val="7"/>
      <name val="Arial"/>
    </font>
    <font>
      <sz val="8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  <font>
      <sz val="9"/>
      <name val="Arial"/>
    </font>
    <font>
      <b/>
      <sz val="7"/>
      <color rgb="FFFF0000"/>
      <name val="Arial"/>
    </font>
    <font>
      <sz val="12"/>
      <name val="Times New Roman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rgb="FF00FFFF"/>
      </patternFill>
    </fill>
    <fill>
      <patternFill patternType="solid">
        <fgColor rgb="FF4A86E8"/>
        <bgColor rgb="FF4A86E8"/>
      </patternFill>
    </fill>
    <fill>
      <patternFill patternType="solid">
        <fgColor rgb="FFD5A6BD"/>
        <bgColor rgb="FFD5A6BD"/>
      </patternFill>
    </fill>
    <fill>
      <patternFill patternType="solid">
        <fgColor rgb="FFC27BA0"/>
        <bgColor rgb="FFC27BA0"/>
      </patternFill>
    </fill>
  </fills>
  <borders count="2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7">
    <xf numFmtId="0" fontId="0" fillId="0" borderId="0"/>
    <xf numFmtId="0" fontId="9" fillId="0" borderId="0"/>
    <xf numFmtId="0" fontId="5" fillId="0" borderId="0"/>
    <xf numFmtId="0" fontId="12" fillId="0" borderId="0"/>
    <xf numFmtId="0" fontId="7" fillId="0" borderId="0"/>
    <xf numFmtId="0" fontId="4" fillId="0" borderId="0"/>
    <xf numFmtId="0" fontId="13" fillId="0" borderId="0"/>
  </cellStyleXfs>
  <cellXfs count="380">
    <xf numFmtId="0" fontId="0" fillId="0" borderId="0" xfId="0" applyFont="1" applyAlignment="1"/>
    <xf numFmtId="0" fontId="8" fillId="0" borderId="2" xfId="0" applyFont="1" applyBorder="1" applyAlignment="1"/>
    <xf numFmtId="0" fontId="11" fillId="0" borderId="0" xfId="1" applyFont="1"/>
    <xf numFmtId="0" fontId="9" fillId="0" borderId="0" xfId="1" applyFont="1"/>
    <xf numFmtId="0" fontId="9" fillId="0" borderId="0" xfId="1" applyFont="1" applyFill="1"/>
    <xf numFmtId="0" fontId="11" fillId="0" borderId="0" xfId="1" applyFont="1" applyFill="1"/>
    <xf numFmtId="0" fontId="9" fillId="0" borderId="0" xfId="1" applyFont="1" applyAlignment="1">
      <alignment wrapText="1"/>
    </xf>
    <xf numFmtId="0" fontId="9" fillId="0" borderId="0" xfId="1" applyFont="1" applyFill="1" applyAlignment="1">
      <alignment wrapText="1"/>
    </xf>
    <xf numFmtId="0" fontId="4" fillId="0" borderId="0" xfId="5"/>
    <xf numFmtId="1" fontId="12" fillId="0" borderId="0" xfId="3" applyNumberFormat="1"/>
    <xf numFmtId="1" fontId="7" fillId="0" borderId="0" xfId="4" applyNumberFormat="1" applyFont="1"/>
    <xf numFmtId="1" fontId="4" fillId="0" borderId="0" xfId="5" applyNumberFormat="1"/>
    <xf numFmtId="17" fontId="7" fillId="0" borderId="0" xfId="4" applyNumberFormat="1" applyFont="1"/>
    <xf numFmtId="17" fontId="16" fillId="0" borderId="0" xfId="3" applyNumberFormat="1" applyFont="1"/>
    <xf numFmtId="0" fontId="14" fillId="0" borderId="0" xfId="5" applyFont="1" applyAlignment="1">
      <alignment wrapText="1"/>
    </xf>
    <xf numFmtId="0" fontId="15" fillId="0" borderId="0" xfId="3" applyFont="1" applyAlignment="1">
      <alignment horizontal="center" vertical="center" wrapText="1"/>
    </xf>
    <xf numFmtId="0" fontId="15" fillId="0" borderId="0" xfId="3" applyFont="1" applyAlignment="1">
      <alignment wrapText="1"/>
    </xf>
    <xf numFmtId="17" fontId="7" fillId="0" borderId="0" xfId="4" applyNumberFormat="1" applyFont="1" applyFill="1"/>
    <xf numFmtId="1" fontId="4" fillId="0" borderId="0" xfId="5" applyNumberFormat="1" applyFill="1"/>
    <xf numFmtId="0" fontId="4" fillId="0" borderId="0" xfId="5" applyFill="1"/>
    <xf numFmtId="0" fontId="0" fillId="0" borderId="0" xfId="0"/>
    <xf numFmtId="0" fontId="18" fillId="0" borderId="3" xfId="1" applyFont="1" applyBorder="1"/>
    <xf numFmtId="0" fontId="18" fillId="3" borderId="3" xfId="1" applyFont="1" applyFill="1" applyBorder="1"/>
    <xf numFmtId="0" fontId="18" fillId="5" borderId="3" xfId="1" applyFont="1" applyFill="1" applyBorder="1"/>
    <xf numFmtId="0" fontId="18" fillId="0" borderId="0" xfId="1" applyFont="1"/>
    <xf numFmtId="0" fontId="19" fillId="0" borderId="3" xfId="1" applyFont="1" applyFill="1" applyBorder="1"/>
    <xf numFmtId="0" fontId="19" fillId="0" borderId="0" xfId="1" applyFont="1"/>
    <xf numFmtId="2" fontId="19" fillId="0" borderId="0" xfId="1" applyNumberFormat="1" applyFont="1"/>
    <xf numFmtId="0" fontId="19" fillId="0" borderId="0" xfId="1" applyFont="1" applyFill="1"/>
    <xf numFmtId="0" fontId="19" fillId="0" borderId="3" xfId="1" applyFont="1" applyBorder="1"/>
    <xf numFmtId="0" fontId="20" fillId="0" borderId="3" xfId="0" applyFont="1" applyBorder="1" applyAlignment="1"/>
    <xf numFmtId="2" fontId="19" fillId="0" borderId="0" xfId="1" applyNumberFormat="1" applyFont="1" applyFill="1"/>
    <xf numFmtId="0" fontId="19" fillId="0" borderId="4" xfId="1" applyFont="1" applyBorder="1"/>
    <xf numFmtId="0" fontId="19" fillId="0" borderId="0" xfId="1" applyFont="1" applyAlignment="1"/>
    <xf numFmtId="0" fontId="19" fillId="0" borderId="0" xfId="1" applyFont="1" applyFill="1" applyAlignment="1"/>
    <xf numFmtId="2" fontId="19" fillId="0" borderId="0" xfId="1" applyNumberFormat="1" applyFont="1" applyAlignment="1"/>
    <xf numFmtId="0" fontId="19" fillId="0" borderId="7" xfId="1" applyFont="1" applyBorder="1"/>
    <xf numFmtId="1" fontId="12" fillId="0" borderId="0" xfId="3" applyNumberFormat="1" applyFill="1"/>
    <xf numFmtId="1" fontId="7" fillId="0" borderId="0" xfId="4" applyNumberFormat="1" applyFont="1" applyFill="1"/>
    <xf numFmtId="0" fontId="19" fillId="7" borderId="0" xfId="1" applyFont="1" applyFill="1" applyAlignment="1"/>
    <xf numFmtId="0" fontId="0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" fontId="19" fillId="0" borderId="3" xfId="1" applyNumberFormat="1" applyFont="1" applyBorder="1" applyAlignment="1"/>
    <xf numFmtId="0" fontId="21" fillId="0" borderId="0" xfId="0" applyFont="1" applyAlignment="1"/>
    <xf numFmtId="0" fontId="21" fillId="0" borderId="0" xfId="0" applyFont="1" applyAlignment="1">
      <alignment wrapText="1"/>
    </xf>
    <xf numFmtId="0" fontId="21" fillId="0" borderId="8" xfId="0" applyFont="1" applyBorder="1" applyAlignment="1">
      <alignment wrapText="1"/>
    </xf>
    <xf numFmtId="0" fontId="22" fillId="0" borderId="0" xfId="0" applyFont="1" applyAlignment="1"/>
    <xf numFmtId="0" fontId="22" fillId="0" borderId="0" xfId="0" applyFont="1" applyAlignment="1">
      <alignment wrapText="1"/>
    </xf>
    <xf numFmtId="0" fontId="23" fillId="0" borderId="0" xfId="0" applyFont="1" applyAlignment="1"/>
    <xf numFmtId="0" fontId="21" fillId="0" borderId="0" xfId="0" applyFont="1" applyAlignment="1">
      <alignment wrapText="1"/>
    </xf>
    <xf numFmtId="0" fontId="10" fillId="0" borderId="0" xfId="0" applyFont="1" applyAlignment="1"/>
    <xf numFmtId="0" fontId="22" fillId="0" borderId="0" xfId="0" applyFont="1" applyFill="1" applyAlignment="1"/>
    <xf numFmtId="0" fontId="23" fillId="0" borderId="1" xfId="0" applyFont="1" applyBorder="1"/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0" fontId="18" fillId="0" borderId="3" xfId="1" applyFont="1" applyFill="1" applyBorder="1"/>
    <xf numFmtId="0" fontId="19" fillId="0" borderId="11" xfId="1" applyFont="1" applyBorder="1"/>
    <xf numFmtId="0" fontId="19" fillId="12" borderId="7" xfId="1" applyFont="1" applyFill="1" applyBorder="1"/>
    <xf numFmtId="0" fontId="19" fillId="0" borderId="20" xfId="1" applyFont="1" applyBorder="1"/>
    <xf numFmtId="0" fontId="18" fillId="0" borderId="21" xfId="1" applyFont="1" applyBorder="1"/>
    <xf numFmtId="0" fontId="18" fillId="3" borderId="20" xfId="1" applyFont="1" applyFill="1" applyBorder="1"/>
    <xf numFmtId="0" fontId="19" fillId="0" borderId="20" xfId="1" applyFont="1" applyFill="1" applyBorder="1"/>
    <xf numFmtId="0" fontId="20" fillId="0" borderId="20" xfId="0" applyFont="1" applyBorder="1" applyAlignment="1"/>
    <xf numFmtId="0" fontId="17" fillId="12" borderId="7" xfId="1" applyFont="1" applyFill="1" applyBorder="1"/>
    <xf numFmtId="0" fontId="19" fillId="12" borderId="4" xfId="1" applyFont="1" applyFill="1" applyBorder="1"/>
    <xf numFmtId="0" fontId="19" fillId="0" borderId="22" xfId="1" applyFont="1" applyBorder="1"/>
    <xf numFmtId="0" fontId="19" fillId="12" borderId="23" xfId="1" applyFont="1" applyFill="1" applyBorder="1"/>
    <xf numFmtId="0" fontId="26" fillId="0" borderId="0" xfId="1" applyFont="1"/>
    <xf numFmtId="0" fontId="26" fillId="0" borderId="0" xfId="1" applyFont="1" applyFill="1"/>
    <xf numFmtId="1" fontId="27" fillId="0" borderId="0" xfId="1" applyNumberFormat="1" applyFont="1" applyFill="1"/>
    <xf numFmtId="0" fontId="18" fillId="3" borderId="10" xfId="1" applyFont="1" applyFill="1" applyBorder="1"/>
    <xf numFmtId="0" fontId="18" fillId="5" borderId="10" xfId="1" applyFont="1" applyFill="1" applyBorder="1"/>
    <xf numFmtId="0" fontId="6" fillId="0" borderId="0" xfId="1" applyFont="1" applyFill="1"/>
    <xf numFmtId="0" fontId="18" fillId="0" borderId="0" xfId="1" applyFont="1" applyFill="1" applyAlignment="1">
      <alignment wrapText="1"/>
    </xf>
    <xf numFmtId="0" fontId="27" fillId="0" borderId="0" xfId="1" applyFont="1"/>
    <xf numFmtId="164" fontId="27" fillId="0" borderId="0" xfId="1" applyNumberFormat="1" applyFont="1"/>
    <xf numFmtId="0" fontId="27" fillId="0" borderId="6" xfId="1" applyFont="1" applyBorder="1"/>
    <xf numFmtId="1" fontId="27" fillId="0" borderId="2" xfId="1" applyNumberFormat="1" applyFont="1" applyFill="1" applyBorder="1"/>
    <xf numFmtId="164" fontId="27" fillId="0" borderId="2" xfId="1" applyNumberFormat="1" applyFont="1" applyBorder="1"/>
    <xf numFmtId="0" fontId="28" fillId="0" borderId="0" xfId="1" applyFont="1"/>
    <xf numFmtId="1" fontId="28" fillId="0" borderId="0" xfId="1" applyNumberFormat="1" applyFont="1" applyFill="1"/>
    <xf numFmtId="0" fontId="18" fillId="0" borderId="3" xfId="1" applyFont="1" applyBorder="1" applyAlignment="1">
      <alignment wrapText="1"/>
    </xf>
    <xf numFmtId="1" fontId="19" fillId="0" borderId="3" xfId="1" applyNumberFormat="1" applyFont="1" applyBorder="1"/>
    <xf numFmtId="1" fontId="19" fillId="0" borderId="3" xfId="1" applyNumberFormat="1" applyFont="1" applyBorder="1" applyAlignment="1">
      <alignment wrapText="1"/>
    </xf>
    <xf numFmtId="0" fontId="18" fillId="6" borderId="3" xfId="1" applyFont="1" applyFill="1" applyBorder="1" applyAlignment="1">
      <alignment wrapText="1"/>
    </xf>
    <xf numFmtId="164" fontId="19" fillId="6" borderId="3" xfId="1" applyNumberFormat="1" applyFont="1" applyFill="1" applyBorder="1"/>
    <xf numFmtId="0" fontId="29" fillId="0" borderId="3" xfId="1" applyFont="1" applyFill="1" applyBorder="1"/>
    <xf numFmtId="0" fontId="29" fillId="0" borderId="3" xfId="1" applyFont="1" applyBorder="1"/>
    <xf numFmtId="0" fontId="18" fillId="6" borderId="3" xfId="1" applyFont="1" applyFill="1" applyBorder="1"/>
    <xf numFmtId="0" fontId="29" fillId="6" borderId="3" xfId="1" applyFont="1" applyFill="1" applyBorder="1"/>
    <xf numFmtId="1" fontId="28" fillId="0" borderId="0" xfId="1" applyNumberFormat="1" applyFont="1"/>
    <xf numFmtId="0" fontId="19" fillId="0" borderId="6" xfId="1" applyFont="1" applyBorder="1"/>
    <xf numFmtId="0" fontId="19" fillId="0" borderId="2" xfId="1" applyFont="1" applyFill="1" applyBorder="1"/>
    <xf numFmtId="2" fontId="19" fillId="0" borderId="2" xfId="1" applyNumberFormat="1" applyFont="1" applyBorder="1"/>
    <xf numFmtId="1" fontId="19" fillId="7" borderId="3" xfId="1" applyNumberFormat="1" applyFont="1" applyFill="1" applyBorder="1"/>
    <xf numFmtId="17" fontId="18" fillId="7" borderId="3" xfId="1" applyNumberFormat="1" applyFont="1" applyFill="1" applyBorder="1" applyAlignment="1">
      <alignment horizontal="right"/>
    </xf>
    <xf numFmtId="0" fontId="30" fillId="7" borderId="3" xfId="3" applyFont="1" applyFill="1" applyBorder="1" applyAlignment="1">
      <alignment wrapText="1"/>
    </xf>
    <xf numFmtId="0" fontId="18" fillId="7" borderId="3" xfId="1" applyFont="1" applyFill="1" applyBorder="1" applyAlignment="1">
      <alignment wrapText="1"/>
    </xf>
    <xf numFmtId="0" fontId="18" fillId="13" borderId="0" xfId="1" applyFont="1" applyFill="1" applyAlignment="1">
      <alignment wrapText="1"/>
    </xf>
    <xf numFmtId="0" fontId="19" fillId="13" borderId="0" xfId="1" applyFont="1" applyFill="1"/>
    <xf numFmtId="164" fontId="19" fillId="13" borderId="0" xfId="1" applyNumberFormat="1" applyFont="1" applyFill="1"/>
    <xf numFmtId="1" fontId="19" fillId="13" borderId="0" xfId="1" applyNumberFormat="1" applyFont="1" applyFill="1"/>
    <xf numFmtId="0" fontId="3" fillId="0" borderId="0" xfId="5" applyFont="1"/>
    <xf numFmtId="0" fontId="31" fillId="0" borderId="0" xfId="0" applyFont="1" applyBorder="1" applyAlignment="1">
      <alignment wrapText="1"/>
    </xf>
    <xf numFmtId="0" fontId="31" fillId="0" borderId="0" xfId="0" applyFont="1" applyBorder="1" applyAlignment="1"/>
    <xf numFmtId="0" fontId="31" fillId="0" borderId="0" xfId="0" applyFont="1" applyAlignment="1">
      <alignment wrapText="1"/>
    </xf>
    <xf numFmtId="0" fontId="31" fillId="0" borderId="15" xfId="0" applyFont="1" applyBorder="1" applyAlignment="1">
      <alignment wrapText="1"/>
    </xf>
    <xf numFmtId="0" fontId="31" fillId="0" borderId="8" xfId="0" applyFont="1" applyBorder="1" applyAlignment="1">
      <alignment wrapText="1"/>
    </xf>
    <xf numFmtId="0" fontId="31" fillId="0" borderId="13" xfId="0" applyFont="1" applyBorder="1" applyAlignment="1">
      <alignment wrapText="1"/>
    </xf>
    <xf numFmtId="0" fontId="31" fillId="0" borderId="1" xfId="0" applyFont="1" applyBorder="1" applyAlignment="1"/>
    <xf numFmtId="0" fontId="32" fillId="0" borderId="0" xfId="0" applyFont="1" applyAlignment="1"/>
    <xf numFmtId="0" fontId="31" fillId="0" borderId="16" xfId="0" applyFont="1" applyBorder="1" applyAlignment="1"/>
    <xf numFmtId="0" fontId="31" fillId="9" borderId="1" xfId="0" applyFont="1" applyFill="1" applyBorder="1" applyAlignment="1"/>
    <xf numFmtId="0" fontId="32" fillId="9" borderId="0" xfId="0" applyFont="1" applyFill="1" applyAlignment="1">
      <alignment horizontal="right"/>
    </xf>
    <xf numFmtId="0" fontId="31" fillId="9" borderId="16" xfId="0" applyFont="1" applyFill="1" applyBorder="1" applyAlignment="1"/>
    <xf numFmtId="0" fontId="32" fillId="0" borderId="0" xfId="0" applyFont="1" applyAlignment="1">
      <alignment horizontal="center"/>
    </xf>
    <xf numFmtId="0" fontId="31" fillId="0" borderId="16" xfId="0" applyFont="1" applyBorder="1" applyAlignment="1">
      <alignment horizontal="center"/>
    </xf>
    <xf numFmtId="0" fontId="31" fillId="0" borderId="15" xfId="0" applyFont="1" applyBorder="1" applyAlignment="1"/>
    <xf numFmtId="0" fontId="32" fillId="0" borderId="8" xfId="0" applyFont="1" applyBorder="1" applyAlignment="1"/>
    <xf numFmtId="0" fontId="31" fillId="0" borderId="13" xfId="0" applyFont="1" applyBorder="1" applyAlignment="1">
      <alignment horizontal="center"/>
    </xf>
    <xf numFmtId="0" fontId="26" fillId="0" borderId="0" xfId="0" applyFont="1" applyAlignment="1"/>
    <xf numFmtId="0" fontId="31" fillId="4" borderId="0" xfId="0" applyFont="1" applyFill="1" applyAlignment="1"/>
    <xf numFmtId="0" fontId="32" fillId="4" borderId="0" xfId="0" applyFont="1" applyFill="1" applyAlignment="1"/>
    <xf numFmtId="0" fontId="32" fillId="6" borderId="0" xfId="0" applyFont="1" applyFill="1" applyAlignment="1"/>
    <xf numFmtId="0" fontId="32" fillId="4" borderId="3" xfId="0" applyFont="1" applyFill="1" applyBorder="1" applyAlignment="1">
      <alignment wrapText="1"/>
    </xf>
    <xf numFmtId="0" fontId="32" fillId="6" borderId="3" xfId="0" applyFont="1" applyFill="1" applyBorder="1" applyAlignment="1">
      <alignment wrapText="1"/>
    </xf>
    <xf numFmtId="0" fontId="31" fillId="4" borderId="0" xfId="0" applyFont="1" applyFill="1" applyAlignment="1">
      <alignment wrapText="1"/>
    </xf>
    <xf numFmtId="0" fontId="31" fillId="0" borderId="1" xfId="0" applyFont="1" applyBorder="1" applyAlignment="1">
      <alignment wrapText="1"/>
    </xf>
    <xf numFmtId="164" fontId="32" fillId="6" borderId="0" xfId="0" applyNumberFormat="1" applyFont="1" applyFill="1" applyAlignment="1"/>
    <xf numFmtId="0" fontId="31" fillId="0" borderId="16" xfId="0" applyFont="1" applyBorder="1" applyAlignment="1">
      <alignment horizontal="right"/>
    </xf>
    <xf numFmtId="0" fontId="31" fillId="9" borderId="16" xfId="0" applyFont="1" applyFill="1" applyBorder="1" applyAlignment="1">
      <alignment horizontal="right"/>
    </xf>
    <xf numFmtId="0" fontId="31" fillId="0" borderId="0" xfId="0" applyFont="1" applyAlignment="1"/>
    <xf numFmtId="0" fontId="31" fillId="0" borderId="8" xfId="0" applyFont="1" applyBorder="1" applyAlignment="1"/>
    <xf numFmtId="0" fontId="31" fillId="0" borderId="13" xfId="0" applyFont="1" applyBorder="1" applyAlignment="1"/>
    <xf numFmtId="0" fontId="25" fillId="0" borderId="0" xfId="0" applyFont="1" applyAlignment="1"/>
    <xf numFmtId="0" fontId="2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1" fillId="0" borderId="16" xfId="0" applyFont="1" applyBorder="1" applyAlignment="1">
      <alignment horizontal="right" wrapText="1"/>
    </xf>
    <xf numFmtId="0" fontId="31" fillId="9" borderId="16" xfId="0" applyFont="1" applyFill="1" applyBorder="1" applyAlignment="1">
      <alignment horizontal="right" wrapText="1"/>
    </xf>
    <xf numFmtId="0" fontId="31" fillId="0" borderId="16" xfId="0" applyFont="1" applyBorder="1" applyAlignment="1">
      <alignment horizontal="center" wrapText="1"/>
    </xf>
    <xf numFmtId="0" fontId="31" fillId="0" borderId="13" xfId="0" applyFont="1" applyBorder="1" applyAlignment="1">
      <alignment horizontal="center" wrapText="1"/>
    </xf>
    <xf numFmtId="0" fontId="31" fillId="0" borderId="0" xfId="0" applyFont="1" applyAlignment="1">
      <alignment horizontal="right" wrapText="1"/>
    </xf>
    <xf numFmtId="0" fontId="31" fillId="9" borderId="8" xfId="0" applyFont="1" applyFill="1" applyBorder="1" applyAlignment="1">
      <alignment horizontal="right" wrapText="1"/>
    </xf>
    <xf numFmtId="0" fontId="31" fillId="0" borderId="8" xfId="0" applyFont="1" applyBorder="1" applyAlignment="1">
      <alignment horizontal="center" wrapText="1"/>
    </xf>
    <xf numFmtId="0" fontId="25" fillId="0" borderId="1" xfId="0" applyFont="1" applyBorder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1" fontId="32" fillId="4" borderId="0" xfId="0" applyNumberFormat="1" applyFont="1" applyFill="1" applyAlignment="1"/>
    <xf numFmtId="0" fontId="0" fillId="0" borderId="0" xfId="0" applyFont="1" applyAlignment="1"/>
    <xf numFmtId="0" fontId="34" fillId="0" borderId="1" xfId="0" applyFont="1" applyBorder="1" applyAlignment="1"/>
    <xf numFmtId="0" fontId="35" fillId="0" borderId="0" xfId="0" applyFont="1" applyAlignment="1"/>
    <xf numFmtId="0" fontId="34" fillId="9" borderId="1" xfId="0" applyFont="1" applyFill="1" applyBorder="1" applyAlignment="1"/>
    <xf numFmtId="0" fontId="35" fillId="9" borderId="0" xfId="0" applyFont="1" applyFill="1" applyAlignment="1">
      <alignment horizontal="right"/>
    </xf>
    <xf numFmtId="0" fontId="35" fillId="0" borderId="0" xfId="0" applyFont="1" applyAlignment="1">
      <alignment horizontal="center"/>
    </xf>
    <xf numFmtId="0" fontId="34" fillId="0" borderId="15" xfId="0" applyFont="1" applyBorder="1" applyAlignment="1"/>
    <xf numFmtId="0" fontId="35" fillId="0" borderId="8" xfId="0" applyFont="1" applyBorder="1" applyAlignment="1"/>
    <xf numFmtId="0" fontId="36" fillId="0" borderId="0" xfId="0" applyFont="1" applyAlignment="1"/>
    <xf numFmtId="0" fontId="36" fillId="0" borderId="0" xfId="0" applyFont="1" applyAlignment="1">
      <alignment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left" vertical="center" wrapText="1"/>
    </xf>
    <xf numFmtId="0" fontId="35" fillId="10" borderId="0" xfId="0" applyFont="1" applyFill="1" applyAlignment="1">
      <alignment wrapText="1"/>
    </xf>
    <xf numFmtId="0" fontId="36" fillId="0" borderId="0" xfId="0" applyFont="1" applyAlignment="1">
      <alignment vertical="top" wrapText="1"/>
    </xf>
    <xf numFmtId="0" fontId="36" fillId="10" borderId="0" xfId="0" applyFont="1" applyFill="1" applyAlignment="1">
      <alignment vertical="center" wrapText="1"/>
    </xf>
    <xf numFmtId="0" fontId="33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Fill="1" applyAlignment="1">
      <alignment wrapText="1"/>
    </xf>
    <xf numFmtId="0" fontId="37" fillId="0" borderId="0" xfId="0" applyFont="1" applyFill="1" applyAlignment="1">
      <alignment wrapText="1"/>
    </xf>
    <xf numFmtId="0" fontId="22" fillId="0" borderId="0" xfId="0" applyFont="1" applyAlignment="1"/>
    <xf numFmtId="0" fontId="21" fillId="0" borderId="0" xfId="0" applyFont="1" applyAlignment="1"/>
    <xf numFmtId="0" fontId="0" fillId="0" borderId="0" xfId="0" applyFont="1" applyAlignment="1"/>
    <xf numFmtId="0" fontId="22" fillId="0" borderId="0" xfId="0" applyFont="1" applyAlignment="1"/>
    <xf numFmtId="0" fontId="21" fillId="0" borderId="0" xfId="0" applyFont="1" applyAlignment="1"/>
    <xf numFmtId="0" fontId="0" fillId="0" borderId="0" xfId="0" applyFont="1" applyAlignment="1"/>
    <xf numFmtId="0" fontId="2" fillId="0" borderId="0" xfId="5" applyFont="1"/>
    <xf numFmtId="0" fontId="22" fillId="0" borderId="0" xfId="0" applyFont="1" applyAlignment="1"/>
    <xf numFmtId="0" fontId="21" fillId="0" borderId="0" xfId="0" applyFont="1" applyAlignment="1"/>
    <xf numFmtId="0" fontId="0" fillId="0" borderId="0" xfId="0" applyFont="1" applyAlignment="1"/>
    <xf numFmtId="0" fontId="21" fillId="0" borderId="0" xfId="0" applyFont="1" applyAlignment="1">
      <alignment wrapText="1"/>
    </xf>
    <xf numFmtId="0" fontId="1" fillId="0" borderId="0" xfId="5" applyFont="1"/>
    <xf numFmtId="1" fontId="1" fillId="0" borderId="0" xfId="5" applyNumberFormat="1" applyFont="1"/>
    <xf numFmtId="0" fontId="34" fillId="0" borderId="16" xfId="0" applyFont="1" applyBorder="1" applyAlignment="1"/>
    <xf numFmtId="0" fontId="34" fillId="9" borderId="16" xfId="0" applyFont="1" applyFill="1" applyBorder="1" applyAlignment="1"/>
    <xf numFmtId="0" fontId="34" fillId="0" borderId="13" xfId="0" applyFont="1" applyBorder="1" applyAlignment="1">
      <alignment horizontal="center"/>
    </xf>
    <xf numFmtId="0" fontId="19" fillId="0" borderId="7" xfId="1" applyFont="1" applyFill="1" applyBorder="1"/>
    <xf numFmtId="0" fontId="22" fillId="0" borderId="0" xfId="0" applyFont="1" applyAlignment="1"/>
    <xf numFmtId="0" fontId="21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1" fillId="0" borderId="0" xfId="0" applyFont="1" applyFill="1" applyAlignment="1">
      <alignment wrapText="1"/>
    </xf>
    <xf numFmtId="0" fontId="21" fillId="0" borderId="8" xfId="0" applyFont="1" applyFill="1" applyBorder="1" applyAlignment="1">
      <alignment wrapText="1"/>
    </xf>
    <xf numFmtId="1" fontId="35" fillId="0" borderId="0" xfId="0" applyNumberFormat="1" applyFont="1" applyAlignment="1">
      <alignment horizontal="center"/>
    </xf>
    <xf numFmtId="1" fontId="35" fillId="9" borderId="0" xfId="0" applyNumberFormat="1" applyFont="1" applyFill="1" applyAlignment="1">
      <alignment horizontal="center"/>
    </xf>
    <xf numFmtId="1" fontId="35" fillId="0" borderId="8" xfId="0" applyNumberFormat="1" applyFont="1" applyBorder="1" applyAlignment="1">
      <alignment horizontal="center"/>
    </xf>
    <xf numFmtId="0" fontId="32" fillId="6" borderId="0" xfId="0" applyNumberFormat="1" applyFont="1" applyFill="1" applyAlignment="1"/>
    <xf numFmtId="0" fontId="32" fillId="4" borderId="0" xfId="0" applyNumberFormat="1" applyFont="1" applyFill="1" applyAlignment="1"/>
    <xf numFmtId="0" fontId="22" fillId="0" borderId="0" xfId="0" applyFont="1" applyAlignment="1"/>
    <xf numFmtId="0" fontId="21" fillId="0" borderId="0" xfId="0" applyFont="1" applyAlignment="1"/>
    <xf numFmtId="0" fontId="0" fillId="0" borderId="0" xfId="0" applyFont="1" applyAlignment="1"/>
    <xf numFmtId="164" fontId="7" fillId="0" borderId="0" xfId="4" applyNumberFormat="1" applyFont="1"/>
    <xf numFmtId="164" fontId="0" fillId="0" borderId="0" xfId="0" applyNumberFormat="1" applyFont="1" applyAlignment="1"/>
    <xf numFmtId="164" fontId="0" fillId="0" borderId="0" xfId="0" applyNumberFormat="1"/>
    <xf numFmtId="1" fontId="34" fillId="0" borderId="16" xfId="0" applyNumberFormat="1" applyFont="1" applyBorder="1" applyAlignment="1">
      <alignment horizontal="right"/>
    </xf>
    <xf numFmtId="0" fontId="34" fillId="9" borderId="16" xfId="0" applyFont="1" applyFill="1" applyBorder="1" applyAlignment="1">
      <alignment horizontal="right"/>
    </xf>
    <xf numFmtId="1" fontId="34" fillId="9" borderId="16" xfId="0" applyNumberFormat="1" applyFont="1" applyFill="1" applyBorder="1" applyAlignment="1">
      <alignment horizontal="right"/>
    </xf>
    <xf numFmtId="0" fontId="34" fillId="0" borderId="16" xfId="0" applyFont="1" applyBorder="1" applyAlignment="1">
      <alignment horizontal="right"/>
    </xf>
    <xf numFmtId="0" fontId="10" fillId="0" borderId="0" xfId="0" applyNumberFormat="1" applyFont="1"/>
    <xf numFmtId="0" fontId="26" fillId="0" borderId="0" xfId="0" applyFont="1"/>
    <xf numFmtId="0" fontId="0" fillId="0" borderId="0" xfId="0" applyFont="1" applyAlignment="1"/>
    <xf numFmtId="0" fontId="22" fillId="0" borderId="0" xfId="0" applyFont="1" applyAlignment="1"/>
    <xf numFmtId="0" fontId="21" fillId="0" borderId="0" xfId="0" applyFont="1" applyAlignment="1"/>
    <xf numFmtId="0" fontId="23" fillId="0" borderId="0" xfId="0" applyFont="1"/>
    <xf numFmtId="0" fontId="0" fillId="0" borderId="0" xfId="0" applyFont="1" applyAlignment="1"/>
    <xf numFmtId="0" fontId="24" fillId="0" borderId="0" xfId="0" applyFont="1"/>
    <xf numFmtId="0" fontId="38" fillId="0" borderId="0" xfId="0" applyFont="1"/>
    <xf numFmtId="0" fontId="41" fillId="0" borderId="1" xfId="0" applyFont="1" applyBorder="1" applyAlignment="1"/>
    <xf numFmtId="0" fontId="42" fillId="0" borderId="0" xfId="0" applyFont="1" applyAlignment="1"/>
    <xf numFmtId="0" fontId="41" fillId="9" borderId="1" xfId="0" applyFont="1" applyFill="1" applyBorder="1" applyAlignment="1"/>
    <xf numFmtId="0" fontId="42" fillId="9" borderId="0" xfId="0" applyFont="1" applyFill="1" applyAlignment="1">
      <alignment horizontal="right"/>
    </xf>
    <xf numFmtId="0" fontId="42" fillId="0" borderId="0" xfId="0" applyFont="1" applyAlignment="1">
      <alignment horizontal="center"/>
    </xf>
    <xf numFmtId="0" fontId="41" fillId="0" borderId="15" xfId="0" applyFont="1" applyBorder="1" applyAlignment="1"/>
    <xf numFmtId="0" fontId="42" fillId="0" borderId="8" xfId="0" applyFont="1" applyBorder="1" applyAlignment="1"/>
    <xf numFmtId="0" fontId="42" fillId="10" borderId="0" xfId="0" applyFont="1" applyFill="1" applyAlignment="1"/>
    <xf numFmtId="0" fontId="42" fillId="10" borderId="0" xfId="0" applyFont="1" applyFill="1" applyAlignment="1">
      <alignment horizontal="right"/>
    </xf>
    <xf numFmtId="0" fontId="42" fillId="10" borderId="0" xfId="0" applyFont="1" applyFill="1" applyAlignment="1">
      <alignment horizontal="center"/>
    </xf>
    <xf numFmtId="0" fontId="42" fillId="10" borderId="8" xfId="0" applyFont="1" applyFill="1" applyBorder="1" applyAlignment="1"/>
    <xf numFmtId="0" fontId="46" fillId="0" borderId="0" xfId="0" applyFont="1" applyAlignment="1"/>
    <xf numFmtId="0" fontId="46" fillId="10" borderId="0" xfId="0" applyFont="1" applyFill="1" applyAlignment="1"/>
    <xf numFmtId="0" fontId="46" fillId="0" borderId="8" xfId="0" applyFont="1" applyBorder="1" applyAlignment="1"/>
    <xf numFmtId="0" fontId="46" fillId="10" borderId="8" xfId="0" applyFont="1" applyFill="1" applyBorder="1" applyAlignment="1"/>
    <xf numFmtId="0" fontId="44" fillId="0" borderId="0" xfId="0" applyFont="1" applyAlignment="1"/>
    <xf numFmtId="0" fontId="44" fillId="0" borderId="0" xfId="0" applyFont="1"/>
    <xf numFmtId="0" fontId="42" fillId="0" borderId="9" xfId="0" applyFont="1" applyBorder="1" applyAlignment="1"/>
    <xf numFmtId="0" fontId="46" fillId="2" borderId="0" xfId="0" applyFont="1" applyFill="1" applyAlignment="1"/>
    <xf numFmtId="0" fontId="45" fillId="0" borderId="0" xfId="0" applyFont="1" applyAlignment="1"/>
    <xf numFmtId="0" fontId="47" fillId="0" borderId="1" xfId="0" applyFont="1" applyBorder="1"/>
    <xf numFmtId="0" fontId="46" fillId="0" borderId="0" xfId="0" applyFont="1"/>
    <xf numFmtId="9" fontId="46" fillId="0" borderId="0" xfId="0" applyNumberFormat="1" applyFont="1" applyAlignment="1"/>
    <xf numFmtId="9" fontId="48" fillId="10" borderId="0" xfId="0" applyNumberFormat="1" applyFont="1" applyFill="1" applyAlignment="1"/>
    <xf numFmtId="9" fontId="46" fillId="0" borderId="0" xfId="0" applyNumberFormat="1" applyFont="1" applyAlignment="1">
      <alignment horizontal="center"/>
    </xf>
    <xf numFmtId="9" fontId="48" fillId="10" borderId="0" xfId="0" applyNumberFormat="1" applyFont="1" applyFill="1" applyAlignment="1">
      <alignment horizontal="center"/>
    </xf>
    <xf numFmtId="9" fontId="49" fillId="10" borderId="0" xfId="0" applyNumberFormat="1" applyFont="1" applyFill="1" applyAlignment="1">
      <alignment horizontal="center"/>
    </xf>
    <xf numFmtId="9" fontId="41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center"/>
    </xf>
    <xf numFmtId="0" fontId="43" fillId="0" borderId="0" xfId="0" applyFont="1" applyAlignment="1"/>
    <xf numFmtId="0" fontId="43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50" fillId="0" borderId="0" xfId="0" applyFont="1" applyAlignment="1"/>
    <xf numFmtId="165" fontId="42" fillId="0" borderId="0" xfId="0" applyNumberFormat="1" applyFont="1" applyAlignment="1"/>
    <xf numFmtId="0" fontId="46" fillId="0" borderId="0" xfId="0" applyFont="1" applyAlignment="1">
      <alignment horizontal="right"/>
    </xf>
    <xf numFmtId="0" fontId="41" fillId="0" borderId="26" xfId="0" applyFont="1" applyBorder="1" applyAlignment="1"/>
    <xf numFmtId="164" fontId="42" fillId="0" borderId="0" xfId="0" applyNumberFormat="1" applyFont="1" applyAlignment="1">
      <alignment horizontal="center"/>
    </xf>
    <xf numFmtId="0" fontId="47" fillId="0" borderId="0" xfId="0" applyFont="1" applyAlignment="1"/>
    <xf numFmtId="0" fontId="42" fillId="9" borderId="8" xfId="0" applyFont="1" applyFill="1" applyBorder="1" applyAlignment="1">
      <alignment horizontal="right"/>
    </xf>
    <xf numFmtId="0" fontId="42" fillId="0" borderId="0" xfId="0" applyFont="1" applyAlignment="1">
      <alignment horizontal="right"/>
    </xf>
    <xf numFmtId="0" fontId="42" fillId="2" borderId="0" xfId="0" applyFont="1" applyFill="1" applyAlignment="1"/>
    <xf numFmtId="0" fontId="32" fillId="0" borderId="0" xfId="0" applyFont="1" applyFill="1" applyAlignment="1"/>
    <xf numFmtId="1" fontId="42" fillId="0" borderId="0" xfId="0" applyNumberFormat="1" applyFont="1" applyAlignment="1">
      <alignment horizontal="center"/>
    </xf>
    <xf numFmtId="1" fontId="42" fillId="9" borderId="0" xfId="0" applyNumberFormat="1" applyFont="1" applyFill="1" applyAlignment="1">
      <alignment horizontal="center"/>
    </xf>
    <xf numFmtId="1" fontId="42" fillId="0" borderId="8" xfId="0" applyNumberFormat="1" applyFont="1" applyBorder="1" applyAlignment="1">
      <alignment horizontal="center"/>
    </xf>
    <xf numFmtId="1" fontId="42" fillId="0" borderId="0" xfId="0" applyNumberFormat="1" applyFont="1" applyAlignment="1"/>
    <xf numFmtId="1" fontId="42" fillId="9" borderId="0" xfId="0" applyNumberFormat="1" applyFont="1" applyFill="1" applyAlignment="1">
      <alignment horizontal="right"/>
    </xf>
    <xf numFmtId="0" fontId="22" fillId="0" borderId="0" xfId="0" applyFont="1" applyAlignment="1"/>
    <xf numFmtId="0" fontId="21" fillId="0" borderId="0" xfId="0" applyFont="1" applyAlignment="1"/>
    <xf numFmtId="0" fontId="0" fillId="0" borderId="0" xfId="0" applyFont="1" applyAlignment="1"/>
    <xf numFmtId="165" fontId="42" fillId="0" borderId="8" xfId="0" applyNumberFormat="1" applyFont="1" applyBorder="1" applyAlignment="1"/>
    <xf numFmtId="164" fontId="31" fillId="0" borderId="16" xfId="0" applyNumberFormat="1" applyFont="1" applyBorder="1" applyAlignment="1">
      <alignment horizontal="center"/>
    </xf>
    <xf numFmtId="164" fontId="34" fillId="0" borderId="16" xfId="0" applyNumberFormat="1" applyFont="1" applyBorder="1" applyAlignment="1">
      <alignment horizontal="center"/>
    </xf>
    <xf numFmtId="164" fontId="31" fillId="0" borderId="13" xfId="0" applyNumberFormat="1" applyFont="1" applyBorder="1" applyAlignment="1">
      <alignment horizontal="center"/>
    </xf>
    <xf numFmtId="164" fontId="31" fillId="0" borderId="16" xfId="0" applyNumberFormat="1" applyFont="1" applyBorder="1" applyAlignment="1">
      <alignment horizontal="center" wrapText="1"/>
    </xf>
    <xf numFmtId="164" fontId="31" fillId="0" borderId="0" xfId="0" applyNumberFormat="1" applyFont="1" applyAlignment="1">
      <alignment horizontal="center" wrapText="1"/>
    </xf>
    <xf numFmtId="0" fontId="34" fillId="0" borderId="16" xfId="0" applyFont="1" applyBorder="1" applyAlignment="1">
      <alignment horizontal="left"/>
    </xf>
    <xf numFmtId="0" fontId="0" fillId="0" borderId="0" xfId="0" applyFont="1" applyAlignment="1">
      <alignment horizontal="left"/>
    </xf>
    <xf numFmtId="1" fontId="34" fillId="0" borderId="16" xfId="0" applyNumberFormat="1" applyFont="1" applyBorder="1" applyAlignment="1">
      <alignment horizontal="left"/>
    </xf>
    <xf numFmtId="1" fontId="0" fillId="0" borderId="0" xfId="0" applyNumberFormat="1" applyFont="1" applyAlignment="1">
      <alignment horizontal="left"/>
    </xf>
    <xf numFmtId="164" fontId="34" fillId="0" borderId="16" xfId="0" applyNumberFormat="1" applyFont="1" applyBorder="1" applyAlignment="1">
      <alignment horizontal="left"/>
    </xf>
    <xf numFmtId="0" fontId="42" fillId="0" borderId="1" xfId="0" applyFont="1" applyBorder="1" applyAlignment="1">
      <alignment horizontal="center"/>
    </xf>
    <xf numFmtId="0" fontId="46" fillId="0" borderId="15" xfId="0" applyFont="1" applyBorder="1" applyAlignment="1"/>
    <xf numFmtId="165" fontId="42" fillId="0" borderId="0" xfId="0" applyNumberFormat="1" applyFont="1" applyAlignment="1">
      <alignment horizontal="center"/>
    </xf>
    <xf numFmtId="0" fontId="0" fillId="0" borderId="0" xfId="0" applyFont="1" applyAlignment="1"/>
    <xf numFmtId="0" fontId="39" fillId="0" borderId="0" xfId="0" applyFont="1" applyAlignment="1"/>
    <xf numFmtId="0" fontId="0" fillId="0" borderId="0" xfId="0" applyFont="1" applyAlignment="1"/>
    <xf numFmtId="0" fontId="43" fillId="0" borderId="8" xfId="0" applyFont="1" applyBorder="1"/>
    <xf numFmtId="0" fontId="39" fillId="0" borderId="1" xfId="0" applyFont="1" applyBorder="1" applyAlignment="1"/>
    <xf numFmtId="0" fontId="43" fillId="0" borderId="1" xfId="0" applyFont="1" applyBorder="1"/>
    <xf numFmtId="0" fontId="43" fillId="0" borderId="15" xfId="0" applyFont="1" applyBorder="1"/>
    <xf numFmtId="0" fontId="40" fillId="0" borderId="0" xfId="0" applyFont="1" applyAlignment="1"/>
    <xf numFmtId="0" fontId="39" fillId="0" borderId="9" xfId="0" applyFont="1" applyBorder="1" applyAlignment="1">
      <alignment horizontal="left" wrapText="1"/>
    </xf>
    <xf numFmtId="0" fontId="44" fillId="0" borderId="0" xfId="0" applyFont="1" applyAlignment="1"/>
    <xf numFmtId="0" fontId="45" fillId="0" borderId="0" xfId="0" applyFont="1" applyAlignment="1"/>
    <xf numFmtId="0" fontId="44" fillId="0" borderId="1" xfId="0" applyFont="1" applyBorder="1" applyAlignment="1"/>
    <xf numFmtId="0" fontId="44" fillId="0" borderId="9" xfId="0" applyFont="1" applyBorder="1" applyAlignment="1">
      <alignment horizontal="left" wrapText="1"/>
    </xf>
    <xf numFmtId="0" fontId="39" fillId="0" borderId="17" xfId="0" applyFont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40" fillId="0" borderId="9" xfId="0" applyFont="1" applyBorder="1" applyAlignment="1">
      <alignment horizontal="left" wrapText="1"/>
    </xf>
    <xf numFmtId="0" fontId="39" fillId="0" borderId="1" xfId="0" applyFont="1" applyBorder="1" applyAlignment="1">
      <alignment horizontal="left" wrapText="1"/>
    </xf>
    <xf numFmtId="0" fontId="39" fillId="0" borderId="9" xfId="0" applyFont="1" applyBorder="1" applyAlignment="1">
      <alignment horizontal="center"/>
    </xf>
    <xf numFmtId="0" fontId="44" fillId="0" borderId="17" xfId="0" applyFont="1" applyBorder="1" applyAlignment="1">
      <alignment horizontal="left" wrapText="1"/>
    </xf>
    <xf numFmtId="0" fontId="39" fillId="11" borderId="9" xfId="0" applyFont="1" applyFill="1" applyBorder="1" applyAlignment="1">
      <alignment horizontal="center"/>
    </xf>
    <xf numFmtId="0" fontId="44" fillId="0" borderId="17" xfId="0" applyFont="1" applyBorder="1" applyAlignment="1">
      <alignment wrapText="1"/>
    </xf>
    <xf numFmtId="0" fontId="44" fillId="0" borderId="9" xfId="0" applyFont="1" applyBorder="1" applyAlignment="1">
      <alignment wrapText="1"/>
    </xf>
    <xf numFmtId="0" fontId="45" fillId="0" borderId="9" xfId="0" applyFont="1" applyBorder="1" applyAlignment="1">
      <alignment wrapText="1"/>
    </xf>
    <xf numFmtId="0" fontId="39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39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44" fillId="8" borderId="9" xfId="0" applyFont="1" applyFill="1" applyBorder="1" applyAlignment="1">
      <alignment wrapText="1"/>
    </xf>
    <xf numFmtId="0" fontId="44" fillId="11" borderId="9" xfId="0" applyFont="1" applyFill="1" applyBorder="1" applyAlignment="1">
      <alignment wrapText="1"/>
    </xf>
    <xf numFmtId="0" fontId="39" fillId="0" borderId="17" xfId="0" applyFont="1" applyBorder="1" applyAlignment="1">
      <alignment wrapText="1"/>
    </xf>
    <xf numFmtId="0" fontId="39" fillId="0" borderId="9" xfId="0" applyFont="1" applyBorder="1" applyAlignment="1">
      <alignment wrapText="1"/>
    </xf>
    <xf numFmtId="0" fontId="40" fillId="0" borderId="9" xfId="0" applyFont="1" applyBorder="1" applyAlignment="1">
      <alignment wrapText="1"/>
    </xf>
    <xf numFmtId="0" fontId="51" fillId="0" borderId="9" xfId="0" applyFont="1" applyBorder="1" applyAlignment="1">
      <alignment wrapText="1"/>
    </xf>
    <xf numFmtId="0" fontId="44" fillId="0" borderId="16" xfId="0" applyFont="1" applyBorder="1" applyAlignment="1">
      <alignment wrapText="1"/>
    </xf>
    <xf numFmtId="0" fontId="43" fillId="0" borderId="16" xfId="0" applyFont="1" applyBorder="1"/>
    <xf numFmtId="0" fontId="43" fillId="0" borderId="13" xfId="0" applyFont="1" applyBorder="1"/>
    <xf numFmtId="0" fontId="45" fillId="0" borderId="0" xfId="0" applyFont="1" applyAlignment="1">
      <alignment wrapText="1"/>
    </xf>
    <xf numFmtId="0" fontId="44" fillId="0" borderId="14" xfId="0" applyFont="1" applyBorder="1" applyAlignment="1">
      <alignment wrapText="1"/>
    </xf>
    <xf numFmtId="0" fontId="44" fillId="0" borderId="0" xfId="0" applyFont="1" applyAlignment="1">
      <alignment horizontal="left" wrapText="1"/>
    </xf>
    <xf numFmtId="0" fontId="44" fillId="0" borderId="8" xfId="0" applyFont="1" applyBorder="1" applyAlignment="1">
      <alignment horizontal="left" wrapText="1"/>
    </xf>
    <xf numFmtId="0" fontId="44" fillId="0" borderId="0" xfId="0" applyFont="1" applyBorder="1" applyAlignment="1">
      <alignment horizontal="left" wrapText="1"/>
    </xf>
    <xf numFmtId="0" fontId="39" fillId="0" borderId="8" xfId="0" applyFont="1" applyBorder="1" applyAlignment="1">
      <alignment horizontal="left" wrapText="1"/>
    </xf>
    <xf numFmtId="0" fontId="45" fillId="0" borderId="9" xfId="0" applyFont="1" applyBorder="1" applyAlignment="1">
      <alignment horizontal="left" wrapText="1"/>
    </xf>
    <xf numFmtId="0" fontId="45" fillId="0" borderId="0" xfId="0" applyFont="1" applyBorder="1" applyAlignment="1">
      <alignment horizontal="left" wrapText="1"/>
    </xf>
    <xf numFmtId="0" fontId="45" fillId="0" borderId="8" xfId="0" applyFont="1" applyBorder="1" applyAlignment="1">
      <alignment horizontal="left" wrapText="1"/>
    </xf>
    <xf numFmtId="0" fontId="39" fillId="0" borderId="15" xfId="0" applyFont="1" applyBorder="1" applyAlignment="1">
      <alignment horizontal="left" wrapText="1"/>
    </xf>
    <xf numFmtId="0" fontId="39" fillId="11" borderId="9" xfId="0" applyFont="1" applyFill="1" applyBorder="1" applyAlignment="1">
      <alignment horizontal="left" wrapText="1"/>
    </xf>
    <xf numFmtId="0" fontId="39" fillId="11" borderId="0" xfId="0" applyFont="1" applyFill="1" applyAlignment="1">
      <alignment horizontal="left" wrapText="1"/>
    </xf>
    <xf numFmtId="0" fontId="39" fillId="11" borderId="8" xfId="0" applyFont="1" applyFill="1" applyBorder="1" applyAlignment="1">
      <alignment horizontal="left" wrapText="1"/>
    </xf>
    <xf numFmtId="0" fontId="39" fillId="8" borderId="9" xfId="0" applyFont="1" applyFill="1" applyBorder="1" applyAlignment="1">
      <alignment horizontal="left" wrapText="1"/>
    </xf>
    <xf numFmtId="0" fontId="39" fillId="8" borderId="0" xfId="0" applyFont="1" applyFill="1" applyAlignment="1">
      <alignment horizontal="left" wrapText="1"/>
    </xf>
    <xf numFmtId="0" fontId="39" fillId="8" borderId="8" xfId="0" applyFont="1" applyFill="1" applyBorder="1" applyAlignment="1">
      <alignment horizontal="left" wrapText="1"/>
    </xf>
    <xf numFmtId="0" fontId="44" fillId="0" borderId="1" xfId="0" applyFont="1" applyBorder="1" applyAlignment="1">
      <alignment horizontal="left" wrapText="1"/>
    </xf>
    <xf numFmtId="0" fontId="44" fillId="0" borderId="15" xfId="0" applyFont="1" applyBorder="1" applyAlignment="1">
      <alignment horizontal="left" wrapText="1"/>
    </xf>
    <xf numFmtId="0" fontId="44" fillId="8" borderId="9" xfId="0" applyFont="1" applyFill="1" applyBorder="1" applyAlignment="1">
      <alignment horizontal="left" wrapText="1"/>
    </xf>
    <xf numFmtId="0" fontId="44" fillId="8" borderId="0" xfId="0" applyFont="1" applyFill="1" applyAlignment="1">
      <alignment horizontal="left" wrapText="1"/>
    </xf>
    <xf numFmtId="0" fontId="44" fillId="8" borderId="8" xfId="0" applyFont="1" applyFill="1" applyBorder="1" applyAlignment="1">
      <alignment horizontal="left" wrapText="1"/>
    </xf>
    <xf numFmtId="0" fontId="44" fillId="2" borderId="9" xfId="0" applyFont="1" applyFill="1" applyBorder="1" applyAlignment="1">
      <alignment horizontal="left" wrapText="1"/>
    </xf>
    <xf numFmtId="0" fontId="44" fillId="2" borderId="0" xfId="0" applyFont="1" applyFill="1" applyAlignment="1">
      <alignment horizontal="left" wrapText="1"/>
    </xf>
    <xf numFmtId="0" fontId="44" fillId="2" borderId="8" xfId="0" applyFont="1" applyFill="1" applyBorder="1" applyAlignment="1">
      <alignment horizontal="left" wrapText="1"/>
    </xf>
    <xf numFmtId="0" fontId="44" fillId="2" borderId="0" xfId="0" applyFont="1" applyFill="1" applyAlignment="1">
      <alignment wrapText="1"/>
    </xf>
    <xf numFmtId="0" fontId="39" fillId="0" borderId="0" xfId="0" applyFont="1" applyAlignment="1">
      <alignment horizontal="right" wrapText="1"/>
    </xf>
    <xf numFmtId="0" fontId="39" fillId="8" borderId="0" xfId="0" applyFont="1" applyFill="1" applyAlignment="1">
      <alignment wrapText="1"/>
    </xf>
    <xf numFmtId="0" fontId="45" fillId="2" borderId="9" xfId="0" applyFont="1" applyFill="1" applyBorder="1" applyAlignment="1">
      <alignment wrapText="1"/>
    </xf>
    <xf numFmtId="0" fontId="44" fillId="2" borderId="9" xfId="0" applyFont="1" applyFill="1" applyBorder="1" applyAlignment="1">
      <alignment wrapText="1"/>
    </xf>
    <xf numFmtId="0" fontId="39" fillId="11" borderId="0" xfId="0" applyFont="1" applyFill="1" applyAlignment="1">
      <alignment wrapText="1"/>
    </xf>
    <xf numFmtId="0" fontId="23" fillId="0" borderId="18" xfId="0" applyFont="1" applyBorder="1" applyAlignment="1">
      <alignment wrapText="1"/>
    </xf>
    <xf numFmtId="0" fontId="22" fillId="0" borderId="12" xfId="0" applyFont="1" applyBorder="1" applyAlignment="1"/>
    <xf numFmtId="0" fontId="23" fillId="0" borderId="19" xfId="0" applyFont="1" applyBorder="1"/>
    <xf numFmtId="0" fontId="23" fillId="0" borderId="9" xfId="0" applyFont="1" applyBorder="1" applyAlignment="1">
      <alignment wrapText="1"/>
    </xf>
    <xf numFmtId="0" fontId="22" fillId="0" borderId="0" xfId="0" applyFont="1" applyAlignment="1"/>
    <xf numFmtId="0" fontId="23" fillId="0" borderId="8" xfId="0" applyFont="1" applyBorder="1"/>
    <xf numFmtId="0" fontId="24" fillId="0" borderId="9" xfId="0" applyFont="1" applyBorder="1" applyAlignment="1">
      <alignment wrapText="1"/>
    </xf>
    <xf numFmtId="0" fontId="21" fillId="0" borderId="0" xfId="0" applyFont="1" applyAlignment="1"/>
    <xf numFmtId="0" fontId="22" fillId="0" borderId="0" xfId="0" applyFont="1" applyBorder="1" applyAlignment="1"/>
    <xf numFmtId="0" fontId="24" fillId="0" borderId="8" xfId="0" applyFont="1" applyBorder="1"/>
    <xf numFmtId="0" fontId="39" fillId="11" borderId="9" xfId="0" applyFont="1" applyFill="1" applyBorder="1" applyAlignment="1">
      <alignment wrapText="1"/>
    </xf>
    <xf numFmtId="0" fontId="39" fillId="8" borderId="9" xfId="0" applyFont="1" applyFill="1" applyBorder="1" applyAlignment="1">
      <alignment wrapText="1"/>
    </xf>
    <xf numFmtId="0" fontId="45" fillId="16" borderId="0" xfId="0" applyFont="1" applyFill="1" applyAlignment="1">
      <alignment wrapText="1"/>
    </xf>
    <xf numFmtId="0" fontId="45" fillId="15" borderId="0" xfId="0" applyFont="1" applyFill="1" applyAlignment="1">
      <alignment wrapText="1"/>
    </xf>
    <xf numFmtId="0" fontId="45" fillId="11" borderId="0" xfId="0" applyFont="1" applyFill="1" applyAlignment="1">
      <alignment wrapText="1"/>
    </xf>
    <xf numFmtId="0" fontId="45" fillId="8" borderId="0" xfId="0" applyFont="1" applyFill="1" applyAlignment="1">
      <alignment wrapText="1"/>
    </xf>
    <xf numFmtId="0" fontId="45" fillId="10" borderId="0" xfId="0" applyFont="1" applyFill="1" applyAlignment="1">
      <alignment wrapText="1"/>
    </xf>
    <xf numFmtId="0" fontId="45" fillId="14" borderId="0" xfId="0" applyFont="1" applyFill="1" applyAlignment="1">
      <alignment wrapText="1"/>
    </xf>
    <xf numFmtId="0" fontId="45" fillId="9" borderId="0" xfId="0" applyFont="1" applyFill="1" applyAlignment="1">
      <alignment wrapText="1"/>
    </xf>
    <xf numFmtId="0" fontId="45" fillId="17" borderId="0" xfId="0" applyFont="1" applyFill="1" applyAlignment="1">
      <alignment wrapText="1"/>
    </xf>
    <xf numFmtId="0" fontId="18" fillId="0" borderId="24" xfId="1" applyFont="1" applyBorder="1" applyAlignment="1">
      <alignment horizontal="center" vertical="center"/>
    </xf>
    <xf numFmtId="0" fontId="18" fillId="0" borderId="25" xfId="1" applyFont="1" applyBorder="1" applyAlignment="1">
      <alignment horizontal="center" vertical="center"/>
    </xf>
    <xf numFmtId="0" fontId="25" fillId="0" borderId="3" xfId="1" applyFont="1" applyFill="1" applyBorder="1" applyAlignment="1">
      <alignment horizontal="center"/>
    </xf>
    <xf numFmtId="1" fontId="19" fillId="0" borderId="7" xfId="1" applyNumberFormat="1" applyFont="1" applyBorder="1" applyAlignment="1">
      <alignment horizontal="center"/>
    </xf>
    <xf numFmtId="1" fontId="19" fillId="0" borderId="5" xfId="1" applyNumberFormat="1" applyFont="1" applyBorder="1" applyAlignment="1">
      <alignment horizontal="center"/>
    </xf>
    <xf numFmtId="1" fontId="19" fillId="0" borderId="11" xfId="1" applyNumberFormat="1" applyFont="1" applyBorder="1" applyAlignment="1">
      <alignment horizontal="center"/>
    </xf>
    <xf numFmtId="1" fontId="19" fillId="0" borderId="7" xfId="1" applyNumberFormat="1" applyFont="1" applyFill="1" applyBorder="1" applyAlignment="1">
      <alignment horizontal="center"/>
    </xf>
    <xf numFmtId="1" fontId="19" fillId="0" borderId="5" xfId="1" applyNumberFormat="1" applyFont="1" applyFill="1" applyBorder="1" applyAlignment="1">
      <alignment horizontal="center"/>
    </xf>
    <xf numFmtId="1" fontId="19" fillId="0" borderId="11" xfId="1" applyNumberFormat="1" applyFont="1" applyFill="1" applyBorder="1" applyAlignment="1">
      <alignment horizontal="center"/>
    </xf>
    <xf numFmtId="0" fontId="25" fillId="3" borderId="2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center"/>
    </xf>
  </cellXfs>
  <cellStyles count="7">
    <cellStyle name="Normal" xfId="0" builtinId="0"/>
    <cellStyle name="Normal 2" xfId="1"/>
    <cellStyle name="Normal 2 2" xfId="4"/>
    <cellStyle name="Normal 3" xfId="2"/>
    <cellStyle name="Normal 3 2" xfId="6"/>
    <cellStyle name="Normal 4" xfId="3"/>
    <cellStyle name="Normal 5" xfId="5"/>
  </cellStyles>
  <dxfs count="8"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FFF00"/>
          <bgColor rgb="FFFF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AR!$O$19:$BN$19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</c:v>
                </c:pt>
                <c:pt idx="29">
                  <c:v>3</c:v>
                </c:pt>
                <c:pt idx="30">
                  <c:v>4</c:v>
                </c:pt>
                <c:pt idx="31">
                  <c:v>14</c:v>
                </c:pt>
                <c:pt idx="32">
                  <c:v>14</c:v>
                </c:pt>
                <c:pt idx="33">
                  <c:v>5</c:v>
                </c:pt>
                <c:pt idx="34">
                  <c:v>7</c:v>
                </c:pt>
                <c:pt idx="35">
                  <c:v>9</c:v>
                </c:pt>
                <c:pt idx="36">
                  <c:v>9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269824"/>
        <c:axId val="278163040"/>
      </c:lineChart>
      <c:catAx>
        <c:axId val="278269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163040"/>
        <c:crosses val="autoZero"/>
        <c:auto val="1"/>
        <c:lblAlgn val="ctr"/>
        <c:lblOffset val="100"/>
        <c:noMultiLvlLbl val="0"/>
      </c:catAx>
      <c:valAx>
        <c:axId val="27816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26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NE!$O$24:$BN$24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7.333333333333333</c:v>
                </c:pt>
                <c:pt idx="31">
                  <c:v>15</c:v>
                </c:pt>
                <c:pt idx="32">
                  <c:v>9</c:v>
                </c:pt>
                <c:pt idx="33">
                  <c:v>13</c:v>
                </c:pt>
                <c:pt idx="34">
                  <c:v>40</c:v>
                </c:pt>
                <c:pt idx="35">
                  <c:v>15</c:v>
                </c:pt>
                <c:pt idx="36">
                  <c:v>13.666666666666666</c:v>
                </c:pt>
                <c:pt idx="37">
                  <c:v>9.6666666666666661</c:v>
                </c:pt>
                <c:pt idx="38">
                  <c:v>10.333333333333334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3024"/>
        <c:axId val="275043416"/>
      </c:lineChart>
      <c:catAx>
        <c:axId val="275043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3416"/>
        <c:crosses val="autoZero"/>
        <c:auto val="1"/>
        <c:lblAlgn val="ctr"/>
        <c:lblOffset val="100"/>
        <c:noMultiLvlLbl val="0"/>
      </c:catAx>
      <c:valAx>
        <c:axId val="27504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SG!$O$164:$BN$164</c:f>
              <c:numCache>
                <c:formatCode>General</c:formatCode>
                <c:ptCount val="52"/>
                <c:pt idx="0">
                  <c:v>24.266666666666666</c:v>
                </c:pt>
                <c:pt idx="1">
                  <c:v>24.466666666666665</c:v>
                </c:pt>
                <c:pt idx="2">
                  <c:v>0.7</c:v>
                </c:pt>
                <c:pt idx="3">
                  <c:v>0.83333333333333337</c:v>
                </c:pt>
                <c:pt idx="4">
                  <c:v>3.1333333333333333</c:v>
                </c:pt>
                <c:pt idx="5">
                  <c:v>3.3666666666666667</c:v>
                </c:pt>
                <c:pt idx="6">
                  <c:v>0.43333333333333335</c:v>
                </c:pt>
                <c:pt idx="7">
                  <c:v>0.56666666666666665</c:v>
                </c:pt>
                <c:pt idx="8">
                  <c:v>0.16666666666666666</c:v>
                </c:pt>
                <c:pt idx="9">
                  <c:v>0.2</c:v>
                </c:pt>
                <c:pt idx="10">
                  <c:v>0</c:v>
                </c:pt>
                <c:pt idx="11">
                  <c:v>7.1428571428571425E-2</c:v>
                </c:pt>
                <c:pt idx="12">
                  <c:v>0</c:v>
                </c:pt>
                <c:pt idx="13">
                  <c:v>0.10714285714285714</c:v>
                </c:pt>
                <c:pt idx="14">
                  <c:v>0</c:v>
                </c:pt>
                <c:pt idx="15">
                  <c:v>4.7619047619047616E-2</c:v>
                </c:pt>
                <c:pt idx="16">
                  <c:v>0</c:v>
                </c:pt>
                <c:pt idx="17">
                  <c:v>3.3333333333333333E-2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3.2258064516129031E-2</c:v>
                </c:pt>
                <c:pt idx="22">
                  <c:v>0</c:v>
                </c:pt>
                <c:pt idx="23">
                  <c:v>0.16129032258064516</c:v>
                </c:pt>
                <c:pt idx="24">
                  <c:v>0.29032258064516131</c:v>
                </c:pt>
                <c:pt idx="25">
                  <c:v>0.76666666666666672</c:v>
                </c:pt>
                <c:pt idx="26">
                  <c:v>0.76666666666666672</c:v>
                </c:pt>
                <c:pt idx="27">
                  <c:v>29.689655172413794</c:v>
                </c:pt>
                <c:pt idx="28">
                  <c:v>105.35714285714286</c:v>
                </c:pt>
                <c:pt idx="29">
                  <c:v>221.71428571428572</c:v>
                </c:pt>
                <c:pt idx="30">
                  <c:v>187.92857142857142</c:v>
                </c:pt>
                <c:pt idx="31">
                  <c:v>285.42857142857144</c:v>
                </c:pt>
                <c:pt idx="32">
                  <c:v>341.64285714285717</c:v>
                </c:pt>
                <c:pt idx="33">
                  <c:v>553.92857142857144</c:v>
                </c:pt>
                <c:pt idx="34">
                  <c:v>511.57142857142856</c:v>
                </c:pt>
                <c:pt idx="35">
                  <c:v>560.07142857142856</c:v>
                </c:pt>
                <c:pt idx="36">
                  <c:v>929.71428571428567</c:v>
                </c:pt>
                <c:pt idx="37">
                  <c:v>1028.7142857142858</c:v>
                </c:pt>
                <c:pt idx="38">
                  <c:v>688.07142857142856</c:v>
                </c:pt>
                <c:pt idx="39">
                  <c:v>990.07142857142856</c:v>
                </c:pt>
                <c:pt idx="40">
                  <c:v>107.28571428571429</c:v>
                </c:pt>
                <c:pt idx="41">
                  <c:v>820.71428571428567</c:v>
                </c:pt>
                <c:pt idx="42">
                  <c:v>850.61538461538464</c:v>
                </c:pt>
                <c:pt idx="43">
                  <c:v>1337.2857142857142</c:v>
                </c:pt>
                <c:pt idx="44">
                  <c:v>2456</c:v>
                </c:pt>
                <c:pt idx="45">
                  <c:v>325.42857142857144</c:v>
                </c:pt>
                <c:pt idx="46">
                  <c:v>2733.75</c:v>
                </c:pt>
                <c:pt idx="47">
                  <c:v>1134.4285714285713</c:v>
                </c:pt>
                <c:pt idx="48">
                  <c:v>27.642857142857142</c:v>
                </c:pt>
                <c:pt idx="49">
                  <c:v>172.5</c:v>
                </c:pt>
                <c:pt idx="50">
                  <c:v>10.928571428571429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4200"/>
        <c:axId val="275044592"/>
      </c:lineChart>
      <c:catAx>
        <c:axId val="275044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4592"/>
        <c:crosses val="autoZero"/>
        <c:auto val="1"/>
        <c:lblAlgn val="ctr"/>
        <c:lblOffset val="100"/>
        <c:noMultiLvlLbl val="0"/>
      </c:catAx>
      <c:valAx>
        <c:axId val="27504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</a:t>
                </a:r>
                <a:r>
                  <a:rPr lang="en-US" baseline="0"/>
                  <a:t> / Fänge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4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LU!$O$49:$BN$49</c:f>
              <c:numCache>
                <c:formatCode>General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0.14285714285714285</c:v>
                </c:pt>
                <c:pt idx="24">
                  <c:v>0.8571428571428571</c:v>
                </c:pt>
                <c:pt idx="25">
                  <c:v>4.8571428571428568</c:v>
                </c:pt>
                <c:pt idx="26">
                  <c:v>5.8571428571428568</c:v>
                </c:pt>
                <c:pt idx="27">
                  <c:v>6.2857142857142856</c:v>
                </c:pt>
                <c:pt idx="28">
                  <c:v>25.571428571428573</c:v>
                </c:pt>
                <c:pt idx="29">
                  <c:v>58</c:v>
                </c:pt>
                <c:pt idx="30">
                  <c:v>93.857142857142861</c:v>
                </c:pt>
                <c:pt idx="31">
                  <c:v>163.85714285714286</c:v>
                </c:pt>
                <c:pt idx="32">
                  <c:v>111.125</c:v>
                </c:pt>
                <c:pt idx="33">
                  <c:v>134.125</c:v>
                </c:pt>
                <c:pt idx="34">
                  <c:v>181.875</c:v>
                </c:pt>
                <c:pt idx="35">
                  <c:v>792.375</c:v>
                </c:pt>
                <c:pt idx="36">
                  <c:v>441.25</c:v>
                </c:pt>
                <c:pt idx="37">
                  <c:v>546.125</c:v>
                </c:pt>
                <c:pt idx="38">
                  <c:v>420.25</c:v>
                </c:pt>
                <c:pt idx="39">
                  <c:v>64.875</c:v>
                </c:pt>
                <c:pt idx="40">
                  <c:v>128.375</c:v>
                </c:pt>
                <c:pt idx="41">
                  <c:v>213</c:v>
                </c:pt>
                <c:pt idx="42">
                  <c:v>739</c:v>
                </c:pt>
                <c:pt idx="43">
                  <c:v>96.2</c:v>
                </c:pt>
                <c:pt idx="44">
                  <c:v>95</c:v>
                </c:pt>
                <c:pt idx="45">
                  <c:v>149.19999999999999</c:v>
                </c:pt>
                <c:pt idx="46">
                  <c:v>153.80000000000001</c:v>
                </c:pt>
                <c:pt idx="47">
                  <c:v>1</c:v>
                </c:pt>
                <c:pt idx="48">
                  <c:v>0.8</c:v>
                </c:pt>
                <c:pt idx="49">
                  <c:v>3.4</c:v>
                </c:pt>
                <c:pt idx="50">
                  <c:v>2.2000000000000002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5376"/>
        <c:axId val="275045768"/>
      </c:lineChart>
      <c:catAx>
        <c:axId val="275045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5768"/>
        <c:crosses val="autoZero"/>
        <c:auto val="1"/>
        <c:lblAlgn val="ctr"/>
        <c:lblOffset val="100"/>
        <c:noMultiLvlLbl val="0"/>
      </c:catAx>
      <c:valAx>
        <c:axId val="27504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SO_VM!$R$34:$BQ$34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7.6</c:v>
                </c:pt>
                <c:pt idx="21">
                  <c:v>1</c:v>
                </c:pt>
                <c:pt idx="22">
                  <c:v>1.8</c:v>
                </c:pt>
                <c:pt idx="23">
                  <c:v>1</c:v>
                </c:pt>
                <c:pt idx="24">
                  <c:v>6</c:v>
                </c:pt>
                <c:pt idx="25">
                  <c:v>9.1999999999999993</c:v>
                </c:pt>
                <c:pt idx="26">
                  <c:v>6.4</c:v>
                </c:pt>
                <c:pt idx="27">
                  <c:v>5.4</c:v>
                </c:pt>
                <c:pt idx="28">
                  <c:v>12</c:v>
                </c:pt>
                <c:pt idx="29">
                  <c:v>89.8</c:v>
                </c:pt>
                <c:pt idx="30">
                  <c:v>114.4</c:v>
                </c:pt>
                <c:pt idx="31">
                  <c:v>124.4</c:v>
                </c:pt>
                <c:pt idx="32">
                  <c:v>107.2</c:v>
                </c:pt>
                <c:pt idx="33">
                  <c:v>93</c:v>
                </c:pt>
                <c:pt idx="34">
                  <c:v>143</c:v>
                </c:pt>
                <c:pt idx="35">
                  <c:v>84.5</c:v>
                </c:pt>
                <c:pt idx="36">
                  <c:v>86</c:v>
                </c:pt>
                <c:pt idx="37">
                  <c:v>187.5</c:v>
                </c:pt>
                <c:pt idx="38">
                  <c:v>197.5</c:v>
                </c:pt>
                <c:pt idx="39">
                  <c:v>122</c:v>
                </c:pt>
                <c:pt idx="40">
                  <c:v>64.25</c:v>
                </c:pt>
                <c:pt idx="41">
                  <c:v>91.25</c:v>
                </c:pt>
                <c:pt idx="42">
                  <c:v>114</c:v>
                </c:pt>
                <c:pt idx="43">
                  <c:v>0.5</c:v>
                </c:pt>
                <c:pt idx="44">
                  <c:v>1.5</c:v>
                </c:pt>
                <c:pt idx="45">
                  <c:v>16</c:v>
                </c:pt>
                <c:pt idx="46">
                  <c:v>3.25</c:v>
                </c:pt>
                <c:pt idx="47">
                  <c:v>14.25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6552"/>
        <c:axId val="275046944"/>
      </c:lineChart>
      <c:catAx>
        <c:axId val="275046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6944"/>
        <c:crosses val="autoZero"/>
        <c:auto val="1"/>
        <c:lblAlgn val="ctr"/>
        <c:lblOffset val="100"/>
        <c:noMultiLvlLbl val="0"/>
      </c:catAx>
      <c:valAx>
        <c:axId val="2750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</a:t>
                </a:r>
                <a:r>
                  <a:rPr lang="en-US" baseline="0"/>
                  <a:t>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SH!$O$84:$BN$84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12.428571428571429</c:v>
                </c:pt>
                <c:pt idx="30">
                  <c:v>12.285714285714286</c:v>
                </c:pt>
                <c:pt idx="31">
                  <c:v>12.071428571428571</c:v>
                </c:pt>
                <c:pt idx="32">
                  <c:v>14.142857142857142</c:v>
                </c:pt>
                <c:pt idx="33">
                  <c:v>23.785714285714285</c:v>
                </c:pt>
                <c:pt idx="34">
                  <c:v>87.785714285714292</c:v>
                </c:pt>
                <c:pt idx="35">
                  <c:v>46.857142857142854</c:v>
                </c:pt>
                <c:pt idx="36">
                  <c:v>38.071428571428569</c:v>
                </c:pt>
                <c:pt idx="37">
                  <c:v>42.642857142857146</c:v>
                </c:pt>
                <c:pt idx="38">
                  <c:v>47.428571428571431</c:v>
                </c:pt>
                <c:pt idx="39">
                  <c:v>28.785714285714285</c:v>
                </c:pt>
                <c:pt idx="40">
                  <c:v>8.3571428571428577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3152"/>
        <c:axId val="280333544"/>
      </c:lineChart>
      <c:catAx>
        <c:axId val="280333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3544"/>
        <c:crosses val="autoZero"/>
        <c:auto val="1"/>
        <c:lblAlgn val="ctr"/>
        <c:lblOffset val="100"/>
        <c:noMultiLvlLbl val="0"/>
      </c:catAx>
      <c:valAx>
        <c:axId val="28033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</a:t>
                </a:r>
                <a:r>
                  <a:rPr lang="en-US" baseline="0"/>
                  <a:t>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VD_VM!$R$84:$BQ$84</c:f>
              <c:numCache>
                <c:formatCode>General</c:formatCode>
                <c:ptCount val="52"/>
                <c:pt idx="0">
                  <c:v>16.5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14.4</c:v>
                </c:pt>
                <c:pt idx="4">
                  <c:v>14.8</c:v>
                </c:pt>
                <c:pt idx="5">
                  <c:v>14.6</c:v>
                </c:pt>
                <c:pt idx="6">
                  <c:v>14.4</c:v>
                </c:pt>
                <c:pt idx="7">
                  <c:v>27.8</c:v>
                </c:pt>
                <c:pt idx="8">
                  <c:v>27.8</c:v>
                </c:pt>
                <c:pt idx="9">
                  <c:v>4.833333333333333</c:v>
                </c:pt>
                <c:pt idx="10">
                  <c:v>5</c:v>
                </c:pt>
                <c:pt idx="11">
                  <c:v>5.333333333333333</c:v>
                </c:pt>
                <c:pt idx="12">
                  <c:v>5.166666666666667</c:v>
                </c:pt>
                <c:pt idx="13">
                  <c:v>7.166666666666667</c:v>
                </c:pt>
                <c:pt idx="14">
                  <c:v>7.166666666666667</c:v>
                </c:pt>
                <c:pt idx="15">
                  <c:v>2.3333333333333335</c:v>
                </c:pt>
                <c:pt idx="16">
                  <c:v>2.8333333333333335</c:v>
                </c:pt>
                <c:pt idx="17">
                  <c:v>3.8333333333333335</c:v>
                </c:pt>
                <c:pt idx="18">
                  <c:v>3.1666666666666665</c:v>
                </c:pt>
                <c:pt idx="19">
                  <c:v>3.1666666666666665</c:v>
                </c:pt>
                <c:pt idx="20">
                  <c:v>3.5</c:v>
                </c:pt>
                <c:pt idx="21">
                  <c:v>3</c:v>
                </c:pt>
                <c:pt idx="22">
                  <c:v>4.166666666666667</c:v>
                </c:pt>
                <c:pt idx="23">
                  <c:v>4</c:v>
                </c:pt>
                <c:pt idx="24">
                  <c:v>18.666666666666668</c:v>
                </c:pt>
                <c:pt idx="25">
                  <c:v>65.5</c:v>
                </c:pt>
                <c:pt idx="26">
                  <c:v>83.5</c:v>
                </c:pt>
                <c:pt idx="27">
                  <c:v>398.875</c:v>
                </c:pt>
                <c:pt idx="28">
                  <c:v>336.5</c:v>
                </c:pt>
                <c:pt idx="29">
                  <c:v>1170.125</c:v>
                </c:pt>
                <c:pt idx="30">
                  <c:v>859.125</c:v>
                </c:pt>
                <c:pt idx="31">
                  <c:v>322.75</c:v>
                </c:pt>
                <c:pt idx="32">
                  <c:v>281.625</c:v>
                </c:pt>
                <c:pt idx="33">
                  <c:v>537.75</c:v>
                </c:pt>
                <c:pt idx="34">
                  <c:v>1101.375</c:v>
                </c:pt>
                <c:pt idx="35">
                  <c:v>1296.375</c:v>
                </c:pt>
                <c:pt idx="36">
                  <c:v>1152.25</c:v>
                </c:pt>
                <c:pt idx="37">
                  <c:v>1037.4285714285713</c:v>
                </c:pt>
                <c:pt idx="38">
                  <c:v>1527.5714285714287</c:v>
                </c:pt>
                <c:pt idx="39">
                  <c:v>392.16666666666669</c:v>
                </c:pt>
                <c:pt idx="40">
                  <c:v>118.16666666666667</c:v>
                </c:pt>
                <c:pt idx="41">
                  <c:v>255.66666666666666</c:v>
                </c:pt>
                <c:pt idx="42">
                  <c:v>321.66666666666669</c:v>
                </c:pt>
                <c:pt idx="43">
                  <c:v>135.33333333333334</c:v>
                </c:pt>
                <c:pt idx="44">
                  <c:v>116</c:v>
                </c:pt>
                <c:pt idx="45">
                  <c:v>116</c:v>
                </c:pt>
                <c:pt idx="46">
                  <c:v>202.33333333333334</c:v>
                </c:pt>
                <c:pt idx="47">
                  <c:v>202.33333333333334</c:v>
                </c:pt>
                <c:pt idx="48">
                  <c:v>202.33333333333334</c:v>
                </c:pt>
                <c:pt idx="49">
                  <c:v>202.33333333333334</c:v>
                </c:pt>
                <c:pt idx="50">
                  <c:v>3</c:v>
                </c:pt>
                <c:pt idx="51">
                  <c:v>1.6666666666666667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3936"/>
        <c:axId val="280334720"/>
      </c:lineChart>
      <c:catAx>
        <c:axId val="280333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4720"/>
        <c:crosses val="autoZero"/>
        <c:auto val="1"/>
        <c:lblAlgn val="ctr"/>
        <c:lblOffset val="100"/>
        <c:noMultiLvlLbl val="0"/>
      </c:catAx>
      <c:valAx>
        <c:axId val="2803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TG_VM!$R$109:$BQ$109</c:f>
              <c:numCache>
                <c:formatCode>General</c:formatCode>
                <c:ptCount val="52"/>
                <c:pt idx="0">
                  <c:v>39</c:v>
                </c:pt>
                <c:pt idx="1">
                  <c:v>2.7777777777777777</c:v>
                </c:pt>
                <c:pt idx="2">
                  <c:v>0.1111111111111111</c:v>
                </c:pt>
                <c:pt idx="3">
                  <c:v>7</c:v>
                </c:pt>
                <c:pt idx="4">
                  <c:v>8.1111111111111107</c:v>
                </c:pt>
                <c:pt idx="5">
                  <c:v>4</c:v>
                </c:pt>
                <c:pt idx="6">
                  <c:v>2</c:v>
                </c:pt>
                <c:pt idx="7">
                  <c:v>2.7777777777777777</c:v>
                </c:pt>
                <c:pt idx="8">
                  <c:v>0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0.5</c:v>
                </c:pt>
                <c:pt idx="12">
                  <c:v>0.88888888888888884</c:v>
                </c:pt>
                <c:pt idx="13">
                  <c:v>0.33333333333333331</c:v>
                </c:pt>
                <c:pt idx="14">
                  <c:v>1.5714285714285714</c:v>
                </c:pt>
                <c:pt idx="15">
                  <c:v>0</c:v>
                </c:pt>
                <c:pt idx="16">
                  <c:v>0.1</c:v>
                </c:pt>
                <c:pt idx="17">
                  <c:v>0</c:v>
                </c:pt>
                <c:pt idx="18">
                  <c:v>0.73333333333333328</c:v>
                </c:pt>
                <c:pt idx="19">
                  <c:v>0.5</c:v>
                </c:pt>
                <c:pt idx="20">
                  <c:v>0.5</c:v>
                </c:pt>
                <c:pt idx="21">
                  <c:v>0.1875</c:v>
                </c:pt>
                <c:pt idx="22">
                  <c:v>0.21428571428571427</c:v>
                </c:pt>
                <c:pt idx="23">
                  <c:v>0.16666666666666666</c:v>
                </c:pt>
                <c:pt idx="24">
                  <c:v>0.69230769230769229</c:v>
                </c:pt>
                <c:pt idx="25">
                  <c:v>1.2142857142857142</c:v>
                </c:pt>
                <c:pt idx="26">
                  <c:v>2.0714285714285716</c:v>
                </c:pt>
                <c:pt idx="27">
                  <c:v>3.5714285714285716</c:v>
                </c:pt>
                <c:pt idx="28">
                  <c:v>10.461538461538462</c:v>
                </c:pt>
                <c:pt idx="29">
                  <c:v>23</c:v>
                </c:pt>
                <c:pt idx="30">
                  <c:v>46.46153846153846</c:v>
                </c:pt>
                <c:pt idx="31">
                  <c:v>85.142857142857139</c:v>
                </c:pt>
                <c:pt idx="32">
                  <c:v>127</c:v>
                </c:pt>
                <c:pt idx="33">
                  <c:v>128.76923076923077</c:v>
                </c:pt>
                <c:pt idx="34">
                  <c:v>158.07692307692307</c:v>
                </c:pt>
                <c:pt idx="35">
                  <c:v>228.30769230769232</c:v>
                </c:pt>
                <c:pt idx="36">
                  <c:v>277.07142857142856</c:v>
                </c:pt>
                <c:pt idx="37">
                  <c:v>334.30769230769232</c:v>
                </c:pt>
                <c:pt idx="38">
                  <c:v>561.53846153846155</c:v>
                </c:pt>
                <c:pt idx="39">
                  <c:v>314.75</c:v>
                </c:pt>
                <c:pt idx="40">
                  <c:v>125.16666666666667</c:v>
                </c:pt>
                <c:pt idx="41">
                  <c:v>143.25</c:v>
                </c:pt>
                <c:pt idx="42">
                  <c:v>433.25</c:v>
                </c:pt>
                <c:pt idx="43">
                  <c:v>1033.3333333333333</c:v>
                </c:pt>
                <c:pt idx="44">
                  <c:v>75</c:v>
                </c:pt>
                <c:pt idx="45">
                  <c:v>991</c:v>
                </c:pt>
                <c:pt idx="46">
                  <c:v>2533.3333333333335</c:v>
                </c:pt>
                <c:pt idx="47">
                  <c:v>2</c:v>
                </c:pt>
                <c:pt idx="48">
                  <c:v>1.3333333333333333</c:v>
                </c:pt>
                <c:pt idx="49">
                  <c:v>0</c:v>
                </c:pt>
                <c:pt idx="50">
                  <c:v>184</c:v>
                </c:pt>
                <c:pt idx="51">
                  <c:v>147.33333333333334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5504"/>
        <c:axId val="280335896"/>
      </c:lineChart>
      <c:catAx>
        <c:axId val="280335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5896"/>
        <c:crosses val="autoZero"/>
        <c:auto val="1"/>
        <c:lblAlgn val="ctr"/>
        <c:lblOffset val="100"/>
        <c:noMultiLvlLbl val="0"/>
      </c:catAx>
      <c:valAx>
        <c:axId val="28033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NW!$O$19:$BN$19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6680"/>
        <c:axId val="280337072"/>
      </c:lineChart>
      <c:catAx>
        <c:axId val="280336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Fänge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7072"/>
        <c:crosses val="autoZero"/>
        <c:auto val="1"/>
        <c:lblAlgn val="ctr"/>
        <c:lblOffset val="100"/>
        <c:noMultiLvlLbl val="0"/>
      </c:catAx>
      <c:valAx>
        <c:axId val="28033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</a:t>
                </a:r>
                <a:r>
                  <a:rPr lang="en-US" baseline="0"/>
                  <a:t>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VS_VM!$R$74:$BQ$74</c:f>
              <c:numCache>
                <c:formatCode>General</c:formatCode>
                <c:ptCount val="52"/>
                <c:pt idx="0">
                  <c:v>2</c:v>
                </c:pt>
                <c:pt idx="1">
                  <c:v>11.666666666666666</c:v>
                </c:pt>
                <c:pt idx="2">
                  <c:v>5.333333333333333</c:v>
                </c:pt>
                <c:pt idx="3">
                  <c:v>29</c:v>
                </c:pt>
                <c:pt idx="4">
                  <c:v>27</c:v>
                </c:pt>
                <c:pt idx="5">
                  <c:v>1</c:v>
                </c:pt>
                <c:pt idx="6">
                  <c:v>6</c:v>
                </c:pt>
                <c:pt idx="7">
                  <c:v>4.666666666666667</c:v>
                </c:pt>
                <c:pt idx="8">
                  <c:v>0.33333333333333331</c:v>
                </c:pt>
                <c:pt idx="9">
                  <c:v>1.3333333333333333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0.66666666666666663</c:v>
                </c:pt>
                <c:pt idx="14">
                  <c:v>1.6666666666666667</c:v>
                </c:pt>
                <c:pt idx="15">
                  <c:v>5.5</c:v>
                </c:pt>
                <c:pt idx="16">
                  <c:v>1.6666666666666667</c:v>
                </c:pt>
                <c:pt idx="17">
                  <c:v>3.6666666666666665</c:v>
                </c:pt>
                <c:pt idx="18">
                  <c:v>0.66666666666666663</c:v>
                </c:pt>
                <c:pt idx="19">
                  <c:v>0.16666666666666666</c:v>
                </c:pt>
                <c:pt idx="20">
                  <c:v>0.33333333333333331</c:v>
                </c:pt>
                <c:pt idx="21">
                  <c:v>0</c:v>
                </c:pt>
                <c:pt idx="22">
                  <c:v>0.16666666666666666</c:v>
                </c:pt>
                <c:pt idx="23">
                  <c:v>0</c:v>
                </c:pt>
                <c:pt idx="24">
                  <c:v>3</c:v>
                </c:pt>
                <c:pt idx="25">
                  <c:v>11.833333333333334</c:v>
                </c:pt>
                <c:pt idx="26">
                  <c:v>11.5</c:v>
                </c:pt>
                <c:pt idx="27">
                  <c:v>29.2</c:v>
                </c:pt>
                <c:pt idx="28">
                  <c:v>72.166666666666671</c:v>
                </c:pt>
                <c:pt idx="29">
                  <c:v>167.16666666666666</c:v>
                </c:pt>
                <c:pt idx="30">
                  <c:v>234.22222222222223</c:v>
                </c:pt>
                <c:pt idx="31">
                  <c:v>613.44444444444446</c:v>
                </c:pt>
                <c:pt idx="32">
                  <c:v>605.625</c:v>
                </c:pt>
                <c:pt idx="33">
                  <c:v>767.33333333333337</c:v>
                </c:pt>
                <c:pt idx="34">
                  <c:v>452.22222222222223</c:v>
                </c:pt>
                <c:pt idx="35">
                  <c:v>882.55555555555554</c:v>
                </c:pt>
                <c:pt idx="36">
                  <c:v>681.77777777777783</c:v>
                </c:pt>
                <c:pt idx="37">
                  <c:v>1033.4444444444443</c:v>
                </c:pt>
                <c:pt idx="38">
                  <c:v>1350.125</c:v>
                </c:pt>
                <c:pt idx="39">
                  <c:v>1939.625</c:v>
                </c:pt>
                <c:pt idx="40">
                  <c:v>1109.25</c:v>
                </c:pt>
                <c:pt idx="41">
                  <c:v>1209.125</c:v>
                </c:pt>
                <c:pt idx="42">
                  <c:v>1211.7142857142858</c:v>
                </c:pt>
                <c:pt idx="43">
                  <c:v>1459.5</c:v>
                </c:pt>
                <c:pt idx="44">
                  <c:v>237</c:v>
                </c:pt>
                <c:pt idx="45">
                  <c:v>503.9</c:v>
                </c:pt>
                <c:pt idx="46">
                  <c:v>180.66666666666666</c:v>
                </c:pt>
                <c:pt idx="47">
                  <c:v>0.8571428571428571</c:v>
                </c:pt>
                <c:pt idx="48">
                  <c:v>0.42857142857142855</c:v>
                </c:pt>
                <c:pt idx="49">
                  <c:v>0.2857142857142857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7856"/>
        <c:axId val="280338248"/>
      </c:lineChart>
      <c:catAx>
        <c:axId val="28033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8248"/>
        <c:crosses val="autoZero"/>
        <c:auto val="1"/>
        <c:lblAlgn val="ctr"/>
        <c:lblOffset val="100"/>
        <c:noMultiLvlLbl val="0"/>
      </c:catAx>
      <c:valAx>
        <c:axId val="28033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</a:t>
                </a:r>
                <a:r>
                  <a:rPr lang="en-US" baseline="0"/>
                  <a:t> Fänge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TI_VM!$R$64:$BQ$64</c:f>
              <c:numCache>
                <c:formatCode>General</c:formatCode>
                <c:ptCount val="52"/>
                <c:pt idx="0">
                  <c:v>8.6666666666666661</c:v>
                </c:pt>
                <c:pt idx="1">
                  <c:v>1</c:v>
                </c:pt>
                <c:pt idx="2">
                  <c:v>2.3333333333333335</c:v>
                </c:pt>
                <c:pt idx="3">
                  <c:v>0</c:v>
                </c:pt>
                <c:pt idx="4">
                  <c:v>2.8333333333333335</c:v>
                </c:pt>
                <c:pt idx="5">
                  <c:v>5</c:v>
                </c:pt>
                <c:pt idx="6">
                  <c:v>1.8333333333333333</c:v>
                </c:pt>
                <c:pt idx="7">
                  <c:v>0.83333333333333337</c:v>
                </c:pt>
                <c:pt idx="8">
                  <c:v>3</c:v>
                </c:pt>
                <c:pt idx="9">
                  <c:v>1.3333333333333333</c:v>
                </c:pt>
                <c:pt idx="10">
                  <c:v>2.6666666666666665</c:v>
                </c:pt>
                <c:pt idx="11">
                  <c:v>4.166666666666667</c:v>
                </c:pt>
                <c:pt idx="12">
                  <c:v>21.166666666666668</c:v>
                </c:pt>
                <c:pt idx="13">
                  <c:v>14.5</c:v>
                </c:pt>
                <c:pt idx="14">
                  <c:v>40</c:v>
                </c:pt>
                <c:pt idx="15">
                  <c:v>25.5</c:v>
                </c:pt>
                <c:pt idx="16">
                  <c:v>20.166666666666668</c:v>
                </c:pt>
                <c:pt idx="17">
                  <c:v>0</c:v>
                </c:pt>
                <c:pt idx="18">
                  <c:v>5.666666666666667</c:v>
                </c:pt>
                <c:pt idx="19">
                  <c:v>13</c:v>
                </c:pt>
                <c:pt idx="20">
                  <c:v>14</c:v>
                </c:pt>
                <c:pt idx="21">
                  <c:v>27.6</c:v>
                </c:pt>
                <c:pt idx="22">
                  <c:v>10.6</c:v>
                </c:pt>
                <c:pt idx="23">
                  <c:v>27.4</c:v>
                </c:pt>
                <c:pt idx="24">
                  <c:v>35.090909090909093</c:v>
                </c:pt>
                <c:pt idx="25">
                  <c:v>161.09090909090909</c:v>
                </c:pt>
                <c:pt idx="26">
                  <c:v>219.72727272727272</c:v>
                </c:pt>
                <c:pt idx="27">
                  <c:v>427.54545454545456</c:v>
                </c:pt>
                <c:pt idx="28">
                  <c:v>1169.6363636363637</c:v>
                </c:pt>
                <c:pt idx="29">
                  <c:v>591.4545454545455</c:v>
                </c:pt>
                <c:pt idx="30">
                  <c:v>530.6</c:v>
                </c:pt>
                <c:pt idx="31">
                  <c:v>1338.8</c:v>
                </c:pt>
                <c:pt idx="32">
                  <c:v>1123.4000000000001</c:v>
                </c:pt>
                <c:pt idx="33">
                  <c:v>386.6</c:v>
                </c:pt>
                <c:pt idx="34">
                  <c:v>518.27272727272725</c:v>
                </c:pt>
                <c:pt idx="35">
                  <c:v>393.72727272727275</c:v>
                </c:pt>
                <c:pt idx="36">
                  <c:v>594.81818181818187</c:v>
                </c:pt>
                <c:pt idx="37">
                  <c:v>502</c:v>
                </c:pt>
                <c:pt idx="38">
                  <c:v>714.90909090909088</c:v>
                </c:pt>
                <c:pt idx="39">
                  <c:v>835.5454545454545</c:v>
                </c:pt>
                <c:pt idx="40">
                  <c:v>1123.5454545454545</c:v>
                </c:pt>
                <c:pt idx="41">
                  <c:v>639.81818181818187</c:v>
                </c:pt>
                <c:pt idx="42">
                  <c:v>520.90909090909088</c:v>
                </c:pt>
                <c:pt idx="43">
                  <c:v>1162.909090909091</c:v>
                </c:pt>
                <c:pt idx="44">
                  <c:v>290.18181818181819</c:v>
                </c:pt>
                <c:pt idx="45">
                  <c:v>661.72727272727275</c:v>
                </c:pt>
                <c:pt idx="46">
                  <c:v>112.72727272727273</c:v>
                </c:pt>
                <c:pt idx="47">
                  <c:v>355.45454545454544</c:v>
                </c:pt>
                <c:pt idx="48">
                  <c:v>234.72727272727272</c:v>
                </c:pt>
                <c:pt idx="49">
                  <c:v>120.09090909090909</c:v>
                </c:pt>
                <c:pt idx="50">
                  <c:v>11.272727272727273</c:v>
                </c:pt>
                <c:pt idx="51">
                  <c:v>107.81818181818181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39032"/>
        <c:axId val="280339424"/>
      </c:lineChart>
      <c:catAx>
        <c:axId val="280339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</a:t>
                </a:r>
                <a:r>
                  <a:rPr lang="en-US" baseline="0"/>
                  <a:t> Wochen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9424"/>
        <c:crosses val="autoZero"/>
        <c:auto val="1"/>
        <c:lblAlgn val="ctr"/>
        <c:lblOffset val="100"/>
        <c:noMultiLvlLbl val="0"/>
      </c:catAx>
      <c:valAx>
        <c:axId val="28033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</a:t>
                </a:r>
                <a:r>
                  <a:rPr lang="en-US" baseline="0"/>
                  <a:t> </a:t>
                </a:r>
                <a:r>
                  <a:rPr lang="en-US"/>
                  <a:t>/ Fänge pro</a:t>
                </a:r>
                <a:r>
                  <a:rPr lang="en-US" baseline="0"/>
                  <a:t> Falle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193632228719947E-2"/>
              <c:y val="0.1332890365448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3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FiBL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'FiBL_VM (AG)'!$R$79:$BQ$79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0.875</c:v>
                </c:pt>
                <c:pt idx="4">
                  <c:v>0</c:v>
                </c:pt>
                <c:pt idx="5">
                  <c:v>0.375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0.375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7.1428571428571425E-2</c:v>
                </c:pt>
                <c:pt idx="18">
                  <c:v>0</c:v>
                </c:pt>
                <c:pt idx="19">
                  <c:v>0</c:v>
                </c:pt>
                <c:pt idx="20">
                  <c:v>0.42857142857142855</c:v>
                </c:pt>
                <c:pt idx="21">
                  <c:v>0.14285714285714285</c:v>
                </c:pt>
                <c:pt idx="22">
                  <c:v>0.2857142857142857</c:v>
                </c:pt>
                <c:pt idx="23">
                  <c:v>0.21428571428571427</c:v>
                </c:pt>
                <c:pt idx="24">
                  <c:v>0.21428571428571427</c:v>
                </c:pt>
                <c:pt idx="25">
                  <c:v>1.2142857142857142</c:v>
                </c:pt>
                <c:pt idx="26">
                  <c:v>8.2857142857142865</c:v>
                </c:pt>
                <c:pt idx="27">
                  <c:v>6</c:v>
                </c:pt>
                <c:pt idx="28">
                  <c:v>39.285714285714285</c:v>
                </c:pt>
                <c:pt idx="29">
                  <c:v>146.61538461538461</c:v>
                </c:pt>
                <c:pt idx="30">
                  <c:v>66.857142857142861</c:v>
                </c:pt>
                <c:pt idx="31">
                  <c:v>82.857142857142861</c:v>
                </c:pt>
                <c:pt idx="32">
                  <c:v>160.5</c:v>
                </c:pt>
                <c:pt idx="33">
                  <c:v>366.14285714285717</c:v>
                </c:pt>
                <c:pt idx="34">
                  <c:v>449.5</c:v>
                </c:pt>
                <c:pt idx="35">
                  <c:v>364.07142857142856</c:v>
                </c:pt>
                <c:pt idx="36">
                  <c:v>178.78571428571428</c:v>
                </c:pt>
                <c:pt idx="37">
                  <c:v>333.42857142857144</c:v>
                </c:pt>
                <c:pt idx="38">
                  <c:v>154.21428571428572</c:v>
                </c:pt>
                <c:pt idx="39">
                  <c:v>74.857142857142861</c:v>
                </c:pt>
                <c:pt idx="40">
                  <c:v>19.428571428571427</c:v>
                </c:pt>
                <c:pt idx="41">
                  <c:v>81.642857142857139</c:v>
                </c:pt>
                <c:pt idx="42">
                  <c:v>191.78571428571428</c:v>
                </c:pt>
                <c:pt idx="43">
                  <c:v>122.28571428571429</c:v>
                </c:pt>
                <c:pt idx="44">
                  <c:v>11.5</c:v>
                </c:pt>
                <c:pt idx="45">
                  <c:v>23.071428571428573</c:v>
                </c:pt>
                <c:pt idx="46">
                  <c:v>32</c:v>
                </c:pt>
                <c:pt idx="47">
                  <c:v>36.5</c:v>
                </c:pt>
                <c:pt idx="48">
                  <c:v>10.428571428571429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936416"/>
        <c:axId val="279111248"/>
      </c:lineChart>
      <c:catAx>
        <c:axId val="266936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111248"/>
        <c:crosses val="autoZero"/>
        <c:auto val="1"/>
        <c:lblAlgn val="ctr"/>
        <c:lblOffset val="100"/>
        <c:noMultiLvlLbl val="0"/>
      </c:catAx>
      <c:valAx>
        <c:axId val="27911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93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ZH_VM!$R$309:$BQ$309</c:f>
              <c:numCache>
                <c:formatCode>General</c:formatCode>
                <c:ptCount val="52"/>
                <c:pt idx="0">
                  <c:v>12.777777777777779</c:v>
                </c:pt>
                <c:pt idx="1">
                  <c:v>0.44444444444444442</c:v>
                </c:pt>
                <c:pt idx="2">
                  <c:v>0</c:v>
                </c:pt>
                <c:pt idx="3">
                  <c:v>0.1111111111111111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</c:v>
                </c:pt>
                <c:pt idx="13">
                  <c:v>3.6666666666666665</c:v>
                </c:pt>
                <c:pt idx="14">
                  <c:v>9.1333333333333329</c:v>
                </c:pt>
                <c:pt idx="15">
                  <c:v>2.9333333333333331</c:v>
                </c:pt>
                <c:pt idx="16">
                  <c:v>0.66666666666666663</c:v>
                </c:pt>
                <c:pt idx="17">
                  <c:v>3.9333333333333331</c:v>
                </c:pt>
                <c:pt idx="18">
                  <c:v>1.3333333333333333</c:v>
                </c:pt>
                <c:pt idx="19">
                  <c:v>4.2666666666666666</c:v>
                </c:pt>
                <c:pt idx="20">
                  <c:v>1.2</c:v>
                </c:pt>
                <c:pt idx="21">
                  <c:v>0.77777777777777779</c:v>
                </c:pt>
                <c:pt idx="22">
                  <c:v>2.1111111111111112</c:v>
                </c:pt>
                <c:pt idx="23">
                  <c:v>1.2222222222222223</c:v>
                </c:pt>
                <c:pt idx="24">
                  <c:v>1.45</c:v>
                </c:pt>
                <c:pt idx="25">
                  <c:v>2.2000000000000002</c:v>
                </c:pt>
                <c:pt idx="26">
                  <c:v>6.15</c:v>
                </c:pt>
                <c:pt idx="27">
                  <c:v>13.9</c:v>
                </c:pt>
                <c:pt idx="28">
                  <c:v>34.6</c:v>
                </c:pt>
                <c:pt idx="29">
                  <c:v>60.45</c:v>
                </c:pt>
                <c:pt idx="30">
                  <c:v>44.45</c:v>
                </c:pt>
                <c:pt idx="31">
                  <c:v>55.157894736842103</c:v>
                </c:pt>
                <c:pt idx="32">
                  <c:v>82.684210526315795</c:v>
                </c:pt>
                <c:pt idx="33">
                  <c:v>150.86956521739131</c:v>
                </c:pt>
                <c:pt idx="34">
                  <c:v>259.125</c:v>
                </c:pt>
                <c:pt idx="35">
                  <c:v>292.04166666666669</c:v>
                </c:pt>
                <c:pt idx="36">
                  <c:v>311.875</c:v>
                </c:pt>
                <c:pt idx="37">
                  <c:v>174.79166666666666</c:v>
                </c:pt>
                <c:pt idx="38">
                  <c:v>217.52380952380952</c:v>
                </c:pt>
                <c:pt idx="39">
                  <c:v>165.85</c:v>
                </c:pt>
                <c:pt idx="40">
                  <c:v>59.05</c:v>
                </c:pt>
                <c:pt idx="41">
                  <c:v>150.15</c:v>
                </c:pt>
                <c:pt idx="42">
                  <c:v>300.2</c:v>
                </c:pt>
                <c:pt idx="43">
                  <c:v>515.6</c:v>
                </c:pt>
                <c:pt idx="44">
                  <c:v>3.9333333333333331</c:v>
                </c:pt>
                <c:pt idx="45">
                  <c:v>1929.6666666666667</c:v>
                </c:pt>
                <c:pt idx="46">
                  <c:v>3149.0666666666666</c:v>
                </c:pt>
                <c:pt idx="47">
                  <c:v>1.0666666666666667</c:v>
                </c:pt>
                <c:pt idx="48">
                  <c:v>1.5333333333333334</c:v>
                </c:pt>
                <c:pt idx="49">
                  <c:v>3.3333333333333335</c:v>
                </c:pt>
                <c:pt idx="50">
                  <c:v>108.14285714285714</c:v>
                </c:pt>
                <c:pt idx="51">
                  <c:v>108.85714285714286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40208"/>
        <c:axId val="280340600"/>
      </c:lineChart>
      <c:catAx>
        <c:axId val="2803402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0600"/>
        <c:crosses val="autoZero"/>
        <c:auto val="1"/>
        <c:lblAlgn val="ctr"/>
        <c:lblOffset val="100"/>
        <c:noMultiLvlLbl val="0"/>
      </c:catAx>
      <c:valAx>
        <c:axId val="28034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</a:t>
                </a:r>
                <a:r>
                  <a:rPr lang="en-US" baseline="0"/>
                  <a:t> Fänge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Vbg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'Vbg(A)'!$O$44:$BN$44</c:f>
              <c:numCache>
                <c:formatCode>General</c:formatCode>
                <c:ptCount val="52"/>
                <c:pt idx="0">
                  <c:v>82.5</c:v>
                </c:pt>
                <c:pt idx="1">
                  <c:v>7.45</c:v>
                </c:pt>
                <c:pt idx="2">
                  <c:v>7.45</c:v>
                </c:pt>
                <c:pt idx="3">
                  <c:v>7.45</c:v>
                </c:pt>
                <c:pt idx="4">
                  <c:v>0.75</c:v>
                </c:pt>
                <c:pt idx="5">
                  <c:v>0.75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0.875</c:v>
                </c:pt>
                <c:pt idx="25">
                  <c:v>0.875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18.416666666666668</c:v>
                </c:pt>
                <c:pt idx="29">
                  <c:v>18.416666666666668</c:v>
                </c:pt>
                <c:pt idx="30">
                  <c:v>7.875</c:v>
                </c:pt>
                <c:pt idx="31">
                  <c:v>7.875</c:v>
                </c:pt>
                <c:pt idx="32">
                  <c:v>3.1666666666666665</c:v>
                </c:pt>
                <c:pt idx="33">
                  <c:v>3.1666666666666665</c:v>
                </c:pt>
                <c:pt idx="34">
                  <c:v>9.1666666666666661</c:v>
                </c:pt>
                <c:pt idx="35">
                  <c:v>9.1666666666666661</c:v>
                </c:pt>
                <c:pt idx="36">
                  <c:v>18.166666666666668</c:v>
                </c:pt>
                <c:pt idx="37">
                  <c:v>18.166666666666668</c:v>
                </c:pt>
                <c:pt idx="38">
                  <c:v>31.75</c:v>
                </c:pt>
                <c:pt idx="39">
                  <c:v>31.75</c:v>
                </c:pt>
                <c:pt idx="40">
                  <c:v>15.75</c:v>
                </c:pt>
                <c:pt idx="41">
                  <c:v>15.75</c:v>
                </c:pt>
                <c:pt idx="42">
                  <c:v>69</c:v>
                </c:pt>
                <c:pt idx="43">
                  <c:v>69</c:v>
                </c:pt>
                <c:pt idx="44">
                  <c:v>40.75</c:v>
                </c:pt>
                <c:pt idx="45">
                  <c:v>40.75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41384"/>
        <c:axId val="280341776"/>
      </c:lineChart>
      <c:catAx>
        <c:axId val="280341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1776"/>
        <c:crosses val="autoZero"/>
        <c:auto val="1"/>
        <c:lblAlgn val="ctr"/>
        <c:lblOffset val="100"/>
        <c:noMultiLvlLbl val="0"/>
      </c:catAx>
      <c:valAx>
        <c:axId val="28034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BW (D)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'BW (D)'!$O$209:$BN$209</c:f>
              <c:numCache>
                <c:formatCode>General</c:formatCode>
                <c:ptCount val="52"/>
                <c:pt idx="0">
                  <c:v>6.8518518518518521</c:v>
                </c:pt>
                <c:pt idx="1">
                  <c:v>1.3333333333333333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1.7037037037037037</c:v>
                </c:pt>
                <c:pt idx="6">
                  <c:v>0.48148148148148145</c:v>
                </c:pt>
                <c:pt idx="7">
                  <c:v>0.35714285714285715</c:v>
                </c:pt>
                <c:pt idx="8">
                  <c:v>0</c:v>
                </c:pt>
                <c:pt idx="9">
                  <c:v>3.5714285714285712E-2</c:v>
                </c:pt>
                <c:pt idx="10">
                  <c:v>7.1428571428571425E-2</c:v>
                </c:pt>
                <c:pt idx="11">
                  <c:v>0</c:v>
                </c:pt>
                <c:pt idx="12">
                  <c:v>7.6923076923076927E-2</c:v>
                </c:pt>
                <c:pt idx="13">
                  <c:v>0.11538461538461539</c:v>
                </c:pt>
                <c:pt idx="14">
                  <c:v>0.11538461538461539</c:v>
                </c:pt>
                <c:pt idx="15">
                  <c:v>0.15384615384615385</c:v>
                </c:pt>
                <c:pt idx="16">
                  <c:v>7.6923076923076927E-2</c:v>
                </c:pt>
                <c:pt idx="17">
                  <c:v>0</c:v>
                </c:pt>
                <c:pt idx="18">
                  <c:v>0.15384615384615385</c:v>
                </c:pt>
                <c:pt idx="19">
                  <c:v>0.26923076923076922</c:v>
                </c:pt>
                <c:pt idx="20">
                  <c:v>0.5</c:v>
                </c:pt>
                <c:pt idx="21">
                  <c:v>0.14814814814814814</c:v>
                </c:pt>
                <c:pt idx="22">
                  <c:v>0.62962962962962965</c:v>
                </c:pt>
                <c:pt idx="23">
                  <c:v>0.55555555555555558</c:v>
                </c:pt>
                <c:pt idx="24">
                  <c:v>1.3448275862068966</c:v>
                </c:pt>
                <c:pt idx="25">
                  <c:v>1.5517241379310345</c:v>
                </c:pt>
                <c:pt idx="26">
                  <c:v>4.3448275862068968</c:v>
                </c:pt>
                <c:pt idx="27">
                  <c:v>7</c:v>
                </c:pt>
                <c:pt idx="28">
                  <c:v>12.464285714285714</c:v>
                </c:pt>
                <c:pt idx="29">
                  <c:v>21.222222222222221</c:v>
                </c:pt>
                <c:pt idx="30">
                  <c:v>86.884615384615387</c:v>
                </c:pt>
                <c:pt idx="31">
                  <c:v>320.11111111111109</c:v>
                </c:pt>
                <c:pt idx="32">
                  <c:v>82.884615384615387</c:v>
                </c:pt>
                <c:pt idx="33">
                  <c:v>70.42307692307692</c:v>
                </c:pt>
                <c:pt idx="34">
                  <c:v>180.33333333333334</c:v>
                </c:pt>
                <c:pt idx="35">
                  <c:v>254.77777777777777</c:v>
                </c:pt>
                <c:pt idx="36">
                  <c:v>322.7037037037037</c:v>
                </c:pt>
                <c:pt idx="37">
                  <c:v>318.27272727272725</c:v>
                </c:pt>
                <c:pt idx="38">
                  <c:v>245.33333333333334</c:v>
                </c:pt>
                <c:pt idx="39">
                  <c:v>120.25925925925925</c:v>
                </c:pt>
                <c:pt idx="40">
                  <c:v>45.074074074074076</c:v>
                </c:pt>
                <c:pt idx="41">
                  <c:v>112.92307692307692</c:v>
                </c:pt>
                <c:pt idx="42">
                  <c:v>186.96153846153845</c:v>
                </c:pt>
                <c:pt idx="43">
                  <c:v>230.80769230769232</c:v>
                </c:pt>
                <c:pt idx="44">
                  <c:v>70.740740740740748</c:v>
                </c:pt>
                <c:pt idx="45">
                  <c:v>124.5925925925926</c:v>
                </c:pt>
                <c:pt idx="46">
                  <c:v>372.85185185185185</c:v>
                </c:pt>
                <c:pt idx="47">
                  <c:v>23.37037037037037</c:v>
                </c:pt>
                <c:pt idx="48">
                  <c:v>1.2592592592592593</c:v>
                </c:pt>
                <c:pt idx="49">
                  <c:v>1.6666666666666667</c:v>
                </c:pt>
                <c:pt idx="50">
                  <c:v>9.5238095238095233E-2</c:v>
                </c:pt>
                <c:pt idx="51">
                  <c:v>32.6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42560"/>
        <c:axId val="280342952"/>
      </c:lineChart>
      <c:catAx>
        <c:axId val="280342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2952"/>
        <c:crosses val="autoZero"/>
        <c:auto val="1"/>
        <c:lblAlgn val="ctr"/>
        <c:lblOffset val="100"/>
        <c:noMultiLvlLbl val="0"/>
      </c:catAx>
      <c:valAx>
        <c:axId val="28034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BY-LI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'BY_LI (D)'!$O$94:$BN$94</c:f>
              <c:numCache>
                <c:formatCode>General</c:formatCode>
                <c:ptCount val="52"/>
                <c:pt idx="0">
                  <c:v>50.636363636363633</c:v>
                </c:pt>
                <c:pt idx="1">
                  <c:v>51.727272727272727</c:v>
                </c:pt>
                <c:pt idx="2">
                  <c:v>89.818181818181813</c:v>
                </c:pt>
                <c:pt idx="3">
                  <c:v>91.75</c:v>
                </c:pt>
                <c:pt idx="4">
                  <c:v>14.166666666666666</c:v>
                </c:pt>
                <c:pt idx="5">
                  <c:v>14.5</c:v>
                </c:pt>
                <c:pt idx="6">
                  <c:v>2.6666666666666665</c:v>
                </c:pt>
                <c:pt idx="7">
                  <c:v>3.0833333333333335</c:v>
                </c:pt>
                <c:pt idx="8">
                  <c:v>0.41666666666666669</c:v>
                </c:pt>
                <c:pt idx="9">
                  <c:v>0.33333333333333331</c:v>
                </c:pt>
                <c:pt idx="10">
                  <c:v>0.5</c:v>
                </c:pt>
                <c:pt idx="11">
                  <c:v>8.3333333333333329E-2</c:v>
                </c:pt>
                <c:pt idx="12">
                  <c:v>0.58333333333333337</c:v>
                </c:pt>
                <c:pt idx="13">
                  <c:v>0.91666666666666663</c:v>
                </c:pt>
                <c:pt idx="14">
                  <c:v>1.5833333333333333</c:v>
                </c:pt>
                <c:pt idx="15">
                  <c:v>0.17647058823529413</c:v>
                </c:pt>
                <c:pt idx="16">
                  <c:v>0.17647058823529413</c:v>
                </c:pt>
                <c:pt idx="17">
                  <c:v>0.11764705882352941</c:v>
                </c:pt>
                <c:pt idx="18">
                  <c:v>0.8125</c:v>
                </c:pt>
                <c:pt idx="19">
                  <c:v>0.3125</c:v>
                </c:pt>
                <c:pt idx="20">
                  <c:v>0.6875</c:v>
                </c:pt>
                <c:pt idx="21">
                  <c:v>0.25</c:v>
                </c:pt>
                <c:pt idx="22">
                  <c:v>0.375</c:v>
                </c:pt>
                <c:pt idx="23">
                  <c:v>0.375</c:v>
                </c:pt>
                <c:pt idx="24">
                  <c:v>1</c:v>
                </c:pt>
                <c:pt idx="25">
                  <c:v>0.5625</c:v>
                </c:pt>
                <c:pt idx="26">
                  <c:v>3.375</c:v>
                </c:pt>
                <c:pt idx="27">
                  <c:v>9.375</c:v>
                </c:pt>
                <c:pt idx="28">
                  <c:v>8.875</c:v>
                </c:pt>
                <c:pt idx="29">
                  <c:v>48.5625</c:v>
                </c:pt>
                <c:pt idx="30">
                  <c:v>194.13333333333333</c:v>
                </c:pt>
                <c:pt idx="31">
                  <c:v>128.0625</c:v>
                </c:pt>
                <c:pt idx="32">
                  <c:v>104.3125</c:v>
                </c:pt>
                <c:pt idx="33">
                  <c:v>200.5</c:v>
                </c:pt>
                <c:pt idx="34">
                  <c:v>190.75</c:v>
                </c:pt>
                <c:pt idx="35">
                  <c:v>439.86666666666667</c:v>
                </c:pt>
                <c:pt idx="36">
                  <c:v>436.73333333333335</c:v>
                </c:pt>
                <c:pt idx="37">
                  <c:v>644.93333333333328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43736"/>
        <c:axId val="280344128"/>
      </c:lineChart>
      <c:catAx>
        <c:axId val="280343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4128"/>
        <c:crosses val="autoZero"/>
        <c:auto val="1"/>
        <c:lblAlgn val="ctr"/>
        <c:lblOffset val="100"/>
        <c:noMultiLvlLbl val="0"/>
      </c:catAx>
      <c:valAx>
        <c:axId val="28034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Lyon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'Lyon (F)'!$O$164:$BN$164</c:f>
              <c:numCache>
                <c:formatCode>General</c:formatCode>
                <c:ptCount val="52"/>
                <c:pt idx="0">
                  <c:v>8.1428571428571423</c:v>
                </c:pt>
                <c:pt idx="1">
                  <c:v>8</c:v>
                </c:pt>
                <c:pt idx="2">
                  <c:v>8.4285714285714288</c:v>
                </c:pt>
                <c:pt idx="3">
                  <c:v>8.7142857142857135</c:v>
                </c:pt>
                <c:pt idx="4">
                  <c:v>2.7142857142857144</c:v>
                </c:pt>
                <c:pt idx="5">
                  <c:v>2.8571428571428572</c:v>
                </c:pt>
                <c:pt idx="6">
                  <c:v>5.4285714285714288</c:v>
                </c:pt>
                <c:pt idx="7">
                  <c:v>6.1428571428571432</c:v>
                </c:pt>
                <c:pt idx="8">
                  <c:v>0.7142857142857143</c:v>
                </c:pt>
                <c:pt idx="9">
                  <c:v>1</c:v>
                </c:pt>
                <c:pt idx="10">
                  <c:v>0.7142857142857143</c:v>
                </c:pt>
                <c:pt idx="11">
                  <c:v>1.4285714285714286</c:v>
                </c:pt>
                <c:pt idx="12">
                  <c:v>0.7142857142857143</c:v>
                </c:pt>
                <c:pt idx="13">
                  <c:v>0.5714285714285714</c:v>
                </c:pt>
                <c:pt idx="14">
                  <c:v>0.42857142857142855</c:v>
                </c:pt>
                <c:pt idx="15">
                  <c:v>5.8888888888888893</c:v>
                </c:pt>
                <c:pt idx="16">
                  <c:v>6.333333333333333</c:v>
                </c:pt>
                <c:pt idx="17">
                  <c:v>5.333333333333333</c:v>
                </c:pt>
                <c:pt idx="18">
                  <c:v>18.600000000000001</c:v>
                </c:pt>
                <c:pt idx="19">
                  <c:v>4.375</c:v>
                </c:pt>
                <c:pt idx="20">
                  <c:v>2.8461538461538463</c:v>
                </c:pt>
                <c:pt idx="21">
                  <c:v>3</c:v>
                </c:pt>
                <c:pt idx="22">
                  <c:v>12.5625</c:v>
                </c:pt>
                <c:pt idx="23">
                  <c:v>29.235294117647058</c:v>
                </c:pt>
                <c:pt idx="24">
                  <c:v>4.7333333333333334</c:v>
                </c:pt>
                <c:pt idx="25">
                  <c:v>21.470588235294116</c:v>
                </c:pt>
                <c:pt idx="26">
                  <c:v>46.458333333333336</c:v>
                </c:pt>
                <c:pt idx="27">
                  <c:v>70.400000000000006</c:v>
                </c:pt>
                <c:pt idx="28">
                  <c:v>85.68</c:v>
                </c:pt>
                <c:pt idx="29">
                  <c:v>62.466666666666669</c:v>
                </c:pt>
                <c:pt idx="30">
                  <c:v>59.368421052631582</c:v>
                </c:pt>
                <c:pt idx="31">
                  <c:v>185.68421052631578</c:v>
                </c:pt>
                <c:pt idx="32">
                  <c:v>227.11111111111111</c:v>
                </c:pt>
                <c:pt idx="33">
                  <c:v>119.73684210526316</c:v>
                </c:pt>
                <c:pt idx="34">
                  <c:v>58.846153846153847</c:v>
                </c:pt>
                <c:pt idx="35">
                  <c:v>20.444444444444443</c:v>
                </c:pt>
                <c:pt idx="36">
                  <c:v>25.444444444444443</c:v>
                </c:pt>
                <c:pt idx="37">
                  <c:v>30</c:v>
                </c:pt>
                <c:pt idx="38">
                  <c:v>31.25</c:v>
                </c:pt>
                <c:pt idx="39">
                  <c:v>22.875</c:v>
                </c:pt>
                <c:pt idx="40">
                  <c:v>22.375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44912"/>
        <c:axId val="280345304"/>
      </c:lineChart>
      <c:catAx>
        <c:axId val="28034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 hen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5304"/>
        <c:crosses val="autoZero"/>
        <c:auto val="1"/>
        <c:lblAlgn val="ctr"/>
        <c:lblOffset val="100"/>
        <c:noMultiLvlLbl val="0"/>
      </c:catAx>
      <c:valAx>
        <c:axId val="28034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</a:t>
                </a:r>
                <a:r>
                  <a:rPr lang="en-US" baseline="0"/>
                  <a:t> par piège / Fänge pro Falle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Situation CH par semaine / Situation CH pro Woche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SYNTHESE!$B$33:$BA$33</c:f>
              <c:numCache>
                <c:formatCode>0.0</c:formatCode>
                <c:ptCount val="52"/>
                <c:pt idx="0">
                  <c:v>19.977272727272727</c:v>
                </c:pt>
                <c:pt idx="1">
                  <c:v>13.328682170542637</c:v>
                </c:pt>
                <c:pt idx="2">
                  <c:v>11.311666666666667</c:v>
                </c:pt>
                <c:pt idx="3">
                  <c:v>12.451111111111112</c:v>
                </c:pt>
                <c:pt idx="4">
                  <c:v>4.4082568807339451</c:v>
                </c:pt>
                <c:pt idx="5">
                  <c:v>3.1730769230769229</c:v>
                </c:pt>
                <c:pt idx="6">
                  <c:v>1.8455284552845528</c:v>
                </c:pt>
                <c:pt idx="7">
                  <c:v>2.0890410958904111</c:v>
                </c:pt>
                <c:pt idx="8">
                  <c:v>1.2222222222222223</c:v>
                </c:pt>
                <c:pt idx="9">
                  <c:v>0.42857142857142855</c:v>
                </c:pt>
                <c:pt idx="10">
                  <c:v>0.49635036496350365</c:v>
                </c:pt>
                <c:pt idx="11">
                  <c:v>0.53378378378378377</c:v>
                </c:pt>
                <c:pt idx="12">
                  <c:v>2.1621621621621623</c:v>
                </c:pt>
                <c:pt idx="13">
                  <c:v>1.3888888888888888</c:v>
                </c:pt>
                <c:pt idx="14">
                  <c:v>3.2937062937062938</c:v>
                </c:pt>
                <c:pt idx="15">
                  <c:v>1.8553459119496856</c:v>
                </c:pt>
                <c:pt idx="16">
                  <c:v>1.3693181818181819</c:v>
                </c:pt>
                <c:pt idx="17">
                  <c:v>0.86559139784946237</c:v>
                </c:pt>
                <c:pt idx="18">
                  <c:v>1.7421875</c:v>
                </c:pt>
                <c:pt idx="19">
                  <c:v>1.6735751295336787</c:v>
                </c:pt>
                <c:pt idx="20">
                  <c:v>1.7777777777777777</c:v>
                </c:pt>
                <c:pt idx="21">
                  <c:v>1.9052863436123348</c:v>
                </c:pt>
                <c:pt idx="22">
                  <c:v>2.2065217391304346</c:v>
                </c:pt>
                <c:pt idx="23">
                  <c:v>4.6025641025641022</c:v>
                </c:pt>
                <c:pt idx="24">
                  <c:v>4.2938034188034191</c:v>
                </c:pt>
                <c:pt idx="25">
                  <c:v>15.302966101694915</c:v>
                </c:pt>
                <c:pt idx="26">
                  <c:v>24.689024390243901</c:v>
                </c:pt>
                <c:pt idx="27">
                  <c:v>54.938508064516128</c:v>
                </c:pt>
                <c:pt idx="28">
                  <c:v>113.83898305084746</c:v>
                </c:pt>
                <c:pt idx="29">
                  <c:v>142.1223628691983</c:v>
                </c:pt>
                <c:pt idx="30">
                  <c:v>153.42738589211618</c:v>
                </c:pt>
                <c:pt idx="31">
                  <c:v>224.54031165311656</c:v>
                </c:pt>
                <c:pt idx="32">
                  <c:v>185.43789682539682</c:v>
                </c:pt>
                <c:pt idx="33">
                  <c:v>196.88461538461539</c:v>
                </c:pt>
                <c:pt idx="34">
                  <c:v>259.60077519379843</c:v>
                </c:pt>
                <c:pt idx="35">
                  <c:v>333.38360655737705</c:v>
                </c:pt>
                <c:pt idx="36">
                  <c:v>348.71862348178138</c:v>
                </c:pt>
                <c:pt idx="37">
                  <c:v>406.71244444444443</c:v>
                </c:pt>
                <c:pt idx="38">
                  <c:v>421.84004854368931</c:v>
                </c:pt>
                <c:pt idx="39">
                  <c:v>325.12093596059117</c:v>
                </c:pt>
                <c:pt idx="40">
                  <c:v>209.55867346938774</c:v>
                </c:pt>
                <c:pt idx="41">
                  <c:v>316.8726708074534</c:v>
                </c:pt>
                <c:pt idx="42">
                  <c:v>439.43046357615896</c:v>
                </c:pt>
                <c:pt idx="43">
                  <c:v>531.51449275362324</c:v>
                </c:pt>
                <c:pt idx="44">
                  <c:v>382.8694029850746</c:v>
                </c:pt>
                <c:pt idx="45">
                  <c:v>469.96666666666664</c:v>
                </c:pt>
                <c:pt idx="46">
                  <c:v>846.82307692307688</c:v>
                </c:pt>
                <c:pt idx="47">
                  <c:v>192.58778625954199</c:v>
                </c:pt>
                <c:pt idx="48">
                  <c:v>34.384615384615387</c:v>
                </c:pt>
                <c:pt idx="49">
                  <c:v>44.612068965517238</c:v>
                </c:pt>
                <c:pt idx="50">
                  <c:v>26.649484536082475</c:v>
                </c:pt>
                <c:pt idx="51">
                  <c:v>49.649350649350652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346088"/>
        <c:axId val="280346480"/>
      </c:barChart>
      <c:catAx>
        <c:axId val="28034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Semaines / Wochen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280346480"/>
        <c:crosses val="autoZero"/>
        <c:auto val="1"/>
        <c:lblAlgn val="ctr"/>
        <c:lblOffset val="100"/>
        <c:noMultiLvlLbl val="0"/>
      </c:catAx>
      <c:valAx>
        <c:axId val="28034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Captures par piège / Fänge pro Falle</a:t>
                </a:r>
              </a:p>
            </c:rich>
          </c:tx>
          <c:layout>
            <c:manualLayout>
              <c:xMode val="edge"/>
              <c:yMode val="edge"/>
              <c:x val="1.7110455729479553E-2"/>
              <c:y val="0.2432253251941012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0346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Captures CH par 100 pièges / Fänge</a:t>
            </a:r>
            <a:r>
              <a:rPr lang="fr-CH" b="1" baseline="0"/>
              <a:t> CH pro 100 Fallen</a:t>
            </a:r>
          </a:p>
          <a:p>
            <a:pPr>
              <a:defRPr b="1"/>
            </a:pPr>
            <a:r>
              <a:rPr lang="fr-CH" b="1" baseline="0"/>
              <a:t>2016</a:t>
            </a:r>
            <a:endParaRPr lang="fr-CH" b="1"/>
          </a:p>
        </c:rich>
      </c:tx>
      <c:layout>
        <c:manualLayout>
          <c:xMode val="edge"/>
          <c:yMode val="edge"/>
          <c:x val="0.20203422251626374"/>
          <c:y val="2.5276505649510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SYNTHESE!$B$34:$BA$34</c:f>
              <c:numCache>
                <c:formatCode>0</c:formatCode>
                <c:ptCount val="52"/>
                <c:pt idx="0">
                  <c:v>1997.7272727272727</c:v>
                </c:pt>
                <c:pt idx="1">
                  <c:v>1332.8682170542636</c:v>
                </c:pt>
                <c:pt idx="2">
                  <c:v>1131.1666666666667</c:v>
                </c:pt>
                <c:pt idx="3">
                  <c:v>1245.1111111111113</c:v>
                </c:pt>
                <c:pt idx="4">
                  <c:v>440.82568807339453</c:v>
                </c:pt>
                <c:pt idx="5">
                  <c:v>317.30769230769226</c:v>
                </c:pt>
                <c:pt idx="6">
                  <c:v>184.55284552845526</c:v>
                </c:pt>
                <c:pt idx="7">
                  <c:v>208.9041095890411</c:v>
                </c:pt>
                <c:pt idx="8">
                  <c:v>122.22222222222223</c:v>
                </c:pt>
                <c:pt idx="9">
                  <c:v>42.857142857142854</c:v>
                </c:pt>
                <c:pt idx="10">
                  <c:v>49.635036496350367</c:v>
                </c:pt>
                <c:pt idx="11">
                  <c:v>53.378378378378379</c:v>
                </c:pt>
                <c:pt idx="12">
                  <c:v>216.21621621621622</c:v>
                </c:pt>
                <c:pt idx="13">
                  <c:v>138.88888888888889</c:v>
                </c:pt>
                <c:pt idx="14">
                  <c:v>329.37062937062939</c:v>
                </c:pt>
                <c:pt idx="15">
                  <c:v>185.53459119496856</c:v>
                </c:pt>
                <c:pt idx="16">
                  <c:v>136.93181818181819</c:v>
                </c:pt>
                <c:pt idx="17">
                  <c:v>86.55913978494624</c:v>
                </c:pt>
                <c:pt idx="18">
                  <c:v>174.21875</c:v>
                </c:pt>
                <c:pt idx="19">
                  <c:v>167.35751295336786</c:v>
                </c:pt>
                <c:pt idx="20">
                  <c:v>177.77777777777777</c:v>
                </c:pt>
                <c:pt idx="21">
                  <c:v>190.52863436123349</c:v>
                </c:pt>
                <c:pt idx="22">
                  <c:v>220.65217391304347</c:v>
                </c:pt>
                <c:pt idx="23">
                  <c:v>460.25641025641022</c:v>
                </c:pt>
                <c:pt idx="24">
                  <c:v>429.38034188034192</c:v>
                </c:pt>
                <c:pt idx="25">
                  <c:v>1530.2966101694915</c:v>
                </c:pt>
                <c:pt idx="26">
                  <c:v>2468.9024390243903</c:v>
                </c:pt>
                <c:pt idx="27">
                  <c:v>5493.8508064516127</c:v>
                </c:pt>
                <c:pt idx="28">
                  <c:v>11383.898305084746</c:v>
                </c:pt>
                <c:pt idx="29">
                  <c:v>14212.23628691983</c:v>
                </c:pt>
                <c:pt idx="30">
                  <c:v>15342.738589211618</c:v>
                </c:pt>
                <c:pt idx="31">
                  <c:v>22454.031165311655</c:v>
                </c:pt>
                <c:pt idx="32">
                  <c:v>18543.789682539682</c:v>
                </c:pt>
                <c:pt idx="33">
                  <c:v>19688.461538461539</c:v>
                </c:pt>
                <c:pt idx="34">
                  <c:v>25960.077519379844</c:v>
                </c:pt>
                <c:pt idx="35">
                  <c:v>33338.360655737706</c:v>
                </c:pt>
                <c:pt idx="36">
                  <c:v>34871.86234817814</c:v>
                </c:pt>
                <c:pt idx="37">
                  <c:v>40671.244444444441</c:v>
                </c:pt>
                <c:pt idx="38">
                  <c:v>42184.004854368934</c:v>
                </c:pt>
                <c:pt idx="39">
                  <c:v>32512.093596059116</c:v>
                </c:pt>
                <c:pt idx="40">
                  <c:v>20955.867346938776</c:v>
                </c:pt>
                <c:pt idx="41">
                  <c:v>31687.26708074534</c:v>
                </c:pt>
                <c:pt idx="42">
                  <c:v>43943.046357615895</c:v>
                </c:pt>
                <c:pt idx="43">
                  <c:v>53151.449275362327</c:v>
                </c:pt>
                <c:pt idx="44">
                  <c:v>38286.940298507463</c:v>
                </c:pt>
                <c:pt idx="45">
                  <c:v>46996.666666666664</c:v>
                </c:pt>
                <c:pt idx="46">
                  <c:v>84682.307692307688</c:v>
                </c:pt>
                <c:pt idx="47">
                  <c:v>19258.778625954197</c:v>
                </c:pt>
                <c:pt idx="48">
                  <c:v>3438.4615384615386</c:v>
                </c:pt>
                <c:pt idx="49">
                  <c:v>4461.2068965517237</c:v>
                </c:pt>
                <c:pt idx="50">
                  <c:v>2664.9484536082477</c:v>
                </c:pt>
                <c:pt idx="51">
                  <c:v>4964.9350649350654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347264"/>
        <c:axId val="280347656"/>
      </c:barChart>
      <c:catAx>
        <c:axId val="280347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semaines / Wochen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7656"/>
        <c:crosses val="autoZero"/>
        <c:auto val="1"/>
        <c:lblAlgn val="ctr"/>
        <c:lblOffset val="100"/>
        <c:noMultiLvlLbl val="0"/>
      </c:catAx>
      <c:valAx>
        <c:axId val="28034765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Captures pour</a:t>
                </a:r>
                <a:r>
                  <a:rPr lang="fr-CH" baseline="0"/>
                  <a:t> 100 pièges / Fämge pro 100 Fallen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1.2867131166724586E-2"/>
              <c:y val="0.16582241220738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7264"/>
        <c:crosses val="autoZero"/>
        <c:crossBetween val="between"/>
        <c:majorUnit val="10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Captures cantonales mensuelles / Monatliche Fänge je Kanton</a:t>
            </a:r>
          </a:p>
        </c:rich>
      </c:tx>
      <c:layout>
        <c:manualLayout>
          <c:xMode val="edge"/>
          <c:yMode val="edge"/>
          <c:x val="0.33758763110999224"/>
          <c:y val="2.37037037037037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'cantonal - Kantonal'!$B$57</c:f>
              <c:strCache>
                <c:ptCount val="1"/>
                <c:pt idx="0">
                  <c:v>Jan.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Kantonal'!$B$58:$B$81</c:f>
              <c:numCache>
                <c:formatCode>0.0</c:formatCode>
                <c:ptCount val="24"/>
                <c:pt idx="0">
                  <c:v>0</c:v>
                </c:pt>
                <c:pt idx="1">
                  <c:v>3.5</c:v>
                </c:pt>
                <c:pt idx="2">
                  <c:v>2.5</c:v>
                </c:pt>
                <c:pt idx="3">
                  <c:v>12</c:v>
                </c:pt>
                <c:pt idx="4">
                  <c:v>48</c:v>
                </c:pt>
                <c:pt idx="5">
                  <c:v>20.666666666666668</c:v>
                </c:pt>
                <c:pt idx="6">
                  <c:v>48.888888888888886</c:v>
                </c:pt>
                <c:pt idx="7">
                  <c:v>13.333333333333334</c:v>
                </c:pt>
                <c:pt idx="8">
                  <c:v>1.6666666666666667</c:v>
                </c:pt>
                <c:pt idx="9">
                  <c:v>220.25</c:v>
                </c:pt>
                <c:pt idx="10">
                  <c:v>28</c:v>
                </c:pt>
                <c:pt idx="11">
                  <c:v>0</c:v>
                </c:pt>
                <c:pt idx="12">
                  <c:v>1.5</c:v>
                </c:pt>
                <c:pt idx="13">
                  <c:v>0.75</c:v>
                </c:pt>
                <c:pt idx="14">
                  <c:v>0</c:v>
                </c:pt>
                <c:pt idx="15">
                  <c:v>36.695652173913047</c:v>
                </c:pt>
                <c:pt idx="16">
                  <c:v>0</c:v>
                </c:pt>
                <c:pt idx="17">
                  <c:v>104.85000000000001</c:v>
                </c:pt>
                <c:pt idx="18">
                  <c:v>50.266666666666666</c:v>
                </c:pt>
                <c:pt idx="19">
                  <c:v>0</c:v>
                </c:pt>
                <c:pt idx="20">
                  <c:v>0</c:v>
                </c:pt>
                <c:pt idx="21">
                  <c:v>10.565217391304348</c:v>
                </c:pt>
                <c:pt idx="22">
                  <c:v>285.77777777777777</c:v>
                </c:pt>
                <c:pt idx="23">
                  <c:v>33.285714285714285</c:v>
                </c:pt>
              </c:numCache>
            </c:numRef>
          </c:val>
        </c:ser>
        <c:ser>
          <c:idx val="1"/>
          <c:order val="1"/>
          <c:tx>
            <c:strRef>
              <c:f>'cantonal - Kantonal'!$C$57</c:f>
              <c:strCache>
                <c:ptCount val="1"/>
                <c:pt idx="0">
                  <c:v>Fév. / Feb.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Kantonal'!$C$58:$C$81</c:f>
              <c:numCache>
                <c:formatCode>0.0</c:formatCode>
                <c:ptCount val="24"/>
                <c:pt idx="0">
                  <c:v>0</c:v>
                </c:pt>
                <c:pt idx="1">
                  <c:v>0.75</c:v>
                </c:pt>
                <c:pt idx="2">
                  <c:v>1.1428571428571428</c:v>
                </c:pt>
                <c:pt idx="3">
                  <c:v>10.5</c:v>
                </c:pt>
                <c:pt idx="4">
                  <c:v>38.666666666666664</c:v>
                </c:pt>
                <c:pt idx="5">
                  <c:v>0</c:v>
                </c:pt>
                <c:pt idx="6">
                  <c:v>16.888888888888889</c:v>
                </c:pt>
                <c:pt idx="7">
                  <c:v>0.14814814814814814</c:v>
                </c:pt>
                <c:pt idx="8">
                  <c:v>0</c:v>
                </c:pt>
                <c:pt idx="9">
                  <c:v>10.75</c:v>
                </c:pt>
                <c:pt idx="10">
                  <c:v>1</c:v>
                </c:pt>
                <c:pt idx="11">
                  <c:v>0</c:v>
                </c:pt>
                <c:pt idx="12">
                  <c:v>0.5</c:v>
                </c:pt>
                <c:pt idx="13">
                  <c:v>0.5</c:v>
                </c:pt>
                <c:pt idx="14">
                  <c:v>0</c:v>
                </c:pt>
                <c:pt idx="15">
                  <c:v>71.599999999999994</c:v>
                </c:pt>
                <c:pt idx="16">
                  <c:v>0</c:v>
                </c:pt>
                <c:pt idx="17">
                  <c:v>1.5</c:v>
                </c:pt>
                <c:pt idx="18">
                  <c:v>7.5</c:v>
                </c:pt>
                <c:pt idx="19">
                  <c:v>0</c:v>
                </c:pt>
                <c:pt idx="20">
                  <c:v>0</c:v>
                </c:pt>
                <c:pt idx="21">
                  <c:v>3.75</c:v>
                </c:pt>
                <c:pt idx="22">
                  <c:v>26.777777777777779</c:v>
                </c:pt>
                <c:pt idx="23">
                  <c:v>17.142857142857142</c:v>
                </c:pt>
              </c:numCache>
            </c:numRef>
          </c:val>
        </c:ser>
        <c:ser>
          <c:idx val="2"/>
          <c:order val="2"/>
          <c:tx>
            <c:strRef>
              <c:f>'cantonal - Kantonal'!$D$57</c:f>
              <c:strCache>
                <c:ptCount val="1"/>
                <c:pt idx="0">
                  <c:v>Mars / März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Kantonal'!$D$58:$D$81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32.333333333333336</c:v>
                </c:pt>
                <c:pt idx="4">
                  <c:v>3.6666666666666665</c:v>
                </c:pt>
                <c:pt idx="5">
                  <c:v>0</c:v>
                </c:pt>
                <c:pt idx="6">
                  <c:v>2.1875</c:v>
                </c:pt>
                <c:pt idx="7">
                  <c:v>13.23529411764706</c:v>
                </c:pt>
                <c:pt idx="8">
                  <c:v>0</c:v>
                </c:pt>
                <c:pt idx="9">
                  <c:v>3.5</c:v>
                </c:pt>
                <c:pt idx="10">
                  <c:v>2</c:v>
                </c:pt>
                <c:pt idx="11">
                  <c:v>0</c:v>
                </c:pt>
                <c:pt idx="12">
                  <c:v>0.5</c:v>
                </c:pt>
                <c:pt idx="13">
                  <c:v>0.23809523809523808</c:v>
                </c:pt>
                <c:pt idx="14">
                  <c:v>0</c:v>
                </c:pt>
                <c:pt idx="15">
                  <c:v>45</c:v>
                </c:pt>
                <c:pt idx="16">
                  <c:v>0</c:v>
                </c:pt>
                <c:pt idx="17">
                  <c:v>0</c:v>
                </c:pt>
                <c:pt idx="18">
                  <c:v>0.4513888888888889</c:v>
                </c:pt>
                <c:pt idx="19">
                  <c:v>0</c:v>
                </c:pt>
                <c:pt idx="20">
                  <c:v>0</c:v>
                </c:pt>
                <c:pt idx="21">
                  <c:v>0.18382352941176472</c:v>
                </c:pt>
                <c:pt idx="22">
                  <c:v>1.9166666666666667</c:v>
                </c:pt>
                <c:pt idx="23">
                  <c:v>4.5714285714285712</c:v>
                </c:pt>
              </c:numCache>
            </c:numRef>
          </c:val>
        </c:ser>
        <c:ser>
          <c:idx val="3"/>
          <c:order val="3"/>
          <c:tx>
            <c:strRef>
              <c:f>'cantonal - Kantonal'!$E$57</c:f>
              <c:strCache>
                <c:ptCount val="1"/>
                <c:pt idx="0">
                  <c:v>Avril / April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Kantonal'!$E$58:$E$81</c:f>
              <c:numCache>
                <c:formatCode>0.0</c:formatCode>
                <c:ptCount val="24"/>
                <c:pt idx="0">
                  <c:v>0</c:v>
                </c:pt>
                <c:pt idx="1">
                  <c:v>0.4</c:v>
                </c:pt>
                <c:pt idx="2">
                  <c:v>0.32786885245901637</c:v>
                </c:pt>
                <c:pt idx="3">
                  <c:v>100.16666666666667</c:v>
                </c:pt>
                <c:pt idx="4">
                  <c:v>8.3636363636363633</c:v>
                </c:pt>
                <c:pt idx="5">
                  <c:v>2</c:v>
                </c:pt>
                <c:pt idx="6">
                  <c:v>1.6585365853658536</c:v>
                </c:pt>
                <c:pt idx="7">
                  <c:v>16.399999999999999</c:v>
                </c:pt>
                <c:pt idx="8">
                  <c:v>0</c:v>
                </c:pt>
                <c:pt idx="9">
                  <c:v>8</c:v>
                </c:pt>
                <c:pt idx="10">
                  <c:v>5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19.5</c:v>
                </c:pt>
                <c:pt idx="16">
                  <c:v>0</c:v>
                </c:pt>
                <c:pt idx="17">
                  <c:v>0</c:v>
                </c:pt>
                <c:pt idx="18">
                  <c:v>0.16326530612244897</c:v>
                </c:pt>
                <c:pt idx="19">
                  <c:v>0</c:v>
                </c:pt>
                <c:pt idx="20">
                  <c:v>0</c:v>
                </c:pt>
                <c:pt idx="21">
                  <c:v>0.46153846153846156</c:v>
                </c:pt>
                <c:pt idx="22">
                  <c:v>2.4827586206896552</c:v>
                </c:pt>
                <c:pt idx="23">
                  <c:v>14.625</c:v>
                </c:pt>
              </c:numCache>
            </c:numRef>
          </c:val>
        </c:ser>
        <c:ser>
          <c:idx val="4"/>
          <c:order val="4"/>
          <c:tx>
            <c:strRef>
              <c:f>'cantonal - Kantonal'!$F$57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Kantonal'!$F$58:$F$81</c:f>
              <c:numCache>
                <c:formatCode>0.0</c:formatCode>
                <c:ptCount val="24"/>
                <c:pt idx="0">
                  <c:v>0</c:v>
                </c:pt>
                <c:pt idx="1">
                  <c:v>0.5</c:v>
                </c:pt>
                <c:pt idx="2">
                  <c:v>2.2352941176470589</c:v>
                </c:pt>
                <c:pt idx="3">
                  <c:v>38.941176470588232</c:v>
                </c:pt>
                <c:pt idx="4">
                  <c:v>3.5555555555555554</c:v>
                </c:pt>
                <c:pt idx="5">
                  <c:v>18.75</c:v>
                </c:pt>
                <c:pt idx="6">
                  <c:v>1.68</c:v>
                </c:pt>
                <c:pt idx="7">
                  <c:v>10.733333333333333</c:v>
                </c:pt>
                <c:pt idx="8">
                  <c:v>5.7142857142857141E-2</c:v>
                </c:pt>
                <c:pt idx="9">
                  <c:v>5</c:v>
                </c:pt>
                <c:pt idx="10">
                  <c:v>23</c:v>
                </c:pt>
                <c:pt idx="11">
                  <c:v>0</c:v>
                </c:pt>
                <c:pt idx="12">
                  <c:v>1</c:v>
                </c:pt>
                <c:pt idx="13">
                  <c:v>0.6</c:v>
                </c:pt>
                <c:pt idx="14">
                  <c:v>8.4210526315789469</c:v>
                </c:pt>
                <c:pt idx="15">
                  <c:v>13.666666666666666</c:v>
                </c:pt>
                <c:pt idx="16">
                  <c:v>0</c:v>
                </c:pt>
                <c:pt idx="17">
                  <c:v>0</c:v>
                </c:pt>
                <c:pt idx="18">
                  <c:v>3.2520325203252036E-2</c:v>
                </c:pt>
                <c:pt idx="19">
                  <c:v>0</c:v>
                </c:pt>
                <c:pt idx="20">
                  <c:v>0</c:v>
                </c:pt>
                <c:pt idx="21">
                  <c:v>0.92307692307692313</c:v>
                </c:pt>
                <c:pt idx="22">
                  <c:v>1.9076923076923078</c:v>
                </c:pt>
                <c:pt idx="23">
                  <c:v>31.351351351351351</c:v>
                </c:pt>
              </c:numCache>
            </c:numRef>
          </c:val>
        </c:ser>
        <c:ser>
          <c:idx val="5"/>
          <c:order val="5"/>
          <c:tx>
            <c:strRef>
              <c:f>'cantonal - Kantonal'!$G$57</c:f>
              <c:strCache>
                <c:ptCount val="1"/>
                <c:pt idx="0">
                  <c:v>Juin / 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Kantonal'!$G$58:$G$81</c:f>
              <c:numCache>
                <c:formatCode>0.0</c:formatCode>
                <c:ptCount val="24"/>
                <c:pt idx="0">
                  <c:v>0</c:v>
                </c:pt>
                <c:pt idx="1">
                  <c:v>2.0714285714285716</c:v>
                </c:pt>
                <c:pt idx="2">
                  <c:v>8.5882352941176467</c:v>
                </c:pt>
                <c:pt idx="3">
                  <c:v>270.57692307692309</c:v>
                </c:pt>
                <c:pt idx="4">
                  <c:v>15</c:v>
                </c:pt>
                <c:pt idx="5">
                  <c:v>62</c:v>
                </c:pt>
                <c:pt idx="6">
                  <c:v>2.3333333333333335</c:v>
                </c:pt>
                <c:pt idx="7">
                  <c:v>7.8191489361702127</c:v>
                </c:pt>
                <c:pt idx="8">
                  <c:v>3.3928571428571428</c:v>
                </c:pt>
                <c:pt idx="9">
                  <c:v>86.666666666666671</c:v>
                </c:pt>
                <c:pt idx="10">
                  <c:v>14.285714285714286</c:v>
                </c:pt>
                <c:pt idx="11">
                  <c:v>0</c:v>
                </c:pt>
                <c:pt idx="12">
                  <c:v>10.5</c:v>
                </c:pt>
                <c:pt idx="13">
                  <c:v>6.3636363636363642</c:v>
                </c:pt>
                <c:pt idx="14">
                  <c:v>18.541666666666668</c:v>
                </c:pt>
                <c:pt idx="15">
                  <c:v>95.333333333333329</c:v>
                </c:pt>
                <c:pt idx="16">
                  <c:v>0</c:v>
                </c:pt>
                <c:pt idx="17">
                  <c:v>2.5</c:v>
                </c:pt>
                <c:pt idx="18">
                  <c:v>1.2337662337662338</c:v>
                </c:pt>
                <c:pt idx="19">
                  <c:v>0</c:v>
                </c:pt>
                <c:pt idx="20">
                  <c:v>0</c:v>
                </c:pt>
                <c:pt idx="21">
                  <c:v>4.3165467625899279</c:v>
                </c:pt>
                <c:pt idx="22">
                  <c:v>2.5625</c:v>
                </c:pt>
                <c:pt idx="23">
                  <c:v>75.192307692307693</c:v>
                </c:pt>
              </c:numCache>
            </c:numRef>
          </c:val>
        </c:ser>
        <c:ser>
          <c:idx val="6"/>
          <c:order val="6"/>
          <c:tx>
            <c:strRef>
              <c:f>'cantonal - Kantonal'!$H$57</c:f>
              <c:strCache>
                <c:ptCount val="1"/>
                <c:pt idx="0">
                  <c:v>Juillet / Juli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Kantonal'!$H$58:$H$81</c:f>
              <c:numCache>
                <c:formatCode>0.0</c:formatCode>
                <c:ptCount val="24"/>
                <c:pt idx="0">
                  <c:v>30</c:v>
                </c:pt>
                <c:pt idx="1">
                  <c:v>193.16363636363636</c:v>
                </c:pt>
                <c:pt idx="2">
                  <c:v>146.1917808219178</c:v>
                </c:pt>
                <c:pt idx="3">
                  <c:v>2408.3636363636365</c:v>
                </c:pt>
                <c:pt idx="4">
                  <c:v>287.13043478260869</c:v>
                </c:pt>
                <c:pt idx="5">
                  <c:v>315.26315789473682</c:v>
                </c:pt>
                <c:pt idx="6">
                  <c:v>38.074074074074076</c:v>
                </c:pt>
                <c:pt idx="7">
                  <c:v>115.1</c:v>
                </c:pt>
                <c:pt idx="8">
                  <c:v>142.95121951219511</c:v>
                </c:pt>
                <c:pt idx="9">
                  <c:v>560.79999999999995</c:v>
                </c:pt>
                <c:pt idx="10">
                  <c:v>372.07142857142856</c:v>
                </c:pt>
                <c:pt idx="11">
                  <c:v>0</c:v>
                </c:pt>
                <c:pt idx="12">
                  <c:v>60.5</c:v>
                </c:pt>
                <c:pt idx="13">
                  <c:v>95.714285714285708</c:v>
                </c:pt>
                <c:pt idx="14">
                  <c:v>113.6</c:v>
                </c:pt>
                <c:pt idx="15">
                  <c:v>1989</c:v>
                </c:pt>
                <c:pt idx="16">
                  <c:v>49.714285714285715</c:v>
                </c:pt>
                <c:pt idx="17">
                  <c:v>37.5</c:v>
                </c:pt>
                <c:pt idx="18">
                  <c:v>251.17241379310346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70.1875</c:v>
                </c:pt>
                <c:pt idx="23">
                  <c:v>267.59550561797755</c:v>
                </c:pt>
              </c:numCache>
            </c:numRef>
          </c:val>
        </c:ser>
        <c:ser>
          <c:idx val="7"/>
          <c:order val="7"/>
          <c:tx>
            <c:strRef>
              <c:f>'cantonal - Kantonal'!$I$57</c:f>
              <c:strCache>
                <c:ptCount val="1"/>
                <c:pt idx="0">
                  <c:v>Août / Aug.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Kantonal'!$I$58:$I$81</c:f>
              <c:numCache>
                <c:formatCode>0.0</c:formatCode>
                <c:ptCount val="24"/>
                <c:pt idx="0">
                  <c:v>37</c:v>
                </c:pt>
                <c:pt idx="1">
                  <c:v>677.62962962962968</c:v>
                </c:pt>
                <c:pt idx="2">
                  <c:v>336.37647058823529</c:v>
                </c:pt>
                <c:pt idx="3">
                  <c:v>3379.4</c:v>
                </c:pt>
                <c:pt idx="4">
                  <c:v>2214.8571428571427</c:v>
                </c:pt>
                <c:pt idx="5">
                  <c:v>1398</c:v>
                </c:pt>
                <c:pt idx="6">
                  <c:v>386.49056603773585</c:v>
                </c:pt>
                <c:pt idx="7">
                  <c:v>344.59259259259261</c:v>
                </c:pt>
                <c:pt idx="8">
                  <c:v>141.936231884058</c:v>
                </c:pt>
                <c:pt idx="9">
                  <c:v>1378.8</c:v>
                </c:pt>
                <c:pt idx="10">
                  <c:v>455.21428571428572</c:v>
                </c:pt>
                <c:pt idx="11">
                  <c:v>492.33333333333331</c:v>
                </c:pt>
                <c:pt idx="12">
                  <c:v>432.5</c:v>
                </c:pt>
                <c:pt idx="13">
                  <c:v>502.13333333333333</c:v>
                </c:pt>
                <c:pt idx="14">
                  <c:v>439</c:v>
                </c:pt>
                <c:pt idx="15">
                  <c:v>2001.25</c:v>
                </c:pt>
                <c:pt idx="16">
                  <c:v>62.285714285714285</c:v>
                </c:pt>
                <c:pt idx="17">
                  <c:v>23.428571428571427</c:v>
                </c:pt>
                <c:pt idx="18">
                  <c:v>1368.9285714285713</c:v>
                </c:pt>
                <c:pt idx="19">
                  <c:v>0</c:v>
                </c:pt>
                <c:pt idx="20">
                  <c:v>44.333333333333336</c:v>
                </c:pt>
                <c:pt idx="21">
                  <c:v>567.16190476190479</c:v>
                </c:pt>
                <c:pt idx="22">
                  <c:v>624.6349206349206</c:v>
                </c:pt>
                <c:pt idx="23">
                  <c:v>587.67999999999995</c:v>
                </c:pt>
              </c:numCache>
            </c:numRef>
          </c:val>
        </c:ser>
        <c:ser>
          <c:idx val="8"/>
          <c:order val="8"/>
          <c:tx>
            <c:strRef>
              <c:f>'cantonal - Kantonal'!$J$57</c:f>
              <c:strCache>
                <c:ptCount val="1"/>
                <c:pt idx="0">
                  <c:v>Sept.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Kantonal'!$J$58:$J$81</c:f>
              <c:numCache>
                <c:formatCode>0.0</c:formatCode>
                <c:ptCount val="24"/>
                <c:pt idx="0">
                  <c:v>37</c:v>
                </c:pt>
                <c:pt idx="1">
                  <c:v>1480</c:v>
                </c:pt>
                <c:pt idx="2">
                  <c:v>1005.8333333333334</c:v>
                </c:pt>
                <c:pt idx="3">
                  <c:v>2723.7272727272725</c:v>
                </c:pt>
                <c:pt idx="4">
                  <c:v>4346.704545454545</c:v>
                </c:pt>
                <c:pt idx="5">
                  <c:v>2329.4</c:v>
                </c:pt>
                <c:pt idx="6">
                  <c:v>1556.6666666666667</c:v>
                </c:pt>
                <c:pt idx="7">
                  <c:v>1259.6581196581196</c:v>
                </c:pt>
                <c:pt idx="8">
                  <c:v>190.77155172413791</c:v>
                </c:pt>
                <c:pt idx="9">
                  <c:v>3976.6</c:v>
                </c:pt>
                <c:pt idx="10">
                  <c:v>904.53488372093022</c:v>
                </c:pt>
                <c:pt idx="11">
                  <c:v>1783.6666666666667</c:v>
                </c:pt>
                <c:pt idx="12">
                  <c:v>2224.5</c:v>
                </c:pt>
                <c:pt idx="13">
                  <c:v>2381.875</c:v>
                </c:pt>
                <c:pt idx="14">
                  <c:v>699.28571428571422</c:v>
                </c:pt>
                <c:pt idx="15">
                  <c:v>6099.3421052631584</c:v>
                </c:pt>
                <c:pt idx="16">
                  <c:v>262.78571428571428</c:v>
                </c:pt>
                <c:pt idx="17">
                  <c:v>81.25</c:v>
                </c:pt>
                <c:pt idx="18">
                  <c:v>3718.1428571428573</c:v>
                </c:pt>
                <c:pt idx="19">
                  <c:v>0</c:v>
                </c:pt>
                <c:pt idx="20">
                  <c:v>88.666666666666671</c:v>
                </c:pt>
                <c:pt idx="21">
                  <c:v>1311.0384615384614</c:v>
                </c:pt>
                <c:pt idx="22">
                  <c:v>2120.9016393442625</c:v>
                </c:pt>
                <c:pt idx="23">
                  <c:v>177.44680851063828</c:v>
                </c:pt>
              </c:numCache>
            </c:numRef>
          </c:val>
        </c:ser>
        <c:ser>
          <c:idx val="9"/>
          <c:order val="9"/>
          <c:tx>
            <c:strRef>
              <c:f>'cantonal - Kantonal'!$K$57</c:f>
              <c:strCache>
                <c:ptCount val="1"/>
                <c:pt idx="0">
                  <c:v>Oct. / Okt.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Kantonal'!$K$58:$K$81</c:f>
              <c:numCache>
                <c:formatCode>0.0</c:formatCode>
                <c:ptCount val="24"/>
                <c:pt idx="0">
                  <c:v>12</c:v>
                </c:pt>
                <c:pt idx="1">
                  <c:v>367.71428571428572</c:v>
                </c:pt>
                <c:pt idx="2">
                  <c:v>446.78571428571428</c:v>
                </c:pt>
                <c:pt idx="3">
                  <c:v>3119.818181818182</c:v>
                </c:pt>
                <c:pt idx="4">
                  <c:v>5489.8064516129034</c:v>
                </c:pt>
                <c:pt idx="5">
                  <c:v>1175.8</c:v>
                </c:pt>
                <c:pt idx="6">
                  <c:v>1016.4166666666666</c:v>
                </c:pt>
                <c:pt idx="7">
                  <c:v>640.21333333333337</c:v>
                </c:pt>
                <c:pt idx="8">
                  <c:v>129.20999999999998</c:v>
                </c:pt>
                <c:pt idx="9">
                  <c:v>3482.8</c:v>
                </c:pt>
                <c:pt idx="10">
                  <c:v>4716</c:v>
                </c:pt>
                <c:pt idx="11">
                  <c:v>1281.6666666666667</c:v>
                </c:pt>
                <c:pt idx="12">
                  <c:v>2012</c:v>
                </c:pt>
                <c:pt idx="13">
                  <c:v>1036.8571428571429</c:v>
                </c:pt>
                <c:pt idx="14">
                  <c:v>391.5</c:v>
                </c:pt>
                <c:pt idx="15">
                  <c:v>1059.2380952380952</c:v>
                </c:pt>
                <c:pt idx="16">
                  <c:v>74.285714285714292</c:v>
                </c:pt>
                <c:pt idx="17">
                  <c:v>132.25</c:v>
                </c:pt>
                <c:pt idx="18">
                  <c:v>2757.1636363636362</c:v>
                </c:pt>
                <c:pt idx="19">
                  <c:v>0</c:v>
                </c:pt>
                <c:pt idx="20">
                  <c:v>16</c:v>
                </c:pt>
                <c:pt idx="21">
                  <c:v>462.67924528301887</c:v>
                </c:pt>
                <c:pt idx="22">
                  <c:v>0</c:v>
                </c:pt>
                <c:pt idx="23">
                  <c:v>90.5</c:v>
                </c:pt>
              </c:numCache>
            </c:numRef>
          </c:val>
        </c:ser>
        <c:ser>
          <c:idx val="10"/>
          <c:order val="10"/>
          <c:tx>
            <c:strRef>
              <c:f>'cantonal - Kantonal'!$L$57</c:f>
              <c:strCache>
                <c:ptCount val="1"/>
                <c:pt idx="0">
                  <c:v>Nov.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Kantonal'!$L$58:$L$81</c:f>
              <c:numCache>
                <c:formatCode>0.0</c:formatCode>
                <c:ptCount val="24"/>
                <c:pt idx="0">
                  <c:v>0</c:v>
                </c:pt>
                <c:pt idx="1">
                  <c:v>188.85714285714286</c:v>
                </c:pt>
                <c:pt idx="2">
                  <c:v>216.8</c:v>
                </c:pt>
                <c:pt idx="3">
                  <c:v>2227.5454545454545</c:v>
                </c:pt>
                <c:pt idx="4">
                  <c:v>2274.8888888888887</c:v>
                </c:pt>
                <c:pt idx="5">
                  <c:v>1390.2</c:v>
                </c:pt>
                <c:pt idx="6">
                  <c:v>4632.666666666667</c:v>
                </c:pt>
                <c:pt idx="7">
                  <c:v>5598.2666666666664</c:v>
                </c:pt>
                <c:pt idx="8">
                  <c:v>199.25</c:v>
                </c:pt>
                <c:pt idx="9">
                  <c:v>2930.4</c:v>
                </c:pt>
                <c:pt idx="10">
                  <c:v>530</c:v>
                </c:pt>
                <c:pt idx="11">
                  <c:v>956</c:v>
                </c:pt>
                <c:pt idx="12">
                  <c:v>1959.5</c:v>
                </c:pt>
                <c:pt idx="13">
                  <c:v>494.2</c:v>
                </c:pt>
                <c:pt idx="14">
                  <c:v>21.25</c:v>
                </c:pt>
                <c:pt idx="15">
                  <c:v>569.66666666666663</c:v>
                </c:pt>
                <c:pt idx="16">
                  <c:v>0</c:v>
                </c:pt>
                <c:pt idx="17">
                  <c:v>200.66666666666666</c:v>
                </c:pt>
                <c:pt idx="18">
                  <c:v>6701.2592592592591</c:v>
                </c:pt>
                <c:pt idx="19">
                  <c:v>0</c:v>
                </c:pt>
                <c:pt idx="20">
                  <c:v>0</c:v>
                </c:pt>
                <c:pt idx="21">
                  <c:v>797.8317757009346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'cantonal - Kantonal'!$M$57</c:f>
              <c:strCache>
                <c:ptCount val="1"/>
                <c:pt idx="0">
                  <c:v>Déc. / Dez.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'cantonal - Kantonal'!$A$58:$A$81</c:f>
              <c:strCache>
                <c:ptCount val="24"/>
                <c:pt idx="0">
                  <c:v>AR</c:v>
                </c:pt>
                <c:pt idx="1">
                  <c:v>FiBL</c:v>
                </c:pt>
                <c:pt idx="2">
                  <c:v>AG</c:v>
                </c:pt>
                <c:pt idx="3">
                  <c:v>TI</c:v>
                </c:pt>
                <c:pt idx="4">
                  <c:v>VS</c:v>
                </c:pt>
                <c:pt idx="5">
                  <c:v>BL</c:v>
                </c:pt>
                <c:pt idx="6">
                  <c:v>TG</c:v>
                </c:pt>
                <c:pt idx="7">
                  <c:v>ZH</c:v>
                </c:pt>
                <c:pt idx="8">
                  <c:v>BE</c:v>
                </c:pt>
                <c:pt idx="9">
                  <c:v>FR</c:v>
                </c:pt>
                <c:pt idx="10">
                  <c:v>GE</c:v>
                </c:pt>
                <c:pt idx="11">
                  <c:v>GR</c:v>
                </c:pt>
                <c:pt idx="12">
                  <c:v>JU</c:v>
                </c:pt>
                <c:pt idx="13">
                  <c:v>LU</c:v>
                </c:pt>
                <c:pt idx="14">
                  <c:v>SO</c:v>
                </c:pt>
                <c:pt idx="15">
                  <c:v>VD</c:v>
                </c:pt>
                <c:pt idx="16">
                  <c:v>SH</c:v>
                </c:pt>
                <c:pt idx="17">
                  <c:v>Vbg (A)</c:v>
                </c:pt>
                <c:pt idx="18">
                  <c:v>SG</c:v>
                </c:pt>
                <c:pt idx="19">
                  <c:v>NW</c:v>
                </c:pt>
                <c:pt idx="20">
                  <c:v>NE</c:v>
                </c:pt>
                <c:pt idx="21">
                  <c:v>BW (D)</c:v>
                </c:pt>
                <c:pt idx="22">
                  <c:v>BY-LI (D)</c:v>
                </c:pt>
                <c:pt idx="23">
                  <c:v>Lyon (F)</c:v>
                </c:pt>
              </c:strCache>
            </c:strRef>
          </c:cat>
          <c:val>
            <c:numRef>
              <c:f>'cantonal - Kantonal'!$M$58:$M$81</c:f>
              <c:numCache>
                <c:formatCode>0.0</c:formatCode>
                <c:ptCount val="24"/>
                <c:pt idx="0">
                  <c:v>0</c:v>
                </c:pt>
                <c:pt idx="1">
                  <c:v>117.32142857142858</c:v>
                </c:pt>
                <c:pt idx="2">
                  <c:v>47.5</c:v>
                </c:pt>
                <c:pt idx="3">
                  <c:v>829.36363636363637</c:v>
                </c:pt>
                <c:pt idx="4">
                  <c:v>2.5806451612903225</c:v>
                </c:pt>
                <c:pt idx="5">
                  <c:v>745.66666666666663</c:v>
                </c:pt>
                <c:pt idx="6">
                  <c:v>334.66666666666669</c:v>
                </c:pt>
                <c:pt idx="7">
                  <c:v>214.17808219178082</c:v>
                </c:pt>
                <c:pt idx="8">
                  <c:v>2.5</c:v>
                </c:pt>
                <c:pt idx="9">
                  <c:v>89.2</c:v>
                </c:pt>
                <c:pt idx="10">
                  <c:v>160</c:v>
                </c:pt>
                <c:pt idx="11">
                  <c:v>0</c:v>
                </c:pt>
                <c:pt idx="12">
                  <c:v>21.5</c:v>
                </c:pt>
                <c:pt idx="13">
                  <c:v>7.4</c:v>
                </c:pt>
                <c:pt idx="14">
                  <c:v>16.25</c:v>
                </c:pt>
                <c:pt idx="15">
                  <c:v>611.66666666666663</c:v>
                </c:pt>
                <c:pt idx="16">
                  <c:v>0</c:v>
                </c:pt>
                <c:pt idx="17">
                  <c:v>0</c:v>
                </c:pt>
                <c:pt idx="18">
                  <c:v>1681.875</c:v>
                </c:pt>
                <c:pt idx="19">
                  <c:v>0</c:v>
                </c:pt>
                <c:pt idx="20">
                  <c:v>0</c:v>
                </c:pt>
                <c:pt idx="21">
                  <c:v>51.324786324786331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397984"/>
        <c:axId val="298398376"/>
      </c:barChart>
      <c:catAx>
        <c:axId val="298397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Canton / Kanton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8376"/>
        <c:crosses val="autoZero"/>
        <c:auto val="1"/>
        <c:lblAlgn val="ctr"/>
        <c:lblOffset val="100"/>
        <c:noMultiLvlLbl val="0"/>
      </c:catAx>
      <c:valAx>
        <c:axId val="29839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Nbre de captures par</a:t>
                </a:r>
                <a:r>
                  <a:rPr lang="en-US" baseline="0"/>
                  <a:t> piège / Anz. Fänge pro Falle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Captures cantonales mensuelles</a:t>
            </a:r>
            <a:r>
              <a:rPr lang="en-US" baseline="0"/>
              <a:t> / Monatliche Fänge je Kanton</a:t>
            </a:r>
            <a:endParaRPr lang="en-US"/>
          </a:p>
        </c:rich>
      </c:tx>
      <c:layout>
        <c:manualLayout>
          <c:xMode val="edge"/>
          <c:yMode val="edge"/>
          <c:x val="0.15255532873205663"/>
          <c:y val="2.37038112171462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8"/>
          <c:tx>
            <c:strRef>
              <c:f>'cantonal - Kantonal'!$J$57</c:f>
              <c:strCache>
                <c:ptCount val="1"/>
                <c:pt idx="0">
                  <c:v>Sept.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Kantonal'!$A$59:$A$76,'cantonal - Kantonal'!$A$78:$A$81)</c:f>
              <c:strCache>
                <c:ptCount val="22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SH</c:v>
                </c:pt>
                <c:pt idx="16">
                  <c:v>Vbg (A)</c:v>
                </c:pt>
                <c:pt idx="17">
                  <c:v>SG</c:v>
                </c:pt>
                <c:pt idx="18">
                  <c:v>NE</c:v>
                </c:pt>
                <c:pt idx="19">
                  <c:v>BW (D)</c:v>
                </c:pt>
                <c:pt idx="20">
                  <c:v>BY-LI (D)</c:v>
                </c:pt>
                <c:pt idx="21">
                  <c:v>Lyon (F)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Kantonal'!$J$58:$J$81</c15:sqref>
                  </c15:fullRef>
                </c:ext>
              </c:extLst>
              <c:f>('cantonal - Kantonal'!$J$59:$J$76,'cantonal - Kantonal'!$J$78:$J$81)</c:f>
              <c:numCache>
                <c:formatCode>0.0</c:formatCode>
                <c:ptCount val="22"/>
                <c:pt idx="0">
                  <c:v>1480</c:v>
                </c:pt>
                <c:pt idx="1">
                  <c:v>1005.8333333333334</c:v>
                </c:pt>
                <c:pt idx="2">
                  <c:v>2723.7272727272725</c:v>
                </c:pt>
                <c:pt idx="3">
                  <c:v>4346.704545454545</c:v>
                </c:pt>
                <c:pt idx="4">
                  <c:v>2329.4</c:v>
                </c:pt>
                <c:pt idx="5">
                  <c:v>1556.6666666666667</c:v>
                </c:pt>
                <c:pt idx="6">
                  <c:v>1259.6581196581196</c:v>
                </c:pt>
                <c:pt idx="7">
                  <c:v>190.77155172413791</c:v>
                </c:pt>
                <c:pt idx="8">
                  <c:v>3976.6</c:v>
                </c:pt>
                <c:pt idx="9">
                  <c:v>904.53488372093022</c:v>
                </c:pt>
                <c:pt idx="10">
                  <c:v>1783.6666666666667</c:v>
                </c:pt>
                <c:pt idx="11">
                  <c:v>2224.5</c:v>
                </c:pt>
                <c:pt idx="12">
                  <c:v>2381.875</c:v>
                </c:pt>
                <c:pt idx="13">
                  <c:v>699.28571428571422</c:v>
                </c:pt>
                <c:pt idx="14">
                  <c:v>6099.3421052631584</c:v>
                </c:pt>
                <c:pt idx="15">
                  <c:v>262.78571428571428</c:v>
                </c:pt>
                <c:pt idx="16">
                  <c:v>81.25</c:v>
                </c:pt>
                <c:pt idx="17">
                  <c:v>3718.1428571428573</c:v>
                </c:pt>
                <c:pt idx="18">
                  <c:v>88.666666666666671</c:v>
                </c:pt>
                <c:pt idx="19">
                  <c:v>1311.0384615384614</c:v>
                </c:pt>
                <c:pt idx="20">
                  <c:v>2120.9016393442625</c:v>
                </c:pt>
                <c:pt idx="21">
                  <c:v>177.44680851063828</c:v>
                </c:pt>
              </c:numCache>
            </c:numRef>
          </c:val>
        </c:ser>
        <c:ser>
          <c:idx val="9"/>
          <c:order val="9"/>
          <c:tx>
            <c:strRef>
              <c:f>'cantonal - Kantonal'!$K$57</c:f>
              <c:strCache>
                <c:ptCount val="1"/>
                <c:pt idx="0">
                  <c:v>Oct. / Okt.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Kantonal'!$A$59:$A$76,'cantonal - Kantonal'!$A$78:$A$81)</c:f>
              <c:strCache>
                <c:ptCount val="22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SH</c:v>
                </c:pt>
                <c:pt idx="16">
                  <c:v>Vbg (A)</c:v>
                </c:pt>
                <c:pt idx="17">
                  <c:v>SG</c:v>
                </c:pt>
                <c:pt idx="18">
                  <c:v>NE</c:v>
                </c:pt>
                <c:pt idx="19">
                  <c:v>BW (D)</c:v>
                </c:pt>
                <c:pt idx="20">
                  <c:v>BY-LI (D)</c:v>
                </c:pt>
                <c:pt idx="21">
                  <c:v>Lyon (F)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Kantonal'!$K$58:$K$81</c15:sqref>
                  </c15:fullRef>
                </c:ext>
              </c:extLst>
              <c:f>('cantonal - Kantonal'!$K$59:$K$76,'cantonal - Kantonal'!$K$78:$K$81)</c:f>
              <c:numCache>
                <c:formatCode>0.0</c:formatCode>
                <c:ptCount val="22"/>
                <c:pt idx="0">
                  <c:v>367.71428571428572</c:v>
                </c:pt>
                <c:pt idx="1">
                  <c:v>446.78571428571428</c:v>
                </c:pt>
                <c:pt idx="2">
                  <c:v>3119.818181818182</c:v>
                </c:pt>
                <c:pt idx="3">
                  <c:v>5489.8064516129034</c:v>
                </c:pt>
                <c:pt idx="4">
                  <c:v>1175.8</c:v>
                </c:pt>
                <c:pt idx="5">
                  <c:v>1016.4166666666666</c:v>
                </c:pt>
                <c:pt idx="6">
                  <c:v>640.21333333333337</c:v>
                </c:pt>
                <c:pt idx="7">
                  <c:v>129.20999999999998</c:v>
                </c:pt>
                <c:pt idx="8">
                  <c:v>3482.8</c:v>
                </c:pt>
                <c:pt idx="9">
                  <c:v>4716</c:v>
                </c:pt>
                <c:pt idx="10">
                  <c:v>1281.6666666666667</c:v>
                </c:pt>
                <c:pt idx="11">
                  <c:v>2012</c:v>
                </c:pt>
                <c:pt idx="12">
                  <c:v>1036.8571428571429</c:v>
                </c:pt>
                <c:pt idx="13">
                  <c:v>391.5</c:v>
                </c:pt>
                <c:pt idx="14">
                  <c:v>1059.2380952380952</c:v>
                </c:pt>
                <c:pt idx="15">
                  <c:v>74.285714285714292</c:v>
                </c:pt>
                <c:pt idx="16">
                  <c:v>132.25</c:v>
                </c:pt>
                <c:pt idx="17">
                  <c:v>2757.1636363636362</c:v>
                </c:pt>
                <c:pt idx="18">
                  <c:v>16</c:v>
                </c:pt>
                <c:pt idx="19">
                  <c:v>462.67924528301887</c:v>
                </c:pt>
                <c:pt idx="20">
                  <c:v>0</c:v>
                </c:pt>
                <c:pt idx="21">
                  <c:v>90.5</c:v>
                </c:pt>
              </c:numCache>
            </c:numRef>
          </c:val>
        </c:ser>
        <c:ser>
          <c:idx val="10"/>
          <c:order val="10"/>
          <c:tx>
            <c:strRef>
              <c:f>'cantonal - Kantonal'!$L$57</c:f>
              <c:strCache>
                <c:ptCount val="1"/>
                <c:pt idx="0">
                  <c:v>Nov.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Kantonal'!$A$59:$A$76,'cantonal - Kantonal'!$A$78:$A$81)</c:f>
              <c:strCache>
                <c:ptCount val="22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SH</c:v>
                </c:pt>
                <c:pt idx="16">
                  <c:v>Vbg (A)</c:v>
                </c:pt>
                <c:pt idx="17">
                  <c:v>SG</c:v>
                </c:pt>
                <c:pt idx="18">
                  <c:v>NE</c:v>
                </c:pt>
                <c:pt idx="19">
                  <c:v>BW (D)</c:v>
                </c:pt>
                <c:pt idx="20">
                  <c:v>BY-LI (D)</c:v>
                </c:pt>
                <c:pt idx="21">
                  <c:v>Lyon (F)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Kantonal'!$L$58:$L$81</c15:sqref>
                  </c15:fullRef>
                </c:ext>
              </c:extLst>
              <c:f>('cantonal - Kantonal'!$L$59:$L$76,'cantonal - Kantonal'!$L$78:$L$81)</c:f>
              <c:numCache>
                <c:formatCode>0.0</c:formatCode>
                <c:ptCount val="22"/>
                <c:pt idx="0">
                  <c:v>188.85714285714286</c:v>
                </c:pt>
                <c:pt idx="1">
                  <c:v>216.8</c:v>
                </c:pt>
                <c:pt idx="2">
                  <c:v>2227.5454545454545</c:v>
                </c:pt>
                <c:pt idx="3">
                  <c:v>2274.8888888888887</c:v>
                </c:pt>
                <c:pt idx="4">
                  <c:v>1390.2</c:v>
                </c:pt>
                <c:pt idx="5">
                  <c:v>4632.666666666667</c:v>
                </c:pt>
                <c:pt idx="6">
                  <c:v>5598.2666666666664</c:v>
                </c:pt>
                <c:pt idx="7">
                  <c:v>199.25</c:v>
                </c:pt>
                <c:pt idx="8">
                  <c:v>2930.4</c:v>
                </c:pt>
                <c:pt idx="9">
                  <c:v>530</c:v>
                </c:pt>
                <c:pt idx="10">
                  <c:v>956</c:v>
                </c:pt>
                <c:pt idx="11">
                  <c:v>1959.5</c:v>
                </c:pt>
                <c:pt idx="12">
                  <c:v>494.2</c:v>
                </c:pt>
                <c:pt idx="13">
                  <c:v>21.25</c:v>
                </c:pt>
                <c:pt idx="14">
                  <c:v>569.66666666666663</c:v>
                </c:pt>
                <c:pt idx="15">
                  <c:v>0</c:v>
                </c:pt>
                <c:pt idx="16">
                  <c:v>200.66666666666666</c:v>
                </c:pt>
                <c:pt idx="17">
                  <c:v>6701.2592592592591</c:v>
                </c:pt>
                <c:pt idx="18">
                  <c:v>0</c:v>
                </c:pt>
                <c:pt idx="19">
                  <c:v>797.8317757009346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'cantonal - Kantonal'!$M$57</c:f>
              <c:strCache>
                <c:ptCount val="1"/>
                <c:pt idx="0">
                  <c:v>Déc. / Dez.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Kantonal'!$A$59:$A$76,'cantonal - Kantonal'!$A$78:$A$81)</c:f>
              <c:strCache>
                <c:ptCount val="22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SH</c:v>
                </c:pt>
                <c:pt idx="16">
                  <c:v>Vbg (A)</c:v>
                </c:pt>
                <c:pt idx="17">
                  <c:v>SG</c:v>
                </c:pt>
                <c:pt idx="18">
                  <c:v>NE</c:v>
                </c:pt>
                <c:pt idx="19">
                  <c:v>BW (D)</c:v>
                </c:pt>
                <c:pt idx="20">
                  <c:v>BY-LI (D)</c:v>
                </c:pt>
                <c:pt idx="21">
                  <c:v>Lyon (F)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Kantonal'!$M$58:$M$81</c15:sqref>
                  </c15:fullRef>
                </c:ext>
              </c:extLst>
              <c:f>('cantonal - Kantonal'!$M$59:$M$76,'cantonal - Kantonal'!$M$78:$M$81)</c:f>
              <c:numCache>
                <c:formatCode>0.0</c:formatCode>
                <c:ptCount val="22"/>
                <c:pt idx="0">
                  <c:v>117.32142857142858</c:v>
                </c:pt>
                <c:pt idx="1">
                  <c:v>47.5</c:v>
                </c:pt>
                <c:pt idx="2">
                  <c:v>829.36363636363637</c:v>
                </c:pt>
                <c:pt idx="3">
                  <c:v>2.5806451612903225</c:v>
                </c:pt>
                <c:pt idx="4">
                  <c:v>745.66666666666663</c:v>
                </c:pt>
                <c:pt idx="5">
                  <c:v>334.66666666666669</c:v>
                </c:pt>
                <c:pt idx="6">
                  <c:v>214.17808219178082</c:v>
                </c:pt>
                <c:pt idx="7">
                  <c:v>2.5</c:v>
                </c:pt>
                <c:pt idx="8">
                  <c:v>89.2</c:v>
                </c:pt>
                <c:pt idx="9">
                  <c:v>160</c:v>
                </c:pt>
                <c:pt idx="10">
                  <c:v>0</c:v>
                </c:pt>
                <c:pt idx="11">
                  <c:v>21.5</c:v>
                </c:pt>
                <c:pt idx="12">
                  <c:v>7.4</c:v>
                </c:pt>
                <c:pt idx="13">
                  <c:v>16.25</c:v>
                </c:pt>
                <c:pt idx="14">
                  <c:v>611.66666666666663</c:v>
                </c:pt>
                <c:pt idx="15">
                  <c:v>0</c:v>
                </c:pt>
                <c:pt idx="16">
                  <c:v>0</c:v>
                </c:pt>
                <c:pt idx="17">
                  <c:v>1681.875</c:v>
                </c:pt>
                <c:pt idx="18">
                  <c:v>0</c:v>
                </c:pt>
                <c:pt idx="19">
                  <c:v>51.324786324786331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392496"/>
        <c:axId val="2983921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'cantonal - Kantonal'!$B$57</c15:sqref>
                        </c15:formulaRef>
                      </c:ext>
                    </c:extLst>
                    <c:strCache>
                      <c:ptCount val="1"/>
                      <c:pt idx="0">
                        <c:v>Jan.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'cantonal - Kantonal'!$B$58:$B$81</c15:sqref>
                        </c15:fullRef>
                        <c15:formulaRef>
                          <c15:sqref>('cantonal - Kantonal'!$B$59:$B$76,'cantonal - Kantonal'!$B$78:$B$81)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3.5</c:v>
                      </c:pt>
                      <c:pt idx="1">
                        <c:v>2.5</c:v>
                      </c:pt>
                      <c:pt idx="2">
                        <c:v>12</c:v>
                      </c:pt>
                      <c:pt idx="3">
                        <c:v>48</c:v>
                      </c:pt>
                      <c:pt idx="4">
                        <c:v>20.666666666666668</c:v>
                      </c:pt>
                      <c:pt idx="5">
                        <c:v>48.888888888888886</c:v>
                      </c:pt>
                      <c:pt idx="6">
                        <c:v>13.333333333333334</c:v>
                      </c:pt>
                      <c:pt idx="7">
                        <c:v>1.6666666666666667</c:v>
                      </c:pt>
                      <c:pt idx="8">
                        <c:v>220.25</c:v>
                      </c:pt>
                      <c:pt idx="9">
                        <c:v>28</c:v>
                      </c:pt>
                      <c:pt idx="10">
                        <c:v>0</c:v>
                      </c:pt>
                      <c:pt idx="11">
                        <c:v>1.5</c:v>
                      </c:pt>
                      <c:pt idx="12">
                        <c:v>0.75</c:v>
                      </c:pt>
                      <c:pt idx="13">
                        <c:v>0</c:v>
                      </c:pt>
                      <c:pt idx="14">
                        <c:v>36.695652173913047</c:v>
                      </c:pt>
                      <c:pt idx="15">
                        <c:v>0</c:v>
                      </c:pt>
                      <c:pt idx="16">
                        <c:v>104.85000000000001</c:v>
                      </c:pt>
                      <c:pt idx="17">
                        <c:v>50.266666666666666</c:v>
                      </c:pt>
                      <c:pt idx="18">
                        <c:v>0</c:v>
                      </c:pt>
                      <c:pt idx="19">
                        <c:v>10.565217391304348</c:v>
                      </c:pt>
                      <c:pt idx="20">
                        <c:v>285.77777777777777</c:v>
                      </c:pt>
                      <c:pt idx="21">
                        <c:v>33.285714285714285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Kantonal'!$C$57</c15:sqref>
                        </c15:formulaRef>
                      </c:ext>
                    </c:extLst>
                    <c:strCache>
                      <c:ptCount val="1"/>
                      <c:pt idx="0">
                        <c:v>Fév. / Feb.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Kantonal'!$C$58:$C$81</c15:sqref>
                        </c15:fullRef>
                        <c15:formulaRef>
                          <c15:sqref>('cantonal - Kantonal'!$C$59:$C$76,'cantonal - Kantonal'!$C$78:$C$81)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0.75</c:v>
                      </c:pt>
                      <c:pt idx="1">
                        <c:v>1.1428571428571428</c:v>
                      </c:pt>
                      <c:pt idx="2">
                        <c:v>10.5</c:v>
                      </c:pt>
                      <c:pt idx="3">
                        <c:v>38.666666666666664</c:v>
                      </c:pt>
                      <c:pt idx="4">
                        <c:v>0</c:v>
                      </c:pt>
                      <c:pt idx="5">
                        <c:v>16.888888888888889</c:v>
                      </c:pt>
                      <c:pt idx="6">
                        <c:v>0.14814814814814814</c:v>
                      </c:pt>
                      <c:pt idx="7">
                        <c:v>0</c:v>
                      </c:pt>
                      <c:pt idx="8">
                        <c:v>10.75</c:v>
                      </c:pt>
                      <c:pt idx="9">
                        <c:v>1</c:v>
                      </c:pt>
                      <c:pt idx="10">
                        <c:v>0</c:v>
                      </c:pt>
                      <c:pt idx="11">
                        <c:v>0.5</c:v>
                      </c:pt>
                      <c:pt idx="12">
                        <c:v>0.5</c:v>
                      </c:pt>
                      <c:pt idx="13">
                        <c:v>0</c:v>
                      </c:pt>
                      <c:pt idx="14">
                        <c:v>71.599999999999994</c:v>
                      </c:pt>
                      <c:pt idx="15">
                        <c:v>0</c:v>
                      </c:pt>
                      <c:pt idx="16">
                        <c:v>1.5</c:v>
                      </c:pt>
                      <c:pt idx="17">
                        <c:v>7.5</c:v>
                      </c:pt>
                      <c:pt idx="18">
                        <c:v>0</c:v>
                      </c:pt>
                      <c:pt idx="19">
                        <c:v>3.75</c:v>
                      </c:pt>
                      <c:pt idx="20">
                        <c:v>26.777777777777779</c:v>
                      </c:pt>
                      <c:pt idx="21">
                        <c:v>17.142857142857142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Kantonal'!$D$57</c15:sqref>
                        </c15:formulaRef>
                      </c:ext>
                    </c:extLst>
                    <c:strCache>
                      <c:ptCount val="1"/>
                      <c:pt idx="0">
                        <c:v>Mars / März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Kantonal'!$D$58:$D$81</c15:sqref>
                        </c15:fullRef>
                        <c15:formulaRef>
                          <c15:sqref>('cantonal - Kantonal'!$D$59:$D$76,'cantonal - Kantonal'!$D$78:$D$81)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32.333333333333336</c:v>
                      </c:pt>
                      <c:pt idx="3">
                        <c:v>3.6666666666666665</c:v>
                      </c:pt>
                      <c:pt idx="4">
                        <c:v>0</c:v>
                      </c:pt>
                      <c:pt idx="5">
                        <c:v>2.1875</c:v>
                      </c:pt>
                      <c:pt idx="6">
                        <c:v>13.23529411764706</c:v>
                      </c:pt>
                      <c:pt idx="7">
                        <c:v>0</c:v>
                      </c:pt>
                      <c:pt idx="8">
                        <c:v>3.5</c:v>
                      </c:pt>
                      <c:pt idx="9">
                        <c:v>2</c:v>
                      </c:pt>
                      <c:pt idx="10">
                        <c:v>0</c:v>
                      </c:pt>
                      <c:pt idx="11">
                        <c:v>0.5</c:v>
                      </c:pt>
                      <c:pt idx="12">
                        <c:v>0.23809523809523808</c:v>
                      </c:pt>
                      <c:pt idx="13">
                        <c:v>0</c:v>
                      </c:pt>
                      <c:pt idx="14">
                        <c:v>45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0.4513888888888889</c:v>
                      </c:pt>
                      <c:pt idx="18">
                        <c:v>0</c:v>
                      </c:pt>
                      <c:pt idx="19">
                        <c:v>0.18382352941176472</c:v>
                      </c:pt>
                      <c:pt idx="20">
                        <c:v>1.9166666666666667</c:v>
                      </c:pt>
                      <c:pt idx="21">
                        <c:v>4.5714285714285712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Kantonal'!$E$57</c15:sqref>
                        </c15:formulaRef>
                      </c:ext>
                    </c:extLst>
                    <c:strCache>
                      <c:ptCount val="1"/>
                      <c:pt idx="0">
                        <c:v>Avril / April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Kantonal'!$E$58:$E$81</c15:sqref>
                        </c15:fullRef>
                        <c15:formulaRef>
                          <c15:sqref>('cantonal - Kantonal'!$E$59:$E$76,'cantonal - Kantonal'!$E$78:$E$81)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0.4</c:v>
                      </c:pt>
                      <c:pt idx="1">
                        <c:v>0.32786885245901637</c:v>
                      </c:pt>
                      <c:pt idx="2">
                        <c:v>100.16666666666667</c:v>
                      </c:pt>
                      <c:pt idx="3">
                        <c:v>8.3636363636363633</c:v>
                      </c:pt>
                      <c:pt idx="4">
                        <c:v>2</c:v>
                      </c:pt>
                      <c:pt idx="5">
                        <c:v>1.6585365853658536</c:v>
                      </c:pt>
                      <c:pt idx="6">
                        <c:v>16.399999999999999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5</c:v>
                      </c:pt>
                      <c:pt idx="10">
                        <c:v>0</c:v>
                      </c:pt>
                      <c:pt idx="11">
                        <c:v>2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19.5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0.16326530612244897</c:v>
                      </c:pt>
                      <c:pt idx="18">
                        <c:v>0</c:v>
                      </c:pt>
                      <c:pt idx="19">
                        <c:v>0.46153846153846156</c:v>
                      </c:pt>
                      <c:pt idx="20">
                        <c:v>2.4827586206896552</c:v>
                      </c:pt>
                      <c:pt idx="21">
                        <c:v>14.625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Kantonal'!$F$57</c15:sqref>
                        </c15:formulaRef>
                      </c:ext>
                    </c:extLst>
                    <c:strCache>
                      <c:ptCount val="1"/>
                      <c:pt idx="0">
                        <c:v>Mai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Kantonal'!$F$58:$F$81</c15:sqref>
                        </c15:fullRef>
                        <c15:formulaRef>
                          <c15:sqref>('cantonal - Kantonal'!$F$59:$F$76,'cantonal - Kantonal'!$F$78:$F$81)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0.5</c:v>
                      </c:pt>
                      <c:pt idx="1">
                        <c:v>2.2352941176470589</c:v>
                      </c:pt>
                      <c:pt idx="2">
                        <c:v>38.941176470588232</c:v>
                      </c:pt>
                      <c:pt idx="3">
                        <c:v>3.5555555555555554</c:v>
                      </c:pt>
                      <c:pt idx="4">
                        <c:v>18.75</c:v>
                      </c:pt>
                      <c:pt idx="5">
                        <c:v>1.68</c:v>
                      </c:pt>
                      <c:pt idx="6">
                        <c:v>10.733333333333333</c:v>
                      </c:pt>
                      <c:pt idx="7">
                        <c:v>5.7142857142857141E-2</c:v>
                      </c:pt>
                      <c:pt idx="8">
                        <c:v>5</c:v>
                      </c:pt>
                      <c:pt idx="9">
                        <c:v>23</c:v>
                      </c:pt>
                      <c:pt idx="10">
                        <c:v>0</c:v>
                      </c:pt>
                      <c:pt idx="11">
                        <c:v>1</c:v>
                      </c:pt>
                      <c:pt idx="12">
                        <c:v>0.6</c:v>
                      </c:pt>
                      <c:pt idx="13">
                        <c:v>8.4210526315789469</c:v>
                      </c:pt>
                      <c:pt idx="14">
                        <c:v>13.666666666666666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3.2520325203252036E-2</c:v>
                      </c:pt>
                      <c:pt idx="18">
                        <c:v>0</c:v>
                      </c:pt>
                      <c:pt idx="19">
                        <c:v>0.92307692307692313</c:v>
                      </c:pt>
                      <c:pt idx="20">
                        <c:v>1.9076923076923078</c:v>
                      </c:pt>
                      <c:pt idx="21">
                        <c:v>31.351351351351351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Kantonal'!$G$57</c15:sqref>
                        </c15:formulaRef>
                      </c:ext>
                    </c:extLst>
                    <c:strCache>
                      <c:ptCount val="1"/>
                      <c:pt idx="0">
                        <c:v>Juin / Juni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Kantonal'!$G$58:$G$81</c15:sqref>
                        </c15:fullRef>
                        <c15:formulaRef>
                          <c15:sqref>('cantonal - Kantonal'!$G$59:$G$76,'cantonal - Kantonal'!$G$78:$G$81)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2.0714285714285716</c:v>
                      </c:pt>
                      <c:pt idx="1">
                        <c:v>8.5882352941176467</c:v>
                      </c:pt>
                      <c:pt idx="2">
                        <c:v>270.57692307692309</c:v>
                      </c:pt>
                      <c:pt idx="3">
                        <c:v>15</c:v>
                      </c:pt>
                      <c:pt idx="4">
                        <c:v>62</c:v>
                      </c:pt>
                      <c:pt idx="5">
                        <c:v>2.3333333333333335</c:v>
                      </c:pt>
                      <c:pt idx="6">
                        <c:v>7.8191489361702127</c:v>
                      </c:pt>
                      <c:pt idx="7">
                        <c:v>3.3928571428571428</c:v>
                      </c:pt>
                      <c:pt idx="8">
                        <c:v>86.666666666666671</c:v>
                      </c:pt>
                      <c:pt idx="9">
                        <c:v>14.285714285714286</c:v>
                      </c:pt>
                      <c:pt idx="10">
                        <c:v>0</c:v>
                      </c:pt>
                      <c:pt idx="11">
                        <c:v>10.5</c:v>
                      </c:pt>
                      <c:pt idx="12">
                        <c:v>6.3636363636363642</c:v>
                      </c:pt>
                      <c:pt idx="13">
                        <c:v>18.541666666666668</c:v>
                      </c:pt>
                      <c:pt idx="14">
                        <c:v>95.333333333333329</c:v>
                      </c:pt>
                      <c:pt idx="15">
                        <c:v>0</c:v>
                      </c:pt>
                      <c:pt idx="16">
                        <c:v>2.5</c:v>
                      </c:pt>
                      <c:pt idx="17">
                        <c:v>1.2337662337662338</c:v>
                      </c:pt>
                      <c:pt idx="18">
                        <c:v>0</c:v>
                      </c:pt>
                      <c:pt idx="19">
                        <c:v>4.3165467625899279</c:v>
                      </c:pt>
                      <c:pt idx="20">
                        <c:v>2.5625</c:v>
                      </c:pt>
                      <c:pt idx="21">
                        <c:v>75.192307692307693</c:v>
                      </c:pt>
                    </c:numCache>
                  </c:numRef>
                </c:val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Kantonal'!$H$57</c15:sqref>
                        </c15:formulaRef>
                      </c:ext>
                    </c:extLst>
                    <c:strCache>
                      <c:ptCount val="1"/>
                      <c:pt idx="0">
                        <c:v>Juillet / Juli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Kantonal'!$H$58:$H$81</c15:sqref>
                        </c15:fullRef>
                        <c15:formulaRef>
                          <c15:sqref>('cantonal - Kantonal'!$H$59:$H$76,'cantonal - Kantonal'!$H$78:$H$81)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193.16363636363636</c:v>
                      </c:pt>
                      <c:pt idx="1">
                        <c:v>146.1917808219178</c:v>
                      </c:pt>
                      <c:pt idx="2">
                        <c:v>2408.3636363636365</c:v>
                      </c:pt>
                      <c:pt idx="3">
                        <c:v>287.13043478260869</c:v>
                      </c:pt>
                      <c:pt idx="4">
                        <c:v>315.26315789473682</c:v>
                      </c:pt>
                      <c:pt idx="5">
                        <c:v>38.074074074074076</c:v>
                      </c:pt>
                      <c:pt idx="6">
                        <c:v>115.1</c:v>
                      </c:pt>
                      <c:pt idx="7">
                        <c:v>142.95121951219511</c:v>
                      </c:pt>
                      <c:pt idx="8">
                        <c:v>560.79999999999995</c:v>
                      </c:pt>
                      <c:pt idx="9">
                        <c:v>372.07142857142856</c:v>
                      </c:pt>
                      <c:pt idx="10">
                        <c:v>0</c:v>
                      </c:pt>
                      <c:pt idx="11">
                        <c:v>60.5</c:v>
                      </c:pt>
                      <c:pt idx="12">
                        <c:v>95.714285714285708</c:v>
                      </c:pt>
                      <c:pt idx="13">
                        <c:v>113.6</c:v>
                      </c:pt>
                      <c:pt idx="14">
                        <c:v>1989</c:v>
                      </c:pt>
                      <c:pt idx="15">
                        <c:v>49.714285714285715</c:v>
                      </c:pt>
                      <c:pt idx="16">
                        <c:v>37.5</c:v>
                      </c:pt>
                      <c:pt idx="17">
                        <c:v>251.17241379310346</c:v>
                      </c:pt>
                      <c:pt idx="18">
                        <c:v>0</c:v>
                      </c:pt>
                      <c:pt idx="19">
                        <c:v>4</c:v>
                      </c:pt>
                      <c:pt idx="20">
                        <c:v>70.1875</c:v>
                      </c:pt>
                      <c:pt idx="21">
                        <c:v>267.59550561797755</c:v>
                      </c:pt>
                    </c:numCache>
                  </c:numRef>
                </c:val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Kantonal'!$I$57</c15:sqref>
                        </c15:formulaRef>
                      </c:ext>
                    </c:extLst>
                    <c:strCache>
                      <c:ptCount val="1"/>
                      <c:pt idx="0">
                        <c:v>Août / Aug.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Kantonal'!$A$59:$A$76,'cantonal - Kantonal'!$A$78:$A$81)</c15:sqref>
                        </c15:formulaRef>
                      </c:ext>
                    </c:extLst>
                    <c:strCache>
                      <c:ptCount val="22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SH</c:v>
                      </c:pt>
                      <c:pt idx="16">
                        <c:v>Vbg (A)</c:v>
                      </c:pt>
                      <c:pt idx="17">
                        <c:v>SG</c:v>
                      </c:pt>
                      <c:pt idx="18">
                        <c:v>NE</c:v>
                      </c:pt>
                      <c:pt idx="19">
                        <c:v>BW (D)</c:v>
                      </c:pt>
                      <c:pt idx="20">
                        <c:v>BY-LI (D)</c:v>
                      </c:pt>
                      <c:pt idx="21">
                        <c:v>Lyon (F)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Kantonal'!$I$58:$I$81</c15:sqref>
                        </c15:fullRef>
                        <c15:formulaRef>
                          <c15:sqref>('cantonal - Kantonal'!$I$59:$I$76,'cantonal - Kantonal'!$I$78:$I$81)</c15:sqref>
                        </c15:formulaRef>
                      </c:ext>
                    </c:extLst>
                    <c:numCache>
                      <c:formatCode>0.0</c:formatCode>
                      <c:ptCount val="22"/>
                      <c:pt idx="0">
                        <c:v>677.62962962962968</c:v>
                      </c:pt>
                      <c:pt idx="1">
                        <c:v>336.37647058823529</c:v>
                      </c:pt>
                      <c:pt idx="2">
                        <c:v>3379.4</c:v>
                      </c:pt>
                      <c:pt idx="3">
                        <c:v>2214.8571428571427</c:v>
                      </c:pt>
                      <c:pt idx="4">
                        <c:v>1398</c:v>
                      </c:pt>
                      <c:pt idx="5">
                        <c:v>386.49056603773585</c:v>
                      </c:pt>
                      <c:pt idx="6">
                        <c:v>344.59259259259261</c:v>
                      </c:pt>
                      <c:pt idx="7">
                        <c:v>141.936231884058</c:v>
                      </c:pt>
                      <c:pt idx="8">
                        <c:v>1378.8</c:v>
                      </c:pt>
                      <c:pt idx="9">
                        <c:v>455.21428571428572</c:v>
                      </c:pt>
                      <c:pt idx="10">
                        <c:v>492.33333333333331</c:v>
                      </c:pt>
                      <c:pt idx="11">
                        <c:v>432.5</c:v>
                      </c:pt>
                      <c:pt idx="12">
                        <c:v>502.13333333333333</c:v>
                      </c:pt>
                      <c:pt idx="13">
                        <c:v>439</c:v>
                      </c:pt>
                      <c:pt idx="14">
                        <c:v>2001.25</c:v>
                      </c:pt>
                      <c:pt idx="15">
                        <c:v>62.285714285714285</c:v>
                      </c:pt>
                      <c:pt idx="16">
                        <c:v>23.428571428571427</c:v>
                      </c:pt>
                      <c:pt idx="17">
                        <c:v>1368.9285714285713</c:v>
                      </c:pt>
                      <c:pt idx="18">
                        <c:v>44.333333333333336</c:v>
                      </c:pt>
                      <c:pt idx="19">
                        <c:v>567.16190476190479</c:v>
                      </c:pt>
                      <c:pt idx="20">
                        <c:v>624.6349206349206</c:v>
                      </c:pt>
                      <c:pt idx="21">
                        <c:v>587.67999999999995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8392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Canton / Kanton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2104"/>
        <c:crosses val="autoZero"/>
        <c:auto val="1"/>
        <c:lblAlgn val="ctr"/>
        <c:lblOffset val="100"/>
        <c:noMultiLvlLbl val="0"/>
      </c:catAx>
      <c:valAx>
        <c:axId val="29839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Nbre de captures par</a:t>
                </a:r>
                <a:r>
                  <a:rPr lang="en-US" baseline="0"/>
                  <a:t> piège / Anz. Fänge pro Falle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Captures cantonales mensuelles / Monatliche Fänge je Kanton</a:t>
            </a:r>
          </a:p>
        </c:rich>
      </c:tx>
      <c:layout>
        <c:manualLayout>
          <c:xMode val="edge"/>
          <c:yMode val="edge"/>
          <c:x val="0.33758763110999224"/>
          <c:y val="2.37037037037037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5"/>
          <c:order val="5"/>
          <c:tx>
            <c:strRef>
              <c:f>'cantonal - Kantonal'!$G$57</c:f>
              <c:strCache>
                <c:ptCount val="1"/>
                <c:pt idx="0">
                  <c:v>Juin / 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Kantonal'!$G$58:$G$81</c15:sqref>
                  </c15:fullRef>
                </c:ext>
              </c:extLst>
              <c:f>('cantonal - Kantonal'!$G$59:$G$73,'cantonal - Kantonal'!$G$76,'cantonal - Kantonal'!$G$78)</c:f>
              <c:numCache>
                <c:formatCode>0.0</c:formatCode>
                <c:ptCount val="17"/>
                <c:pt idx="0">
                  <c:v>2.0714285714285716</c:v>
                </c:pt>
                <c:pt idx="1">
                  <c:v>8.5882352941176467</c:v>
                </c:pt>
                <c:pt idx="2">
                  <c:v>270.57692307692309</c:v>
                </c:pt>
                <c:pt idx="3">
                  <c:v>15</c:v>
                </c:pt>
                <c:pt idx="4">
                  <c:v>62</c:v>
                </c:pt>
                <c:pt idx="5">
                  <c:v>2.3333333333333335</c:v>
                </c:pt>
                <c:pt idx="6">
                  <c:v>7.8191489361702127</c:v>
                </c:pt>
                <c:pt idx="7">
                  <c:v>3.3928571428571428</c:v>
                </c:pt>
                <c:pt idx="8">
                  <c:v>86.666666666666671</c:v>
                </c:pt>
                <c:pt idx="9">
                  <c:v>14.285714285714286</c:v>
                </c:pt>
                <c:pt idx="10">
                  <c:v>0</c:v>
                </c:pt>
                <c:pt idx="11">
                  <c:v>10.5</c:v>
                </c:pt>
                <c:pt idx="12">
                  <c:v>6.3636363636363642</c:v>
                </c:pt>
                <c:pt idx="13">
                  <c:v>18.541666666666668</c:v>
                </c:pt>
                <c:pt idx="14">
                  <c:v>95.333333333333329</c:v>
                </c:pt>
                <c:pt idx="15">
                  <c:v>1.2337662337662338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'cantonal - Kantonal'!$H$57</c:f>
              <c:strCache>
                <c:ptCount val="1"/>
                <c:pt idx="0">
                  <c:v>Juillet / Juli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Kantonal'!$H$58:$H$81</c15:sqref>
                  </c15:fullRef>
                </c:ext>
              </c:extLst>
              <c:f>('cantonal - Kantonal'!$H$59:$H$73,'cantonal - Kantonal'!$H$76,'cantonal - Kantonal'!$H$78)</c:f>
              <c:numCache>
                <c:formatCode>0.0</c:formatCode>
                <c:ptCount val="17"/>
                <c:pt idx="0">
                  <c:v>193.16363636363636</c:v>
                </c:pt>
                <c:pt idx="1">
                  <c:v>146.1917808219178</c:v>
                </c:pt>
                <c:pt idx="2">
                  <c:v>2408.3636363636365</c:v>
                </c:pt>
                <c:pt idx="3">
                  <c:v>287.13043478260869</c:v>
                </c:pt>
                <c:pt idx="4">
                  <c:v>315.26315789473682</c:v>
                </c:pt>
                <c:pt idx="5">
                  <c:v>38.074074074074076</c:v>
                </c:pt>
                <c:pt idx="6">
                  <c:v>115.1</c:v>
                </c:pt>
                <c:pt idx="7">
                  <c:v>142.95121951219511</c:v>
                </c:pt>
                <c:pt idx="8">
                  <c:v>560.79999999999995</c:v>
                </c:pt>
                <c:pt idx="9">
                  <c:v>372.07142857142856</c:v>
                </c:pt>
                <c:pt idx="10">
                  <c:v>0</c:v>
                </c:pt>
                <c:pt idx="11">
                  <c:v>60.5</c:v>
                </c:pt>
                <c:pt idx="12">
                  <c:v>95.714285714285708</c:v>
                </c:pt>
                <c:pt idx="13">
                  <c:v>113.6</c:v>
                </c:pt>
                <c:pt idx="14">
                  <c:v>1989</c:v>
                </c:pt>
                <c:pt idx="15">
                  <c:v>251.17241379310346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'cantonal - Kantonal'!$I$57</c:f>
              <c:strCache>
                <c:ptCount val="1"/>
                <c:pt idx="0">
                  <c:v>Août / Aug.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Kantonal'!$I$58:$I$81</c15:sqref>
                  </c15:fullRef>
                </c:ext>
              </c:extLst>
              <c:f>('cantonal - Kantonal'!$I$59:$I$73,'cantonal - Kantonal'!$I$76,'cantonal - Kantonal'!$I$78)</c:f>
              <c:numCache>
                <c:formatCode>0.0</c:formatCode>
                <c:ptCount val="17"/>
                <c:pt idx="0">
                  <c:v>677.62962962962968</c:v>
                </c:pt>
                <c:pt idx="1">
                  <c:v>336.37647058823529</c:v>
                </c:pt>
                <c:pt idx="2">
                  <c:v>3379.4</c:v>
                </c:pt>
                <c:pt idx="3">
                  <c:v>2214.8571428571427</c:v>
                </c:pt>
                <c:pt idx="4">
                  <c:v>1398</c:v>
                </c:pt>
                <c:pt idx="5">
                  <c:v>386.49056603773585</c:v>
                </c:pt>
                <c:pt idx="6">
                  <c:v>344.59259259259261</c:v>
                </c:pt>
                <c:pt idx="7">
                  <c:v>141.936231884058</c:v>
                </c:pt>
                <c:pt idx="8">
                  <c:v>1378.8</c:v>
                </c:pt>
                <c:pt idx="9">
                  <c:v>455.21428571428572</c:v>
                </c:pt>
                <c:pt idx="10">
                  <c:v>492.33333333333331</c:v>
                </c:pt>
                <c:pt idx="11">
                  <c:v>432.5</c:v>
                </c:pt>
                <c:pt idx="12">
                  <c:v>502.13333333333333</c:v>
                </c:pt>
                <c:pt idx="13">
                  <c:v>439</c:v>
                </c:pt>
                <c:pt idx="14">
                  <c:v>2001.25</c:v>
                </c:pt>
                <c:pt idx="15">
                  <c:v>1368.9285714285713</c:v>
                </c:pt>
                <c:pt idx="16">
                  <c:v>44.333333333333336</c:v>
                </c:pt>
              </c:numCache>
            </c:numRef>
          </c:val>
        </c:ser>
        <c:ser>
          <c:idx val="8"/>
          <c:order val="8"/>
          <c:tx>
            <c:strRef>
              <c:f>'cantonal - Kantonal'!$J$57</c:f>
              <c:strCache>
                <c:ptCount val="1"/>
                <c:pt idx="0">
                  <c:v>Sept.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Kantonal'!$J$58:$J$81</c15:sqref>
                  </c15:fullRef>
                </c:ext>
              </c:extLst>
              <c:f>('cantonal - Kantonal'!$J$59:$J$73,'cantonal - Kantonal'!$J$76,'cantonal - Kantonal'!$J$78)</c:f>
              <c:numCache>
                <c:formatCode>0.0</c:formatCode>
                <c:ptCount val="17"/>
                <c:pt idx="0">
                  <c:v>1480</c:v>
                </c:pt>
                <c:pt idx="1">
                  <c:v>1005.8333333333334</c:v>
                </c:pt>
                <c:pt idx="2">
                  <c:v>2723.7272727272725</c:v>
                </c:pt>
                <c:pt idx="3">
                  <c:v>4346.704545454545</c:v>
                </c:pt>
                <c:pt idx="4">
                  <c:v>2329.4</c:v>
                </c:pt>
                <c:pt idx="5">
                  <c:v>1556.6666666666667</c:v>
                </c:pt>
                <c:pt idx="6">
                  <c:v>1259.6581196581196</c:v>
                </c:pt>
                <c:pt idx="7">
                  <c:v>190.77155172413791</c:v>
                </c:pt>
                <c:pt idx="8">
                  <c:v>3976.6</c:v>
                </c:pt>
                <c:pt idx="9">
                  <c:v>904.53488372093022</c:v>
                </c:pt>
                <c:pt idx="10">
                  <c:v>1783.6666666666667</c:v>
                </c:pt>
                <c:pt idx="11">
                  <c:v>2224.5</c:v>
                </c:pt>
                <c:pt idx="12">
                  <c:v>2381.875</c:v>
                </c:pt>
                <c:pt idx="13">
                  <c:v>699.28571428571422</c:v>
                </c:pt>
                <c:pt idx="14">
                  <c:v>6099.3421052631584</c:v>
                </c:pt>
                <c:pt idx="15">
                  <c:v>3718.1428571428573</c:v>
                </c:pt>
                <c:pt idx="16">
                  <c:v>88.666666666666671</c:v>
                </c:pt>
              </c:numCache>
            </c:numRef>
          </c:val>
        </c:ser>
        <c:ser>
          <c:idx val="9"/>
          <c:order val="9"/>
          <c:tx>
            <c:strRef>
              <c:f>'cantonal - Kantonal'!$K$57</c:f>
              <c:strCache>
                <c:ptCount val="1"/>
                <c:pt idx="0">
                  <c:v>Oct. / Okt.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Kantonal'!$K$58:$K$81</c15:sqref>
                  </c15:fullRef>
                </c:ext>
              </c:extLst>
              <c:f>('cantonal - Kantonal'!$K$59:$K$73,'cantonal - Kantonal'!$K$76,'cantonal - Kantonal'!$K$78)</c:f>
              <c:numCache>
                <c:formatCode>0.0</c:formatCode>
                <c:ptCount val="17"/>
                <c:pt idx="0">
                  <c:v>367.71428571428572</c:v>
                </c:pt>
                <c:pt idx="1">
                  <c:v>446.78571428571428</c:v>
                </c:pt>
                <c:pt idx="2">
                  <c:v>3119.818181818182</c:v>
                </c:pt>
                <c:pt idx="3">
                  <c:v>5489.8064516129034</c:v>
                </c:pt>
                <c:pt idx="4">
                  <c:v>1175.8</c:v>
                </c:pt>
                <c:pt idx="5">
                  <c:v>1016.4166666666666</c:v>
                </c:pt>
                <c:pt idx="6">
                  <c:v>640.21333333333337</c:v>
                </c:pt>
                <c:pt idx="7">
                  <c:v>129.20999999999998</c:v>
                </c:pt>
                <c:pt idx="8">
                  <c:v>3482.8</c:v>
                </c:pt>
                <c:pt idx="9">
                  <c:v>4716</c:v>
                </c:pt>
                <c:pt idx="10">
                  <c:v>1281.6666666666667</c:v>
                </c:pt>
                <c:pt idx="11">
                  <c:v>2012</c:v>
                </c:pt>
                <c:pt idx="12">
                  <c:v>1036.8571428571429</c:v>
                </c:pt>
                <c:pt idx="13">
                  <c:v>391.5</c:v>
                </c:pt>
                <c:pt idx="14">
                  <c:v>1059.2380952380952</c:v>
                </c:pt>
                <c:pt idx="15">
                  <c:v>2757.1636363636362</c:v>
                </c:pt>
                <c:pt idx="16">
                  <c:v>16</c:v>
                </c:pt>
              </c:numCache>
            </c:numRef>
          </c:val>
        </c:ser>
        <c:ser>
          <c:idx val="10"/>
          <c:order val="10"/>
          <c:tx>
            <c:strRef>
              <c:f>'cantonal - Kantonal'!$L$57</c:f>
              <c:strCache>
                <c:ptCount val="1"/>
                <c:pt idx="0">
                  <c:v>Nov.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'cantonal - Kantonal'!$A$58:$A$81</c15:sqref>
                  </c15:fullRef>
                </c:ext>
              </c:extLst>
              <c:f>('cantonal - Kantonal'!$A$59:$A$73,'cantonal - Kantonal'!$A$76,'cantonal - Kantonal'!$A$78)</c:f>
              <c:strCache>
                <c:ptCount val="17"/>
                <c:pt idx="0">
                  <c:v>FiBL</c:v>
                </c:pt>
                <c:pt idx="1">
                  <c:v>AG</c:v>
                </c:pt>
                <c:pt idx="2">
                  <c:v>TI</c:v>
                </c:pt>
                <c:pt idx="3">
                  <c:v>VS</c:v>
                </c:pt>
                <c:pt idx="4">
                  <c:v>BL</c:v>
                </c:pt>
                <c:pt idx="5">
                  <c:v>TG</c:v>
                </c:pt>
                <c:pt idx="6">
                  <c:v>ZH</c:v>
                </c:pt>
                <c:pt idx="7">
                  <c:v>BE</c:v>
                </c:pt>
                <c:pt idx="8">
                  <c:v>FR</c:v>
                </c:pt>
                <c:pt idx="9">
                  <c:v>GE</c:v>
                </c:pt>
                <c:pt idx="10">
                  <c:v>GR</c:v>
                </c:pt>
                <c:pt idx="11">
                  <c:v>JU</c:v>
                </c:pt>
                <c:pt idx="12">
                  <c:v>LU</c:v>
                </c:pt>
                <c:pt idx="13">
                  <c:v>SO</c:v>
                </c:pt>
                <c:pt idx="14">
                  <c:v>VD</c:v>
                </c:pt>
                <c:pt idx="15">
                  <c:v>SG</c:v>
                </c:pt>
                <c:pt idx="16">
                  <c:v>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'cantonal - Kantonal'!$L$58:$L$81</c15:sqref>
                  </c15:fullRef>
                </c:ext>
              </c:extLst>
              <c:f>('cantonal - Kantonal'!$L$59:$L$73,'cantonal - Kantonal'!$L$76,'cantonal - Kantonal'!$L$78)</c:f>
              <c:numCache>
                <c:formatCode>0.0</c:formatCode>
                <c:ptCount val="17"/>
                <c:pt idx="0">
                  <c:v>188.85714285714286</c:v>
                </c:pt>
                <c:pt idx="1">
                  <c:v>216.8</c:v>
                </c:pt>
                <c:pt idx="2">
                  <c:v>2227.5454545454545</c:v>
                </c:pt>
                <c:pt idx="3">
                  <c:v>2274.8888888888887</c:v>
                </c:pt>
                <c:pt idx="4">
                  <c:v>1390.2</c:v>
                </c:pt>
                <c:pt idx="5">
                  <c:v>4632.666666666667</c:v>
                </c:pt>
                <c:pt idx="6">
                  <c:v>5598.2666666666664</c:v>
                </c:pt>
                <c:pt idx="7">
                  <c:v>199.25</c:v>
                </c:pt>
                <c:pt idx="8">
                  <c:v>2930.4</c:v>
                </c:pt>
                <c:pt idx="9">
                  <c:v>530</c:v>
                </c:pt>
                <c:pt idx="10">
                  <c:v>956</c:v>
                </c:pt>
                <c:pt idx="11">
                  <c:v>1959.5</c:v>
                </c:pt>
                <c:pt idx="12">
                  <c:v>494.2</c:v>
                </c:pt>
                <c:pt idx="13">
                  <c:v>21.25</c:v>
                </c:pt>
                <c:pt idx="14">
                  <c:v>569.66666666666663</c:v>
                </c:pt>
                <c:pt idx="15">
                  <c:v>6701.2592592592591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391320"/>
        <c:axId val="2983909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'cantonal - Kantonal'!$B$57</c15:sqref>
                        </c15:formulaRef>
                      </c:ext>
                    </c:extLst>
                    <c:strCache>
                      <c:ptCount val="1"/>
                      <c:pt idx="0">
                        <c:v>Jan.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Kantonal'!$A$59:$A$73,'cantonal - Kantonal'!$A$76,'cantonal - Kantonal'!$A$78)</c15:sqref>
                        </c15:formulaRef>
                      </c:ext>
                    </c:extLst>
                    <c:strCache>
                      <c:ptCount val="17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SG</c:v>
                      </c:pt>
                      <c:pt idx="16">
                        <c:v>NE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'cantonal - Kantonal'!$B$58:$B$81</c15:sqref>
                        </c15:fullRef>
                        <c15:formulaRef>
                          <c15:sqref>('cantonal - Kantonal'!$B$59:$B$73,'cantonal - Kantonal'!$B$76,'cantonal - Kantonal'!$B$78)</c15:sqref>
                        </c15:formulaRef>
                      </c:ext>
                    </c:extLst>
                    <c:numCache>
                      <c:formatCode>0.0</c:formatCode>
                      <c:ptCount val="17"/>
                      <c:pt idx="0">
                        <c:v>3.5</c:v>
                      </c:pt>
                      <c:pt idx="1">
                        <c:v>2.5</c:v>
                      </c:pt>
                      <c:pt idx="2">
                        <c:v>12</c:v>
                      </c:pt>
                      <c:pt idx="3">
                        <c:v>48</c:v>
                      </c:pt>
                      <c:pt idx="4">
                        <c:v>20.666666666666668</c:v>
                      </c:pt>
                      <c:pt idx="5">
                        <c:v>48.888888888888886</c:v>
                      </c:pt>
                      <c:pt idx="6">
                        <c:v>13.333333333333334</c:v>
                      </c:pt>
                      <c:pt idx="7">
                        <c:v>1.6666666666666667</c:v>
                      </c:pt>
                      <c:pt idx="8">
                        <c:v>220.25</c:v>
                      </c:pt>
                      <c:pt idx="9">
                        <c:v>28</c:v>
                      </c:pt>
                      <c:pt idx="10">
                        <c:v>0</c:v>
                      </c:pt>
                      <c:pt idx="11">
                        <c:v>1.5</c:v>
                      </c:pt>
                      <c:pt idx="12">
                        <c:v>0.75</c:v>
                      </c:pt>
                      <c:pt idx="13">
                        <c:v>0</c:v>
                      </c:pt>
                      <c:pt idx="14">
                        <c:v>36.695652173913047</c:v>
                      </c:pt>
                      <c:pt idx="15">
                        <c:v>50.266666666666666</c:v>
                      </c:pt>
                      <c:pt idx="16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Kantonal'!$C$57</c15:sqref>
                        </c15:formulaRef>
                      </c:ext>
                    </c:extLst>
                    <c:strCache>
                      <c:ptCount val="1"/>
                      <c:pt idx="0">
                        <c:v>Fév. / Feb.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Kantonal'!$A$59:$A$73,'cantonal - Kantonal'!$A$76,'cantonal - Kantonal'!$A$78)</c15:sqref>
                        </c15:formulaRef>
                      </c:ext>
                    </c:extLst>
                    <c:strCache>
                      <c:ptCount val="17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SG</c:v>
                      </c:pt>
                      <c:pt idx="16">
                        <c:v>NE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Kantonal'!$C$58:$C$81</c15:sqref>
                        </c15:fullRef>
                        <c15:formulaRef>
                          <c15:sqref>('cantonal - Kantonal'!$C$59:$C$73,'cantonal - Kantonal'!$C$76,'cantonal - Kantonal'!$C$78)</c15:sqref>
                        </c15:formulaRef>
                      </c:ext>
                    </c:extLst>
                    <c:numCache>
                      <c:formatCode>0.0</c:formatCode>
                      <c:ptCount val="17"/>
                      <c:pt idx="0">
                        <c:v>0.75</c:v>
                      </c:pt>
                      <c:pt idx="1">
                        <c:v>1.1428571428571428</c:v>
                      </c:pt>
                      <c:pt idx="2">
                        <c:v>10.5</c:v>
                      </c:pt>
                      <c:pt idx="3">
                        <c:v>38.666666666666664</c:v>
                      </c:pt>
                      <c:pt idx="4">
                        <c:v>0</c:v>
                      </c:pt>
                      <c:pt idx="5">
                        <c:v>16.888888888888889</c:v>
                      </c:pt>
                      <c:pt idx="6">
                        <c:v>0.14814814814814814</c:v>
                      </c:pt>
                      <c:pt idx="7">
                        <c:v>0</c:v>
                      </c:pt>
                      <c:pt idx="8">
                        <c:v>10.75</c:v>
                      </c:pt>
                      <c:pt idx="9">
                        <c:v>1</c:v>
                      </c:pt>
                      <c:pt idx="10">
                        <c:v>0</c:v>
                      </c:pt>
                      <c:pt idx="11">
                        <c:v>0.5</c:v>
                      </c:pt>
                      <c:pt idx="12">
                        <c:v>0.5</c:v>
                      </c:pt>
                      <c:pt idx="13">
                        <c:v>0</c:v>
                      </c:pt>
                      <c:pt idx="14">
                        <c:v>71.599999999999994</c:v>
                      </c:pt>
                      <c:pt idx="15">
                        <c:v>7.5</c:v>
                      </c:pt>
                      <c:pt idx="16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Kantonal'!$D$57</c15:sqref>
                        </c15:formulaRef>
                      </c:ext>
                    </c:extLst>
                    <c:strCache>
                      <c:ptCount val="1"/>
                      <c:pt idx="0">
                        <c:v>Mars / März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Kantonal'!$A$59:$A$73,'cantonal - Kantonal'!$A$76,'cantonal - Kantonal'!$A$78)</c15:sqref>
                        </c15:formulaRef>
                      </c:ext>
                    </c:extLst>
                    <c:strCache>
                      <c:ptCount val="17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SG</c:v>
                      </c:pt>
                      <c:pt idx="16">
                        <c:v>NE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Kantonal'!$D$58:$D$81</c15:sqref>
                        </c15:fullRef>
                        <c15:formulaRef>
                          <c15:sqref>('cantonal - Kantonal'!$D$59:$D$73,'cantonal - Kantonal'!$D$76,'cantonal - Kantonal'!$D$78)</c15:sqref>
                        </c15:formulaRef>
                      </c:ext>
                    </c:extLst>
                    <c:numCache>
                      <c:formatCode>0.0</c:formatCode>
                      <c:ptCount val="1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32.333333333333336</c:v>
                      </c:pt>
                      <c:pt idx="3">
                        <c:v>3.6666666666666665</c:v>
                      </c:pt>
                      <c:pt idx="4">
                        <c:v>0</c:v>
                      </c:pt>
                      <c:pt idx="5">
                        <c:v>2.1875</c:v>
                      </c:pt>
                      <c:pt idx="6">
                        <c:v>13.23529411764706</c:v>
                      </c:pt>
                      <c:pt idx="7">
                        <c:v>0</c:v>
                      </c:pt>
                      <c:pt idx="8">
                        <c:v>3.5</c:v>
                      </c:pt>
                      <c:pt idx="9">
                        <c:v>2</c:v>
                      </c:pt>
                      <c:pt idx="10">
                        <c:v>0</c:v>
                      </c:pt>
                      <c:pt idx="11">
                        <c:v>0.5</c:v>
                      </c:pt>
                      <c:pt idx="12">
                        <c:v>0.23809523809523808</c:v>
                      </c:pt>
                      <c:pt idx="13">
                        <c:v>0</c:v>
                      </c:pt>
                      <c:pt idx="14">
                        <c:v>45</c:v>
                      </c:pt>
                      <c:pt idx="15">
                        <c:v>0.4513888888888889</c:v>
                      </c:pt>
                      <c:pt idx="16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Kantonal'!$E$57</c15:sqref>
                        </c15:formulaRef>
                      </c:ext>
                    </c:extLst>
                    <c:strCache>
                      <c:ptCount val="1"/>
                      <c:pt idx="0">
                        <c:v>Avril / April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Kantonal'!$A$59:$A$73,'cantonal - Kantonal'!$A$76,'cantonal - Kantonal'!$A$78)</c15:sqref>
                        </c15:formulaRef>
                      </c:ext>
                    </c:extLst>
                    <c:strCache>
                      <c:ptCount val="17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SG</c:v>
                      </c:pt>
                      <c:pt idx="16">
                        <c:v>NE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Kantonal'!$E$58:$E$81</c15:sqref>
                        </c15:fullRef>
                        <c15:formulaRef>
                          <c15:sqref>('cantonal - Kantonal'!$E$59:$E$73,'cantonal - Kantonal'!$E$76,'cantonal - Kantonal'!$E$78)</c15:sqref>
                        </c15:formulaRef>
                      </c:ext>
                    </c:extLst>
                    <c:numCache>
                      <c:formatCode>0.0</c:formatCode>
                      <c:ptCount val="17"/>
                      <c:pt idx="0">
                        <c:v>0.4</c:v>
                      </c:pt>
                      <c:pt idx="1">
                        <c:v>0.32786885245901637</c:v>
                      </c:pt>
                      <c:pt idx="2">
                        <c:v>100.16666666666667</c:v>
                      </c:pt>
                      <c:pt idx="3">
                        <c:v>8.3636363636363633</c:v>
                      </c:pt>
                      <c:pt idx="4">
                        <c:v>2</c:v>
                      </c:pt>
                      <c:pt idx="5">
                        <c:v>1.6585365853658536</c:v>
                      </c:pt>
                      <c:pt idx="6">
                        <c:v>16.399999999999999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5</c:v>
                      </c:pt>
                      <c:pt idx="10">
                        <c:v>0</c:v>
                      </c:pt>
                      <c:pt idx="11">
                        <c:v>2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19.5</c:v>
                      </c:pt>
                      <c:pt idx="15">
                        <c:v>0.16326530612244897</c:v>
                      </c:pt>
                      <c:pt idx="16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'cantonal - Kantonal'!$F$57</c15:sqref>
                        </c15:formulaRef>
                      </c:ext>
                    </c:extLst>
                    <c:strCache>
                      <c:ptCount val="1"/>
                      <c:pt idx="0">
                        <c:v>Mai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'cantonal - Kantonal'!$A$58:$A$81</c15:sqref>
                        </c15:fullRef>
                        <c15:formulaRef>
                          <c15:sqref>('cantonal - Kantonal'!$A$59:$A$73,'cantonal - Kantonal'!$A$76,'cantonal - Kantonal'!$A$78)</c15:sqref>
                        </c15:formulaRef>
                      </c:ext>
                    </c:extLst>
                    <c:strCache>
                      <c:ptCount val="17"/>
                      <c:pt idx="0">
                        <c:v>FiBL</c:v>
                      </c:pt>
                      <c:pt idx="1">
                        <c:v>AG</c:v>
                      </c:pt>
                      <c:pt idx="2">
                        <c:v>TI</c:v>
                      </c:pt>
                      <c:pt idx="3">
                        <c:v>VS</c:v>
                      </c:pt>
                      <c:pt idx="4">
                        <c:v>BL</c:v>
                      </c:pt>
                      <c:pt idx="5">
                        <c:v>TG</c:v>
                      </c:pt>
                      <c:pt idx="6">
                        <c:v>ZH</c:v>
                      </c:pt>
                      <c:pt idx="7">
                        <c:v>BE</c:v>
                      </c:pt>
                      <c:pt idx="8">
                        <c:v>FR</c:v>
                      </c:pt>
                      <c:pt idx="9">
                        <c:v>GE</c:v>
                      </c:pt>
                      <c:pt idx="10">
                        <c:v>GR</c:v>
                      </c:pt>
                      <c:pt idx="11">
                        <c:v>JU</c:v>
                      </c:pt>
                      <c:pt idx="12">
                        <c:v>LU</c:v>
                      </c:pt>
                      <c:pt idx="13">
                        <c:v>SO</c:v>
                      </c:pt>
                      <c:pt idx="14">
                        <c:v>VD</c:v>
                      </c:pt>
                      <c:pt idx="15">
                        <c:v>SG</c:v>
                      </c:pt>
                      <c:pt idx="16">
                        <c:v>NE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'cantonal - Kantonal'!$F$58:$F$81</c15:sqref>
                        </c15:fullRef>
                        <c15:formulaRef>
                          <c15:sqref>('cantonal - Kantonal'!$F$59:$F$73,'cantonal - Kantonal'!$F$76,'cantonal - Kantonal'!$F$78)</c15:sqref>
                        </c15:formulaRef>
                      </c:ext>
                    </c:extLst>
                    <c:numCache>
                      <c:formatCode>0.0</c:formatCode>
                      <c:ptCount val="17"/>
                      <c:pt idx="0">
                        <c:v>0.5</c:v>
                      </c:pt>
                      <c:pt idx="1">
                        <c:v>2.2352941176470589</c:v>
                      </c:pt>
                      <c:pt idx="2">
                        <c:v>38.941176470588232</c:v>
                      </c:pt>
                      <c:pt idx="3">
                        <c:v>3.5555555555555554</c:v>
                      </c:pt>
                      <c:pt idx="4">
                        <c:v>18.75</c:v>
                      </c:pt>
                      <c:pt idx="5">
                        <c:v>1.68</c:v>
                      </c:pt>
                      <c:pt idx="6">
                        <c:v>10.733333333333333</c:v>
                      </c:pt>
                      <c:pt idx="7">
                        <c:v>5.7142857142857141E-2</c:v>
                      </c:pt>
                      <c:pt idx="8">
                        <c:v>5</c:v>
                      </c:pt>
                      <c:pt idx="9">
                        <c:v>23</c:v>
                      </c:pt>
                      <c:pt idx="10">
                        <c:v>0</c:v>
                      </c:pt>
                      <c:pt idx="11">
                        <c:v>1</c:v>
                      </c:pt>
                      <c:pt idx="12">
                        <c:v>0.6</c:v>
                      </c:pt>
                      <c:pt idx="13">
                        <c:v>8.4210526315789469</c:v>
                      </c:pt>
                      <c:pt idx="14">
                        <c:v>13.666666666666666</c:v>
                      </c:pt>
                      <c:pt idx="15">
                        <c:v>3.2520325203252036E-2</c:v>
                      </c:pt>
                      <c:pt idx="16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8391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Canton / Kanton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0928"/>
        <c:crosses val="autoZero"/>
        <c:auto val="1"/>
        <c:lblAlgn val="ctr"/>
        <c:lblOffset val="100"/>
        <c:noMultiLvlLbl val="0"/>
      </c:catAx>
      <c:valAx>
        <c:axId val="29839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Nbre de captures par</a:t>
                </a:r>
                <a:r>
                  <a:rPr lang="en-US" baseline="0"/>
                  <a:t> piège / Anz. Fänge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1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AG_VM!$R$159:$BQ$159</c:f>
              <c:numCache>
                <c:formatCode>0.0</c:formatCode>
                <c:ptCount val="52"/>
                <c:pt idx="0">
                  <c:v>1.25</c:v>
                </c:pt>
                <c:pt idx="1">
                  <c:v>0.5</c:v>
                </c:pt>
                <c:pt idx="2">
                  <c:v>0.5</c:v>
                </c:pt>
                <c:pt idx="3">
                  <c:v>0.25</c:v>
                </c:pt>
                <c:pt idx="4">
                  <c:v>1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0.13333333333333333</c:v>
                </c:pt>
                <c:pt idx="14">
                  <c:v>0</c:v>
                </c:pt>
                <c:pt idx="15">
                  <c:v>0</c:v>
                </c:pt>
                <c:pt idx="16">
                  <c:v>0.1875</c:v>
                </c:pt>
                <c:pt idx="17">
                  <c:v>0.17647058823529413</c:v>
                </c:pt>
                <c:pt idx="18">
                  <c:v>0.41176470588235292</c:v>
                </c:pt>
                <c:pt idx="19">
                  <c:v>0.41176470588235292</c:v>
                </c:pt>
                <c:pt idx="20">
                  <c:v>1.2352941176470589</c:v>
                </c:pt>
                <c:pt idx="21">
                  <c:v>1.3529411764705883</c:v>
                </c:pt>
                <c:pt idx="22">
                  <c:v>0.82352941176470584</c:v>
                </c:pt>
                <c:pt idx="23">
                  <c:v>0.76470588235294112</c:v>
                </c:pt>
                <c:pt idx="24">
                  <c:v>1.1176470588235294</c:v>
                </c:pt>
                <c:pt idx="25">
                  <c:v>4.5294117647058822</c:v>
                </c:pt>
                <c:pt idx="26">
                  <c:v>9.117647058823529</c:v>
                </c:pt>
                <c:pt idx="27">
                  <c:v>8.9444444444444446</c:v>
                </c:pt>
                <c:pt idx="28">
                  <c:v>43.1</c:v>
                </c:pt>
                <c:pt idx="29">
                  <c:v>82.777777777777771</c:v>
                </c:pt>
                <c:pt idx="30">
                  <c:v>70.333333333333329</c:v>
                </c:pt>
                <c:pt idx="31">
                  <c:v>88.89473684210526</c:v>
                </c:pt>
                <c:pt idx="32">
                  <c:v>79.375</c:v>
                </c:pt>
                <c:pt idx="33">
                  <c:v>95.333333333333329</c:v>
                </c:pt>
                <c:pt idx="34">
                  <c:v>151.66666666666666</c:v>
                </c:pt>
                <c:pt idx="35">
                  <c:v>193.11111111111111</c:v>
                </c:pt>
                <c:pt idx="36">
                  <c:v>240.44444444444446</c:v>
                </c:pt>
                <c:pt idx="37">
                  <c:v>182.33333333333334</c:v>
                </c:pt>
                <c:pt idx="38">
                  <c:v>254.77777777777777</c:v>
                </c:pt>
                <c:pt idx="39">
                  <c:v>46.111111111111114</c:v>
                </c:pt>
                <c:pt idx="40">
                  <c:v>183.72222222222223</c:v>
                </c:pt>
                <c:pt idx="41">
                  <c:v>94.6</c:v>
                </c:pt>
                <c:pt idx="42">
                  <c:v>117.2</c:v>
                </c:pt>
                <c:pt idx="43">
                  <c:v>48.6</c:v>
                </c:pt>
                <c:pt idx="44">
                  <c:v>42.6</c:v>
                </c:pt>
                <c:pt idx="45">
                  <c:v>45.8</c:v>
                </c:pt>
                <c:pt idx="46">
                  <c:v>79.8</c:v>
                </c:pt>
                <c:pt idx="47">
                  <c:v>25.333333333333332</c:v>
                </c:pt>
                <c:pt idx="48">
                  <c:v>6.6</c:v>
                </c:pt>
                <c:pt idx="49">
                  <c:v>7.2</c:v>
                </c:pt>
                <c:pt idx="50">
                  <c:v>5.2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162112"/>
        <c:axId val="279821832"/>
      </c:lineChart>
      <c:catAx>
        <c:axId val="27816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821832"/>
        <c:crosses val="autoZero"/>
        <c:auto val="1"/>
        <c:lblAlgn val="ctr"/>
        <c:lblOffset val="100"/>
        <c:noMultiLvlLbl val="0"/>
      </c:catAx>
      <c:valAx>
        <c:axId val="27982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16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Captures mensuelles / Monatliche</a:t>
            </a:r>
            <a:r>
              <a:rPr lang="fr-CH" baseline="0"/>
              <a:t> Fänge </a:t>
            </a:r>
            <a:r>
              <a:rPr lang="fr-CH"/>
              <a:t>2012-2016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'2012-2016'!$H$2:$H$13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</c:v>
                </c:pt>
                <c:pt idx="5">
                  <c:v>17.391304347826086</c:v>
                </c:pt>
                <c:pt idx="6">
                  <c:v>207.65306122448979</c:v>
                </c:pt>
                <c:pt idx="7">
                  <c:v>526.5934065934066</c:v>
                </c:pt>
                <c:pt idx="8">
                  <c:v>1707.2727272727275</c:v>
                </c:pt>
                <c:pt idx="9">
                  <c:v>11113.201320132013</c:v>
                </c:pt>
                <c:pt idx="10">
                  <c:v>25739.130434782608</c:v>
                </c:pt>
                <c:pt idx="11">
                  <c:v>254.99999999999997</c:v>
                </c:pt>
              </c:numCache>
            </c:numRef>
          </c:val>
          <c:extLst/>
        </c:ser>
        <c:ser>
          <c:idx val="1"/>
          <c:order val="1"/>
          <c:tx>
            <c:v>2013</c:v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'2012-2016'!$H$14:$H$25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233.33333333333334</c:v>
                </c:pt>
                <c:pt idx="4">
                  <c:v>320</c:v>
                </c:pt>
                <c:pt idx="5">
                  <c:v>905.55555555555554</c:v>
                </c:pt>
                <c:pt idx="6">
                  <c:v>4393.0232558139533</c:v>
                </c:pt>
                <c:pt idx="7">
                  <c:v>11685.057471264368</c:v>
                </c:pt>
                <c:pt idx="8">
                  <c:v>16829.310344827587</c:v>
                </c:pt>
                <c:pt idx="9">
                  <c:v>41493.023255813954</c:v>
                </c:pt>
                <c:pt idx="10">
                  <c:v>20000</c:v>
                </c:pt>
                <c:pt idx="11">
                  <c:v>1600</c:v>
                </c:pt>
              </c:numCache>
            </c:numRef>
          </c:val>
          <c:extLst/>
        </c:ser>
        <c:ser>
          <c:idx val="2"/>
          <c:order val="2"/>
          <c:tx>
            <c:v>2014</c:v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'2012-2016'!$H$26:$H$37</c:f>
              <c:numCache>
                <c:formatCode>0</c:formatCode>
                <c:ptCount val="12"/>
                <c:pt idx="0">
                  <c:v>567.85714285714289</c:v>
                </c:pt>
                <c:pt idx="1">
                  <c:v>284.79400749063666</c:v>
                </c:pt>
                <c:pt idx="2">
                  <c:v>729.90476190476181</c:v>
                </c:pt>
                <c:pt idx="3">
                  <c:v>576.90909090909099</c:v>
                </c:pt>
                <c:pt idx="4">
                  <c:v>236.06431852986219</c:v>
                </c:pt>
                <c:pt idx="5">
                  <c:v>525.88235294117646</c:v>
                </c:pt>
                <c:pt idx="6">
                  <c:v>12600.771775082691</c:v>
                </c:pt>
                <c:pt idx="7">
                  <c:v>50335.904139433544</c:v>
                </c:pt>
                <c:pt idx="8">
                  <c:v>80809.614243323449</c:v>
                </c:pt>
                <c:pt idx="9">
                  <c:v>268068.49845201243</c:v>
                </c:pt>
                <c:pt idx="10">
                  <c:v>428729.76744186046</c:v>
                </c:pt>
                <c:pt idx="11">
                  <c:v>100311.17870722435</c:v>
                </c:pt>
              </c:numCache>
            </c:numRef>
          </c:val>
          <c:extLst/>
        </c:ser>
        <c:ser>
          <c:idx val="3"/>
          <c:order val="3"/>
          <c:tx>
            <c:v>2015</c:v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'2012-2016'!$H$38:$H$49</c:f>
              <c:numCache>
                <c:formatCode>0</c:formatCode>
                <c:ptCount val="12"/>
                <c:pt idx="0">
                  <c:v>28343.75</c:v>
                </c:pt>
                <c:pt idx="1">
                  <c:v>1100.5494505494505</c:v>
                </c:pt>
                <c:pt idx="2">
                  <c:v>229.5983086680761</c:v>
                </c:pt>
                <c:pt idx="3">
                  <c:v>946.61803713527843</c:v>
                </c:pt>
                <c:pt idx="4">
                  <c:v>872.72727272727263</c:v>
                </c:pt>
                <c:pt idx="5">
                  <c:v>779.4600938967136</c:v>
                </c:pt>
                <c:pt idx="6">
                  <c:v>9875.3375527426178</c:v>
                </c:pt>
                <c:pt idx="7">
                  <c:v>11151.202749140894</c:v>
                </c:pt>
                <c:pt idx="8">
                  <c:v>51302.443609022557</c:v>
                </c:pt>
                <c:pt idx="9">
                  <c:v>111479.05759162302</c:v>
                </c:pt>
                <c:pt idx="10">
                  <c:v>122965.87677725118</c:v>
                </c:pt>
                <c:pt idx="11">
                  <c:v>31205.865102639298</c:v>
                </c:pt>
              </c:numCache>
            </c:numRef>
          </c:val>
          <c:extLst/>
        </c:ser>
        <c:ser>
          <c:idx val="4"/>
          <c:order val="4"/>
          <c:tx>
            <c:strRef>
              <c:f>'2012-2016'!$K$39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'2012-2016'!$H$50:$H$61</c:f>
              <c:numCache>
                <c:formatCode>0</c:formatCode>
                <c:ptCount val="12"/>
                <c:pt idx="0">
                  <c:v>5732.3255813953483</c:v>
                </c:pt>
                <c:pt idx="1">
                  <c:v>1122.0472440944882</c:v>
                </c:pt>
                <c:pt idx="2">
                  <c:v>487.5690607734806</c:v>
                </c:pt>
                <c:pt idx="3">
                  <c:v>770</c:v>
                </c:pt>
                <c:pt idx="4">
                  <c:v>608.84265279583872</c:v>
                </c:pt>
                <c:pt idx="5">
                  <c:v>2856.6968130921618</c:v>
                </c:pt>
                <c:pt idx="6">
                  <c:v>33194.312306101347</c:v>
                </c:pt>
                <c:pt idx="7">
                  <c:v>76129.436102769425</c:v>
                </c:pt>
                <c:pt idx="8">
                  <c:v>174942.9872881356</c:v>
                </c:pt>
                <c:pt idx="9">
                  <c:v>126269.2264416315</c:v>
                </c:pt>
                <c:pt idx="10">
                  <c:v>222112.47672253256</c:v>
                </c:pt>
                <c:pt idx="11">
                  <c:v>37460.980036297638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99552"/>
        <c:axId val="298399944"/>
      </c:barChart>
      <c:catAx>
        <c:axId val="2983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9944"/>
        <c:crosses val="autoZero"/>
        <c:auto val="1"/>
        <c:lblAlgn val="ctr"/>
        <c:lblOffset val="100"/>
        <c:noMultiLvlLbl val="0"/>
      </c:catAx>
      <c:valAx>
        <c:axId val="29839994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Captures par 100 pièges / Fänge pro 100 Fallen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Captures mensuelles CH / Monatliche</a:t>
            </a:r>
            <a:r>
              <a:rPr lang="fr-CH" baseline="0"/>
              <a:t> Fänge</a:t>
            </a:r>
            <a:r>
              <a:rPr lang="fr-CH"/>
              <a:t> CH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'2012-2016'!$H$2:$H$13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</c:v>
                </c:pt>
                <c:pt idx="5">
                  <c:v>17.391304347826086</c:v>
                </c:pt>
                <c:pt idx="6">
                  <c:v>207.65306122448979</c:v>
                </c:pt>
                <c:pt idx="7">
                  <c:v>526.5934065934066</c:v>
                </c:pt>
                <c:pt idx="8">
                  <c:v>1707.2727272727275</c:v>
                </c:pt>
                <c:pt idx="9">
                  <c:v>11113.201320132013</c:v>
                </c:pt>
                <c:pt idx="10">
                  <c:v>25739.130434782608</c:v>
                </c:pt>
                <c:pt idx="11">
                  <c:v>254.99999999999997</c:v>
                </c:pt>
              </c:numCache>
            </c:numRef>
          </c:val>
          <c:extLst/>
        </c:ser>
        <c:ser>
          <c:idx val="1"/>
          <c:order val="1"/>
          <c:tx>
            <c:v>2013</c:v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'2012-2016'!$H$14:$H$25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233.33333333333334</c:v>
                </c:pt>
                <c:pt idx="4">
                  <c:v>320</c:v>
                </c:pt>
                <c:pt idx="5">
                  <c:v>905.55555555555554</c:v>
                </c:pt>
                <c:pt idx="6">
                  <c:v>4393.0232558139533</c:v>
                </c:pt>
                <c:pt idx="7">
                  <c:v>11685.057471264368</c:v>
                </c:pt>
                <c:pt idx="8">
                  <c:v>16829.310344827587</c:v>
                </c:pt>
                <c:pt idx="9">
                  <c:v>41493.023255813954</c:v>
                </c:pt>
                <c:pt idx="10">
                  <c:v>20000</c:v>
                </c:pt>
                <c:pt idx="11">
                  <c:v>1600</c:v>
                </c:pt>
              </c:numCache>
            </c:numRef>
          </c:val>
          <c:extLst/>
        </c:ser>
        <c:ser>
          <c:idx val="2"/>
          <c:order val="2"/>
          <c:tx>
            <c:v>2014</c:v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'2012-2016'!$H$26:$H$37</c:f>
              <c:numCache>
                <c:formatCode>0</c:formatCode>
                <c:ptCount val="12"/>
                <c:pt idx="0">
                  <c:v>567.85714285714289</c:v>
                </c:pt>
                <c:pt idx="1">
                  <c:v>284.79400749063666</c:v>
                </c:pt>
                <c:pt idx="2">
                  <c:v>729.90476190476181</c:v>
                </c:pt>
                <c:pt idx="3">
                  <c:v>576.90909090909099</c:v>
                </c:pt>
                <c:pt idx="4">
                  <c:v>236.06431852986219</c:v>
                </c:pt>
                <c:pt idx="5">
                  <c:v>525.88235294117646</c:v>
                </c:pt>
                <c:pt idx="6">
                  <c:v>12600.771775082691</c:v>
                </c:pt>
                <c:pt idx="7">
                  <c:v>50335.904139433544</c:v>
                </c:pt>
                <c:pt idx="8">
                  <c:v>80809.614243323449</c:v>
                </c:pt>
                <c:pt idx="9">
                  <c:v>268068.49845201243</c:v>
                </c:pt>
                <c:pt idx="10">
                  <c:v>428729.76744186046</c:v>
                </c:pt>
                <c:pt idx="11">
                  <c:v>100311.17870722435</c:v>
                </c:pt>
              </c:numCache>
            </c:numRef>
          </c:val>
          <c:extLst/>
        </c:ser>
        <c:ser>
          <c:idx val="3"/>
          <c:order val="3"/>
          <c:tx>
            <c:v>2015</c:v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'2012-2016'!$H$38:$H$49</c:f>
              <c:numCache>
                <c:formatCode>0</c:formatCode>
                <c:ptCount val="12"/>
                <c:pt idx="0">
                  <c:v>28343.75</c:v>
                </c:pt>
                <c:pt idx="1">
                  <c:v>1100.5494505494505</c:v>
                </c:pt>
                <c:pt idx="2">
                  <c:v>229.5983086680761</c:v>
                </c:pt>
                <c:pt idx="3">
                  <c:v>946.61803713527843</c:v>
                </c:pt>
                <c:pt idx="4">
                  <c:v>872.72727272727263</c:v>
                </c:pt>
                <c:pt idx="5">
                  <c:v>779.4600938967136</c:v>
                </c:pt>
                <c:pt idx="6">
                  <c:v>9875.3375527426178</c:v>
                </c:pt>
                <c:pt idx="7">
                  <c:v>11151.202749140894</c:v>
                </c:pt>
                <c:pt idx="8">
                  <c:v>51302.443609022557</c:v>
                </c:pt>
                <c:pt idx="9">
                  <c:v>111479.05759162302</c:v>
                </c:pt>
                <c:pt idx="10">
                  <c:v>122965.87677725118</c:v>
                </c:pt>
                <c:pt idx="11">
                  <c:v>31205.865102639298</c:v>
                </c:pt>
              </c:numCache>
            </c:numRef>
          </c:val>
          <c:extLst/>
        </c:ser>
        <c:ser>
          <c:idx val="4"/>
          <c:order val="4"/>
          <c:tx>
            <c:strRef>
              <c:f>'2012-2016'!$K$39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'2012-2016'!$H$50:$H$61</c:f>
              <c:numCache>
                <c:formatCode>0</c:formatCode>
                <c:ptCount val="12"/>
                <c:pt idx="0">
                  <c:v>5732.3255813953483</c:v>
                </c:pt>
                <c:pt idx="1">
                  <c:v>1122.0472440944882</c:v>
                </c:pt>
                <c:pt idx="2">
                  <c:v>487.5690607734806</c:v>
                </c:pt>
                <c:pt idx="3">
                  <c:v>770</c:v>
                </c:pt>
                <c:pt idx="4">
                  <c:v>608.84265279583872</c:v>
                </c:pt>
                <c:pt idx="5">
                  <c:v>2856.6968130921618</c:v>
                </c:pt>
                <c:pt idx="6">
                  <c:v>33194.312306101347</c:v>
                </c:pt>
                <c:pt idx="7">
                  <c:v>76129.436102769425</c:v>
                </c:pt>
                <c:pt idx="8">
                  <c:v>174942.9872881356</c:v>
                </c:pt>
                <c:pt idx="9">
                  <c:v>126269.2264416315</c:v>
                </c:pt>
                <c:pt idx="10">
                  <c:v>222112.47672253256</c:v>
                </c:pt>
                <c:pt idx="11">
                  <c:v>37460.980036297638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404648"/>
        <c:axId val="298405040"/>
      </c:barChart>
      <c:catAx>
        <c:axId val="29840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05040"/>
        <c:crosses val="autoZero"/>
        <c:auto val="1"/>
        <c:lblAlgn val="ctr"/>
        <c:lblOffset val="100"/>
        <c:noMultiLvlLbl val="0"/>
      </c:catAx>
      <c:valAx>
        <c:axId val="29840504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Captures par 100 pièges / Fänge pro 100 Fallen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0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Captures mensuelles / Monatliche Fänge</a:t>
            </a:r>
            <a:r>
              <a:rPr lang="fr-CH" baseline="0"/>
              <a:t> </a:t>
            </a:r>
            <a:r>
              <a:rPr lang="fr-CH"/>
              <a:t>2012-2016</a:t>
            </a:r>
          </a:p>
        </c:rich>
      </c:tx>
      <c:layout>
        <c:manualLayout>
          <c:xMode val="edge"/>
          <c:yMode val="edge"/>
          <c:x val="0.24488938882639669"/>
          <c:y val="1.7621145374449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680539932508437"/>
          <c:y val="0.10304128429667803"/>
          <c:w val="0.83716074860721146"/>
          <c:h val="0.76101913392989318"/>
        </c:manualLayout>
      </c:layout>
      <c:area3DChart>
        <c:grouping val="standard"/>
        <c:varyColors val="0"/>
        <c:ser>
          <c:idx val="0"/>
          <c:order val="0"/>
          <c:tx>
            <c:v>2012</c:v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'2012-2016'!$H$2:$H$13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</c:v>
                </c:pt>
                <c:pt idx="5">
                  <c:v>17.391304347826086</c:v>
                </c:pt>
                <c:pt idx="6">
                  <c:v>207.65306122448979</c:v>
                </c:pt>
                <c:pt idx="7">
                  <c:v>526.5934065934066</c:v>
                </c:pt>
                <c:pt idx="8">
                  <c:v>1707.2727272727275</c:v>
                </c:pt>
                <c:pt idx="9">
                  <c:v>11113.201320132013</c:v>
                </c:pt>
                <c:pt idx="10">
                  <c:v>25739.130434782608</c:v>
                </c:pt>
                <c:pt idx="11">
                  <c:v>254.99999999999997</c:v>
                </c:pt>
              </c:numCache>
            </c:numRef>
          </c:val>
          <c:extLst/>
        </c:ser>
        <c:ser>
          <c:idx val="1"/>
          <c:order val="1"/>
          <c:tx>
            <c:v>2013</c:v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'2012-2016'!$H$14:$H$25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233.33333333333334</c:v>
                </c:pt>
                <c:pt idx="4">
                  <c:v>320</c:v>
                </c:pt>
                <c:pt idx="5">
                  <c:v>905.55555555555554</c:v>
                </c:pt>
                <c:pt idx="6">
                  <c:v>4393.0232558139533</c:v>
                </c:pt>
                <c:pt idx="7">
                  <c:v>11685.057471264368</c:v>
                </c:pt>
                <c:pt idx="8">
                  <c:v>16829.310344827587</c:v>
                </c:pt>
                <c:pt idx="9">
                  <c:v>41493.023255813954</c:v>
                </c:pt>
                <c:pt idx="10">
                  <c:v>20000</c:v>
                </c:pt>
                <c:pt idx="11">
                  <c:v>1600</c:v>
                </c:pt>
              </c:numCache>
            </c:numRef>
          </c:val>
          <c:extLst/>
        </c:ser>
        <c:ser>
          <c:idx val="2"/>
          <c:order val="2"/>
          <c:tx>
            <c:v>2014</c:v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'2012-2016'!$H$26:$H$37</c:f>
              <c:numCache>
                <c:formatCode>0</c:formatCode>
                <c:ptCount val="12"/>
                <c:pt idx="0">
                  <c:v>567.85714285714289</c:v>
                </c:pt>
                <c:pt idx="1">
                  <c:v>284.79400749063666</c:v>
                </c:pt>
                <c:pt idx="2">
                  <c:v>729.90476190476181</c:v>
                </c:pt>
                <c:pt idx="3">
                  <c:v>576.90909090909099</c:v>
                </c:pt>
                <c:pt idx="4">
                  <c:v>236.06431852986219</c:v>
                </c:pt>
                <c:pt idx="5">
                  <c:v>525.88235294117646</c:v>
                </c:pt>
                <c:pt idx="6">
                  <c:v>12600.771775082691</c:v>
                </c:pt>
                <c:pt idx="7">
                  <c:v>50335.904139433544</c:v>
                </c:pt>
                <c:pt idx="8">
                  <c:v>80809.614243323449</c:v>
                </c:pt>
                <c:pt idx="9">
                  <c:v>268068.49845201243</c:v>
                </c:pt>
                <c:pt idx="10">
                  <c:v>428729.76744186046</c:v>
                </c:pt>
                <c:pt idx="11">
                  <c:v>100311.17870722435</c:v>
                </c:pt>
              </c:numCache>
            </c:numRef>
          </c:val>
          <c:extLst/>
        </c:ser>
        <c:ser>
          <c:idx val="3"/>
          <c:order val="3"/>
          <c:tx>
            <c:v>2015</c:v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'2012-2016'!$H$38:$H$49</c:f>
              <c:numCache>
                <c:formatCode>0</c:formatCode>
                <c:ptCount val="12"/>
                <c:pt idx="0">
                  <c:v>28343.75</c:v>
                </c:pt>
                <c:pt idx="1">
                  <c:v>1100.5494505494505</c:v>
                </c:pt>
                <c:pt idx="2">
                  <c:v>229.5983086680761</c:v>
                </c:pt>
                <c:pt idx="3">
                  <c:v>946.61803713527843</c:v>
                </c:pt>
                <c:pt idx="4">
                  <c:v>872.72727272727263</c:v>
                </c:pt>
                <c:pt idx="5">
                  <c:v>779.4600938967136</c:v>
                </c:pt>
                <c:pt idx="6">
                  <c:v>9875.3375527426178</c:v>
                </c:pt>
                <c:pt idx="7">
                  <c:v>11151.202749140894</c:v>
                </c:pt>
                <c:pt idx="8">
                  <c:v>51302.443609022557</c:v>
                </c:pt>
                <c:pt idx="9">
                  <c:v>111479.05759162302</c:v>
                </c:pt>
                <c:pt idx="10">
                  <c:v>122965.87677725118</c:v>
                </c:pt>
                <c:pt idx="11">
                  <c:v>31205.865102639298</c:v>
                </c:pt>
              </c:numCache>
            </c:numRef>
          </c:val>
          <c:extLst/>
        </c:ser>
        <c:ser>
          <c:idx val="4"/>
          <c:order val="4"/>
          <c:tx>
            <c:strRef>
              <c:f>'2012-2016'!$K$39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'2012-2016'!$H$50:$H$61</c:f>
              <c:numCache>
                <c:formatCode>0</c:formatCode>
                <c:ptCount val="12"/>
                <c:pt idx="0">
                  <c:v>5732.3255813953483</c:v>
                </c:pt>
                <c:pt idx="1">
                  <c:v>1122.0472440944882</c:v>
                </c:pt>
                <c:pt idx="2">
                  <c:v>487.5690607734806</c:v>
                </c:pt>
                <c:pt idx="3">
                  <c:v>770</c:v>
                </c:pt>
                <c:pt idx="4">
                  <c:v>608.84265279583872</c:v>
                </c:pt>
                <c:pt idx="5">
                  <c:v>2856.6968130921618</c:v>
                </c:pt>
                <c:pt idx="6">
                  <c:v>33194.312306101347</c:v>
                </c:pt>
                <c:pt idx="7">
                  <c:v>76129.436102769425</c:v>
                </c:pt>
                <c:pt idx="8">
                  <c:v>174942.9872881356</c:v>
                </c:pt>
                <c:pt idx="9">
                  <c:v>126269.2264416315</c:v>
                </c:pt>
                <c:pt idx="10">
                  <c:v>222112.47672253256</c:v>
                </c:pt>
                <c:pt idx="11">
                  <c:v>37460.980036297638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348440"/>
        <c:axId val="300309600"/>
        <c:axId val="300432480"/>
      </c:area3DChart>
      <c:catAx>
        <c:axId val="28034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09600"/>
        <c:crosses val="autoZero"/>
        <c:auto val="1"/>
        <c:lblAlgn val="ctr"/>
        <c:lblOffset val="100"/>
        <c:noMultiLvlLbl val="0"/>
      </c:catAx>
      <c:valAx>
        <c:axId val="30030960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Nbre de captures par 100 pièges / Anzahl Fänge pro 100 Fallen </a:t>
                </a:r>
              </a:p>
            </c:rich>
          </c:tx>
          <c:layout>
            <c:manualLayout>
              <c:xMode val="edge"/>
              <c:yMode val="edge"/>
              <c:x val="2.5133905505906246E-2"/>
              <c:y val="9.882872570444112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48440"/>
        <c:crosses val="autoZero"/>
        <c:crossBetween val="midCat"/>
      </c:valAx>
      <c:serAx>
        <c:axId val="3004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309600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'2012-2016'!$A$2:$A$61</c:f>
              <c:numCache>
                <c:formatCode>mmm\-yy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'2012-2016'!$H$2:$H$61</c:f>
              <c:numCache>
                <c:formatCode>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</c:v>
                </c:pt>
                <c:pt idx="5">
                  <c:v>17.391304347826086</c:v>
                </c:pt>
                <c:pt idx="6">
                  <c:v>207.65306122448979</c:v>
                </c:pt>
                <c:pt idx="7">
                  <c:v>526.5934065934066</c:v>
                </c:pt>
                <c:pt idx="8">
                  <c:v>1707.2727272727275</c:v>
                </c:pt>
                <c:pt idx="9">
                  <c:v>11113.201320132013</c:v>
                </c:pt>
                <c:pt idx="10">
                  <c:v>25739.130434782608</c:v>
                </c:pt>
                <c:pt idx="11">
                  <c:v>254.99999999999997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233.33333333333334</c:v>
                </c:pt>
                <c:pt idx="16">
                  <c:v>320</c:v>
                </c:pt>
                <c:pt idx="17">
                  <c:v>905.55555555555554</c:v>
                </c:pt>
                <c:pt idx="18">
                  <c:v>4393.0232558139533</c:v>
                </c:pt>
                <c:pt idx="19">
                  <c:v>11685.057471264368</c:v>
                </c:pt>
                <c:pt idx="20">
                  <c:v>16829.310344827587</c:v>
                </c:pt>
                <c:pt idx="21">
                  <c:v>41493.023255813954</c:v>
                </c:pt>
                <c:pt idx="22">
                  <c:v>20000</c:v>
                </c:pt>
                <c:pt idx="23">
                  <c:v>1600</c:v>
                </c:pt>
                <c:pt idx="24">
                  <c:v>567.85714285714289</c:v>
                </c:pt>
                <c:pt idx="25">
                  <c:v>284.79400749063666</c:v>
                </c:pt>
                <c:pt idx="26">
                  <c:v>729.90476190476181</c:v>
                </c:pt>
                <c:pt idx="27">
                  <c:v>576.90909090909099</c:v>
                </c:pt>
                <c:pt idx="28">
                  <c:v>236.06431852986219</c:v>
                </c:pt>
                <c:pt idx="29">
                  <c:v>525.88235294117646</c:v>
                </c:pt>
                <c:pt idx="30">
                  <c:v>12600.771775082691</c:v>
                </c:pt>
                <c:pt idx="31">
                  <c:v>50335.904139433544</c:v>
                </c:pt>
                <c:pt idx="32">
                  <c:v>80809.614243323449</c:v>
                </c:pt>
                <c:pt idx="33">
                  <c:v>268068.49845201243</c:v>
                </c:pt>
                <c:pt idx="34">
                  <c:v>428729.76744186046</c:v>
                </c:pt>
                <c:pt idx="35">
                  <c:v>100311.17870722435</c:v>
                </c:pt>
                <c:pt idx="36">
                  <c:v>28343.75</c:v>
                </c:pt>
                <c:pt idx="37">
                  <c:v>1100.5494505494505</c:v>
                </c:pt>
                <c:pt idx="38">
                  <c:v>229.5983086680761</c:v>
                </c:pt>
                <c:pt idx="39">
                  <c:v>946.61803713527843</c:v>
                </c:pt>
                <c:pt idx="40">
                  <c:v>872.72727272727263</c:v>
                </c:pt>
                <c:pt idx="41">
                  <c:v>779.4600938967136</c:v>
                </c:pt>
                <c:pt idx="42">
                  <c:v>9875.3375527426178</c:v>
                </c:pt>
                <c:pt idx="43">
                  <c:v>11151.202749140894</c:v>
                </c:pt>
                <c:pt idx="44">
                  <c:v>51302.443609022557</c:v>
                </c:pt>
                <c:pt idx="45">
                  <c:v>111479.05759162302</c:v>
                </c:pt>
                <c:pt idx="46">
                  <c:v>122965.87677725118</c:v>
                </c:pt>
                <c:pt idx="47">
                  <c:v>31205.865102639298</c:v>
                </c:pt>
                <c:pt idx="48">
                  <c:v>5732.3255813953483</c:v>
                </c:pt>
                <c:pt idx="49">
                  <c:v>1122.0472440944882</c:v>
                </c:pt>
                <c:pt idx="50">
                  <c:v>487.5690607734806</c:v>
                </c:pt>
                <c:pt idx="51">
                  <c:v>770</c:v>
                </c:pt>
                <c:pt idx="52">
                  <c:v>608.84265279583872</c:v>
                </c:pt>
                <c:pt idx="53">
                  <c:v>2856.6968130921618</c:v>
                </c:pt>
                <c:pt idx="54">
                  <c:v>33194.312306101347</c:v>
                </c:pt>
                <c:pt idx="55">
                  <c:v>76129.436102769425</c:v>
                </c:pt>
                <c:pt idx="56">
                  <c:v>174942.9872881356</c:v>
                </c:pt>
                <c:pt idx="57">
                  <c:v>126269.2264416315</c:v>
                </c:pt>
                <c:pt idx="58">
                  <c:v>222112.47672253256</c:v>
                </c:pt>
                <c:pt idx="59">
                  <c:v>37460.980036297638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0310384"/>
        <c:axId val="30031077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'2012-2016'!#REF!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311560"/>
        <c:axId val="300311168"/>
      </c:lineChart>
      <c:dateAx>
        <c:axId val="3003103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0776"/>
        <c:crosses val="autoZero"/>
        <c:auto val="1"/>
        <c:lblOffset val="100"/>
        <c:baseTimeUnit val="months"/>
      </c:dateAx>
      <c:valAx>
        <c:axId val="30031077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0384"/>
        <c:crosses val="autoZero"/>
        <c:crossBetween val="between"/>
      </c:valAx>
      <c:valAx>
        <c:axId val="300311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1560"/>
        <c:crosses val="max"/>
        <c:crossBetween val="between"/>
      </c:valAx>
      <c:catAx>
        <c:axId val="300311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00311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Captures par piège cumulées / Fänge pro Falle kummuliert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2012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'2012-2016'!$M$32:$M$43</c:f>
              <c:strCache>
                <c:ptCount val="12"/>
                <c:pt idx="0">
                  <c:v>jan. / Jan.</c:v>
                </c:pt>
                <c:pt idx="1">
                  <c:v>fév. / Feb.</c:v>
                </c:pt>
                <c:pt idx="2">
                  <c:v>mars / März</c:v>
                </c:pt>
                <c:pt idx="3">
                  <c:v>avr. / Apr.</c:v>
                </c:pt>
                <c:pt idx="4">
                  <c:v>mai / Mai</c:v>
                </c:pt>
                <c:pt idx="5">
                  <c:v>juin / Juni</c:v>
                </c:pt>
                <c:pt idx="6">
                  <c:v>juillet / Juli</c:v>
                </c:pt>
                <c:pt idx="7">
                  <c:v>août / Aug.</c:v>
                </c:pt>
                <c:pt idx="8">
                  <c:v>sept. / Sept.</c:v>
                </c:pt>
                <c:pt idx="9">
                  <c:v>oct. / Okt.</c:v>
                </c:pt>
                <c:pt idx="10">
                  <c:v>nov. / Nov.</c:v>
                </c:pt>
                <c:pt idx="11">
                  <c:v>déc. / Dez.</c:v>
                </c:pt>
              </c:strCache>
            </c:strRef>
          </c:cat>
          <c:val>
            <c:numRef>
              <c:f>'2012-2016'!$G$2:$G$13</c:f>
              <c:numCache>
                <c:formatCode>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1.7857142857142856E-2</c:v>
                </c:pt>
                <c:pt idx="5">
                  <c:v>0.19177018633540371</c:v>
                </c:pt>
                <c:pt idx="6">
                  <c:v>2.2683007985803014</c:v>
                </c:pt>
                <c:pt idx="7">
                  <c:v>7.5342348645143673</c:v>
                </c:pt>
                <c:pt idx="8">
                  <c:v>24.606962137241641</c:v>
                </c:pt>
                <c:pt idx="9">
                  <c:v>135.73897533856177</c:v>
                </c:pt>
                <c:pt idx="10">
                  <c:v>393.13027968638784</c:v>
                </c:pt>
                <c:pt idx="11">
                  <c:v>395.68027968638785</c:v>
                </c:pt>
              </c:numCache>
            </c:numRef>
          </c:val>
          <c:smooth val="0"/>
        </c:ser>
        <c:ser>
          <c:idx val="1"/>
          <c:order val="1"/>
          <c:tx>
            <c:v>2013</c:v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'2012-2016'!$G$14:$G$25</c:f>
              <c:numCache>
                <c:formatCode>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2.3333333333333335</c:v>
                </c:pt>
                <c:pt idx="4">
                  <c:v>5.5333333333333332</c:v>
                </c:pt>
                <c:pt idx="5">
                  <c:v>14.588888888888889</c:v>
                </c:pt>
                <c:pt idx="6">
                  <c:v>58.519121447028425</c:v>
                </c:pt>
                <c:pt idx="7">
                  <c:v>175.36969615967212</c:v>
                </c:pt>
                <c:pt idx="8">
                  <c:v>343.66279960794799</c:v>
                </c:pt>
                <c:pt idx="9">
                  <c:v>758.5930321660876</c:v>
                </c:pt>
                <c:pt idx="10">
                  <c:v>958.5930321660876</c:v>
                </c:pt>
                <c:pt idx="11">
                  <c:v>974.5930321660876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 w="349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'2012-2016'!$G$26:$G$37</c:f>
              <c:numCache>
                <c:formatCode>0</c:formatCode>
                <c:ptCount val="12"/>
                <c:pt idx="0">
                  <c:v>5.6785714285714288</c:v>
                </c:pt>
                <c:pt idx="1">
                  <c:v>8.5265115034777956</c:v>
                </c:pt>
                <c:pt idx="2">
                  <c:v>15.825559122525414</c:v>
                </c:pt>
                <c:pt idx="3">
                  <c:v>21.594650031616325</c:v>
                </c:pt>
                <c:pt idx="4">
                  <c:v>23.955293216914946</c:v>
                </c:pt>
                <c:pt idx="5">
                  <c:v>29.21411674632671</c:v>
                </c:pt>
                <c:pt idx="6">
                  <c:v>155.22183449715362</c:v>
                </c:pt>
                <c:pt idx="7">
                  <c:v>658.58087589148909</c:v>
                </c:pt>
                <c:pt idx="8">
                  <c:v>1466.6770183247236</c:v>
                </c:pt>
                <c:pt idx="9">
                  <c:v>4147.3620028448477</c:v>
                </c:pt>
                <c:pt idx="10">
                  <c:v>8434.6596772634512</c:v>
                </c:pt>
                <c:pt idx="11">
                  <c:v>9437.771464335694</c:v>
                </c:pt>
              </c:numCache>
            </c:numRef>
          </c:val>
          <c:smooth val="0"/>
        </c:ser>
        <c:ser>
          <c:idx val="3"/>
          <c:order val="3"/>
          <c:tx>
            <c:v>2015</c:v>
          </c:tx>
          <c:spPr>
            <a:ln w="349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'2012-2016'!$G$38:$G$49</c:f>
              <c:numCache>
                <c:formatCode>0</c:formatCode>
                <c:ptCount val="12"/>
                <c:pt idx="0">
                  <c:v>283.4375</c:v>
                </c:pt>
                <c:pt idx="1">
                  <c:v>294.44299450549448</c:v>
                </c:pt>
                <c:pt idx="2">
                  <c:v>296.73897759217522</c:v>
                </c:pt>
                <c:pt idx="3">
                  <c:v>306.20515796352799</c:v>
                </c:pt>
                <c:pt idx="4">
                  <c:v>314.93243069080074</c:v>
                </c:pt>
                <c:pt idx="5">
                  <c:v>322.72703162976791</c:v>
                </c:pt>
                <c:pt idx="6">
                  <c:v>421.48040715719407</c:v>
                </c:pt>
                <c:pt idx="7">
                  <c:v>532.99243464860297</c:v>
                </c:pt>
                <c:pt idx="8">
                  <c:v>1046.0168707388284</c:v>
                </c:pt>
                <c:pt idx="9">
                  <c:v>2160.8074466550588</c:v>
                </c:pt>
                <c:pt idx="10">
                  <c:v>3390.4662144275708</c:v>
                </c:pt>
                <c:pt idx="11">
                  <c:v>3702.5248654539637</c:v>
                </c:pt>
              </c:numCache>
            </c:numRef>
          </c:val>
          <c:smooth val="0"/>
        </c:ser>
        <c:ser>
          <c:idx val="4"/>
          <c:order val="4"/>
          <c:tx>
            <c:v>2016</c:v>
          </c:tx>
          <c:spPr>
            <a:ln w="349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'2012-2016'!$G$50:$G$61</c:f>
              <c:numCache>
                <c:formatCode>0</c:formatCode>
                <c:ptCount val="12"/>
                <c:pt idx="0">
                  <c:v>57.32325581395348</c:v>
                </c:pt>
                <c:pt idx="1">
                  <c:v>68.543728254898355</c:v>
                </c:pt>
                <c:pt idx="2">
                  <c:v>73.419418862633165</c:v>
                </c:pt>
                <c:pt idx="3">
                  <c:v>81.119418862633168</c:v>
                </c:pt>
                <c:pt idx="4">
                  <c:v>87.207845390591558</c:v>
                </c:pt>
                <c:pt idx="5">
                  <c:v>115.77481352151318</c:v>
                </c:pt>
                <c:pt idx="6">
                  <c:v>447.71793658252665</c:v>
                </c:pt>
                <c:pt idx="7">
                  <c:v>1209.0122976102209</c:v>
                </c:pt>
                <c:pt idx="8">
                  <c:v>2958.4421704915767</c:v>
                </c:pt>
                <c:pt idx="9">
                  <c:v>4221.1344349078918</c:v>
                </c:pt>
                <c:pt idx="10">
                  <c:v>6442.2592021332175</c:v>
                </c:pt>
                <c:pt idx="11">
                  <c:v>6816.8690024961943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312344"/>
        <c:axId val="300312736"/>
      </c:lineChart>
      <c:catAx>
        <c:axId val="300312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2736"/>
        <c:crosses val="autoZero"/>
        <c:auto val="1"/>
        <c:lblAlgn val="ctr"/>
        <c:lblOffset val="100"/>
        <c:noMultiLvlLbl val="0"/>
      </c:catAx>
      <c:valAx>
        <c:axId val="3003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 par piège / Fänge pro Falle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2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Captures par</a:t>
            </a:r>
            <a:r>
              <a:rPr lang="en-US" baseline="0"/>
              <a:t> piège et mois / Fänge pro Falle und Monat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'2012-2016'!$K$1</c:f>
              <c:strCache>
                <c:ptCount val="1"/>
                <c:pt idx="0">
                  <c:v>2012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'2012-2016'!$J$2:$J$13</c:f>
              <c:strCache>
                <c:ptCount val="12"/>
                <c:pt idx="0">
                  <c:v>jan /Jan</c:v>
                </c:pt>
                <c:pt idx="1">
                  <c:v>fév / Feb</c:v>
                </c:pt>
                <c:pt idx="2">
                  <c:v>mars / März</c:v>
                </c:pt>
                <c:pt idx="3">
                  <c:v>avr / Apr</c:v>
                </c:pt>
                <c:pt idx="4">
                  <c:v>mai / Mai</c:v>
                </c:pt>
                <c:pt idx="5">
                  <c:v>juin / Juli</c:v>
                </c:pt>
                <c:pt idx="6">
                  <c:v>juillet /Juli</c:v>
                </c:pt>
                <c:pt idx="7">
                  <c:v>aout / Aug</c:v>
                </c:pt>
                <c:pt idx="8">
                  <c:v>sept / Sept</c:v>
                </c:pt>
                <c:pt idx="9">
                  <c:v>oct / Okt</c:v>
                </c:pt>
                <c:pt idx="10">
                  <c:v>nov / Nov</c:v>
                </c:pt>
                <c:pt idx="11">
                  <c:v>déc / Dez</c:v>
                </c:pt>
              </c:strCache>
            </c:strRef>
          </c:cat>
          <c:val>
            <c:numRef>
              <c:f>'2012-2016'!$K$2:$K$13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1.7857142857142856E-2</c:v>
                </c:pt>
                <c:pt idx="5">
                  <c:v>0.17391304347826086</c:v>
                </c:pt>
                <c:pt idx="6">
                  <c:v>2.0765306122448979</c:v>
                </c:pt>
                <c:pt idx="7">
                  <c:v>5.2659340659340659</c:v>
                </c:pt>
                <c:pt idx="8">
                  <c:v>17.072727272727274</c:v>
                </c:pt>
                <c:pt idx="9">
                  <c:v>111.13201320132013</c:v>
                </c:pt>
                <c:pt idx="10">
                  <c:v>257.39130434782606</c:v>
                </c:pt>
                <c:pt idx="11">
                  <c:v>2.5499999999999998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'2012-2016'!$L$1</c:f>
              <c:strCache>
                <c:ptCount val="1"/>
                <c:pt idx="0">
                  <c:v>2013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'2012-2016'!$J$2:$J$13</c:f>
              <c:strCache>
                <c:ptCount val="12"/>
                <c:pt idx="0">
                  <c:v>jan /Jan</c:v>
                </c:pt>
                <c:pt idx="1">
                  <c:v>fév / Feb</c:v>
                </c:pt>
                <c:pt idx="2">
                  <c:v>mars / März</c:v>
                </c:pt>
                <c:pt idx="3">
                  <c:v>avr / Apr</c:v>
                </c:pt>
                <c:pt idx="4">
                  <c:v>mai / Mai</c:v>
                </c:pt>
                <c:pt idx="5">
                  <c:v>juin / Juli</c:v>
                </c:pt>
                <c:pt idx="6">
                  <c:v>juillet /Juli</c:v>
                </c:pt>
                <c:pt idx="7">
                  <c:v>aout / Aug</c:v>
                </c:pt>
                <c:pt idx="8">
                  <c:v>sept / Sept</c:v>
                </c:pt>
                <c:pt idx="9">
                  <c:v>oct / Okt</c:v>
                </c:pt>
                <c:pt idx="10">
                  <c:v>nov / Nov</c:v>
                </c:pt>
                <c:pt idx="11">
                  <c:v>déc / Dez</c:v>
                </c:pt>
              </c:strCache>
            </c:strRef>
          </c:cat>
          <c:val>
            <c:numRef>
              <c:f>'2012-2016'!$L$2:$L$13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2.3333333333333335</c:v>
                </c:pt>
                <c:pt idx="4">
                  <c:v>3.2</c:v>
                </c:pt>
                <c:pt idx="5">
                  <c:v>9.0555555555555554</c:v>
                </c:pt>
                <c:pt idx="6">
                  <c:v>43.930232558139537</c:v>
                </c:pt>
                <c:pt idx="7">
                  <c:v>116.85057471264368</c:v>
                </c:pt>
                <c:pt idx="8">
                  <c:v>168.29310344827587</c:v>
                </c:pt>
                <c:pt idx="9">
                  <c:v>414.93023255813955</c:v>
                </c:pt>
                <c:pt idx="10">
                  <c:v>200</c:v>
                </c:pt>
                <c:pt idx="11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'2012-2016'!$M$1</c:f>
              <c:strCache>
                <c:ptCount val="1"/>
                <c:pt idx="0">
                  <c:v>2014</c:v>
                </c:pt>
              </c:strCache>
            </c:strRef>
          </c:tx>
          <c:spPr>
            <a:ln w="349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'2012-2016'!$J$2:$J$13</c:f>
              <c:strCache>
                <c:ptCount val="12"/>
                <c:pt idx="0">
                  <c:v>jan /Jan</c:v>
                </c:pt>
                <c:pt idx="1">
                  <c:v>fév / Feb</c:v>
                </c:pt>
                <c:pt idx="2">
                  <c:v>mars / März</c:v>
                </c:pt>
                <c:pt idx="3">
                  <c:v>avr / Apr</c:v>
                </c:pt>
                <c:pt idx="4">
                  <c:v>mai / Mai</c:v>
                </c:pt>
                <c:pt idx="5">
                  <c:v>juin / Juli</c:v>
                </c:pt>
                <c:pt idx="6">
                  <c:v>juillet /Juli</c:v>
                </c:pt>
                <c:pt idx="7">
                  <c:v>aout / Aug</c:v>
                </c:pt>
                <c:pt idx="8">
                  <c:v>sept / Sept</c:v>
                </c:pt>
                <c:pt idx="9">
                  <c:v>oct / Okt</c:v>
                </c:pt>
                <c:pt idx="10">
                  <c:v>nov / Nov</c:v>
                </c:pt>
                <c:pt idx="11">
                  <c:v>déc / Dez</c:v>
                </c:pt>
              </c:strCache>
            </c:strRef>
          </c:cat>
          <c:val>
            <c:numRef>
              <c:f>'2012-2016'!$M$2:$M$13</c:f>
              <c:numCache>
                <c:formatCode>0</c:formatCode>
                <c:ptCount val="12"/>
                <c:pt idx="0">
                  <c:v>5.6785714285714288</c:v>
                </c:pt>
                <c:pt idx="1">
                  <c:v>2.8479400749063668</c:v>
                </c:pt>
                <c:pt idx="2">
                  <c:v>7.2990476190476183</c:v>
                </c:pt>
                <c:pt idx="3">
                  <c:v>5.7690909090909095</c:v>
                </c:pt>
                <c:pt idx="4">
                  <c:v>2.3606431852986218</c:v>
                </c:pt>
                <c:pt idx="5">
                  <c:v>5.2588235294117647</c:v>
                </c:pt>
                <c:pt idx="6">
                  <c:v>126.0077177508269</c:v>
                </c:pt>
                <c:pt idx="7">
                  <c:v>503.35904139433546</c:v>
                </c:pt>
                <c:pt idx="8">
                  <c:v>808.09614243323449</c:v>
                </c:pt>
                <c:pt idx="9">
                  <c:v>2680.6849845201241</c:v>
                </c:pt>
                <c:pt idx="10">
                  <c:v>4287.2976744186044</c:v>
                </c:pt>
                <c:pt idx="11">
                  <c:v>1003.1117870722435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'2012-2016'!$N$1</c:f>
              <c:strCache>
                <c:ptCount val="1"/>
                <c:pt idx="0">
                  <c:v>2015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'2012-2016'!$J$2:$J$13</c:f>
              <c:strCache>
                <c:ptCount val="12"/>
                <c:pt idx="0">
                  <c:v>jan /Jan</c:v>
                </c:pt>
                <c:pt idx="1">
                  <c:v>fév / Feb</c:v>
                </c:pt>
                <c:pt idx="2">
                  <c:v>mars / März</c:v>
                </c:pt>
                <c:pt idx="3">
                  <c:v>avr / Apr</c:v>
                </c:pt>
                <c:pt idx="4">
                  <c:v>mai / Mai</c:v>
                </c:pt>
                <c:pt idx="5">
                  <c:v>juin / Juli</c:v>
                </c:pt>
                <c:pt idx="6">
                  <c:v>juillet /Juli</c:v>
                </c:pt>
                <c:pt idx="7">
                  <c:v>aout / Aug</c:v>
                </c:pt>
                <c:pt idx="8">
                  <c:v>sept / Sept</c:v>
                </c:pt>
                <c:pt idx="9">
                  <c:v>oct / Okt</c:v>
                </c:pt>
                <c:pt idx="10">
                  <c:v>nov / Nov</c:v>
                </c:pt>
                <c:pt idx="11">
                  <c:v>déc / Dez</c:v>
                </c:pt>
              </c:strCache>
            </c:strRef>
          </c:cat>
          <c:val>
            <c:numRef>
              <c:f>'2012-2016'!$N$2:$N$13</c:f>
              <c:numCache>
                <c:formatCode>0</c:formatCode>
                <c:ptCount val="12"/>
                <c:pt idx="0">
                  <c:v>283.4375</c:v>
                </c:pt>
                <c:pt idx="1">
                  <c:v>11.005494505494505</c:v>
                </c:pt>
                <c:pt idx="2">
                  <c:v>2.2959830866807609</c:v>
                </c:pt>
                <c:pt idx="3">
                  <c:v>9.4661803713527846</c:v>
                </c:pt>
                <c:pt idx="4">
                  <c:v>8.7272727272727266</c:v>
                </c:pt>
                <c:pt idx="5">
                  <c:v>7.794600938967136</c:v>
                </c:pt>
                <c:pt idx="6">
                  <c:v>98.753375527426172</c:v>
                </c:pt>
                <c:pt idx="7">
                  <c:v>111.51202749140893</c:v>
                </c:pt>
                <c:pt idx="8">
                  <c:v>513.02443609022555</c:v>
                </c:pt>
                <c:pt idx="9">
                  <c:v>1114.7905759162302</c:v>
                </c:pt>
                <c:pt idx="10">
                  <c:v>1229.6587677725117</c:v>
                </c:pt>
                <c:pt idx="11">
                  <c:v>312.05865102639297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'2012-2016'!$O$1</c:f>
              <c:strCache>
                <c:ptCount val="1"/>
                <c:pt idx="0">
                  <c:v>2016</c:v>
                </c:pt>
              </c:strCache>
            </c:strRef>
          </c:tx>
          <c:spPr>
            <a:ln w="349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'2012-2016'!$J$2:$J$13</c:f>
              <c:strCache>
                <c:ptCount val="12"/>
                <c:pt idx="0">
                  <c:v>jan /Jan</c:v>
                </c:pt>
                <c:pt idx="1">
                  <c:v>fév / Feb</c:v>
                </c:pt>
                <c:pt idx="2">
                  <c:v>mars / März</c:v>
                </c:pt>
                <c:pt idx="3">
                  <c:v>avr / Apr</c:v>
                </c:pt>
                <c:pt idx="4">
                  <c:v>mai / Mai</c:v>
                </c:pt>
                <c:pt idx="5">
                  <c:v>juin / Juli</c:v>
                </c:pt>
                <c:pt idx="6">
                  <c:v>juillet /Juli</c:v>
                </c:pt>
                <c:pt idx="7">
                  <c:v>aout / Aug</c:v>
                </c:pt>
                <c:pt idx="8">
                  <c:v>sept / Sept</c:v>
                </c:pt>
                <c:pt idx="9">
                  <c:v>oct / Okt</c:v>
                </c:pt>
                <c:pt idx="10">
                  <c:v>nov / Nov</c:v>
                </c:pt>
                <c:pt idx="11">
                  <c:v>déc / Dez</c:v>
                </c:pt>
              </c:strCache>
            </c:strRef>
          </c:cat>
          <c:val>
            <c:numRef>
              <c:f>'2012-2016'!$O$2:$O$13</c:f>
              <c:numCache>
                <c:formatCode>0</c:formatCode>
                <c:ptCount val="12"/>
                <c:pt idx="0">
                  <c:v>57.32325581395348</c:v>
                </c:pt>
                <c:pt idx="1">
                  <c:v>11.220472440944881</c:v>
                </c:pt>
                <c:pt idx="2">
                  <c:v>4.8756906077348061</c:v>
                </c:pt>
                <c:pt idx="3">
                  <c:v>7.7</c:v>
                </c:pt>
                <c:pt idx="4">
                  <c:v>6.0884265279583873</c:v>
                </c:pt>
                <c:pt idx="5">
                  <c:v>28.566968130921619</c:v>
                </c:pt>
                <c:pt idx="6">
                  <c:v>331.94312306101347</c:v>
                </c:pt>
                <c:pt idx="7">
                  <c:v>761.29436102769432</c:v>
                </c:pt>
                <c:pt idx="8">
                  <c:v>1749.429872881356</c:v>
                </c:pt>
                <c:pt idx="9">
                  <c:v>1262.6922644163151</c:v>
                </c:pt>
                <c:pt idx="10">
                  <c:v>2221.1247672253257</c:v>
                </c:pt>
                <c:pt idx="11">
                  <c:v>374.60980036297639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313520"/>
        <c:axId val="300313912"/>
      </c:lineChart>
      <c:catAx>
        <c:axId val="30031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3912"/>
        <c:crosses val="autoZero"/>
        <c:auto val="1"/>
        <c:lblAlgn val="ctr"/>
        <c:lblOffset val="100"/>
        <c:noMultiLvlLbl val="0"/>
      </c:catAx>
      <c:valAx>
        <c:axId val="30031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</a:t>
                </a:r>
                <a:r>
                  <a:rPr lang="en-US" baseline="0"/>
                  <a:t> pro Falle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5426999922257639E-2"/>
              <c:y val="0.259430852839178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'2012-2016'!$F$1</c:f>
              <c:strCache>
                <c:ptCount val="1"/>
                <c:pt idx="0">
                  <c:v>Captures par piège / Fänge pro Falle</c:v>
                </c:pt>
              </c:strCache>
            </c:strRef>
          </c:tx>
          <c:spPr>
            <a:solidFill>
              <a:schemeClr val="accent1"/>
            </a:solidFill>
            <a:ln w="34925">
              <a:solidFill>
                <a:schemeClr val="accent4"/>
              </a:solidFill>
            </a:ln>
            <a:effectLst/>
          </c:spPr>
          <c:invertIfNegative val="0"/>
          <c:cat>
            <c:numRef>
              <c:f>'2012-2016'!$A$2:$A$61</c:f>
              <c:numCache>
                <c:formatCode>mmm\-yy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'2012-2016'!$F$2:$F$61</c:f>
              <c:numCache>
                <c:formatCode>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1.7857142857142856E-2</c:v>
                </c:pt>
                <c:pt idx="5">
                  <c:v>0.17391304347826086</c:v>
                </c:pt>
                <c:pt idx="6">
                  <c:v>2.0765306122448979</c:v>
                </c:pt>
                <c:pt idx="7">
                  <c:v>5.2659340659340659</c:v>
                </c:pt>
                <c:pt idx="8">
                  <c:v>17.072727272727274</c:v>
                </c:pt>
                <c:pt idx="9">
                  <c:v>111.13201320132013</c:v>
                </c:pt>
                <c:pt idx="10">
                  <c:v>257.39130434782606</c:v>
                </c:pt>
                <c:pt idx="11">
                  <c:v>2.5499999999999998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2.3333333333333335</c:v>
                </c:pt>
                <c:pt idx="16">
                  <c:v>3.2</c:v>
                </c:pt>
                <c:pt idx="17">
                  <c:v>9.0555555555555554</c:v>
                </c:pt>
                <c:pt idx="18">
                  <c:v>43.930232558139537</c:v>
                </c:pt>
                <c:pt idx="19">
                  <c:v>116.85057471264368</c:v>
                </c:pt>
                <c:pt idx="20">
                  <c:v>168.29310344827587</c:v>
                </c:pt>
                <c:pt idx="21">
                  <c:v>414.93023255813955</c:v>
                </c:pt>
                <c:pt idx="22">
                  <c:v>200</c:v>
                </c:pt>
                <c:pt idx="23">
                  <c:v>16</c:v>
                </c:pt>
                <c:pt idx="24">
                  <c:v>5.6785714285714288</c:v>
                </c:pt>
                <c:pt idx="25">
                  <c:v>2.8479400749063668</c:v>
                </c:pt>
                <c:pt idx="26">
                  <c:v>7.2990476190476183</c:v>
                </c:pt>
                <c:pt idx="27">
                  <c:v>5.7690909090909095</c:v>
                </c:pt>
                <c:pt idx="28">
                  <c:v>2.3606431852986218</c:v>
                </c:pt>
                <c:pt idx="29">
                  <c:v>5.2588235294117647</c:v>
                </c:pt>
                <c:pt idx="30">
                  <c:v>126.0077177508269</c:v>
                </c:pt>
                <c:pt idx="31">
                  <c:v>503.35904139433546</c:v>
                </c:pt>
                <c:pt idx="32">
                  <c:v>808.09614243323449</c:v>
                </c:pt>
                <c:pt idx="33">
                  <c:v>2680.6849845201241</c:v>
                </c:pt>
                <c:pt idx="34">
                  <c:v>4287.2976744186044</c:v>
                </c:pt>
                <c:pt idx="35">
                  <c:v>1003.1117870722435</c:v>
                </c:pt>
                <c:pt idx="36">
                  <c:v>283.4375</c:v>
                </c:pt>
                <c:pt idx="37">
                  <c:v>11.005494505494505</c:v>
                </c:pt>
                <c:pt idx="38">
                  <c:v>2.2959830866807609</c:v>
                </c:pt>
                <c:pt idx="39">
                  <c:v>9.4661803713527846</c:v>
                </c:pt>
                <c:pt idx="40">
                  <c:v>8.7272727272727266</c:v>
                </c:pt>
                <c:pt idx="41">
                  <c:v>7.794600938967136</c:v>
                </c:pt>
                <c:pt idx="42">
                  <c:v>98.753375527426172</c:v>
                </c:pt>
                <c:pt idx="43">
                  <c:v>111.51202749140893</c:v>
                </c:pt>
                <c:pt idx="44">
                  <c:v>513.02443609022555</c:v>
                </c:pt>
                <c:pt idx="45">
                  <c:v>1114.7905759162302</c:v>
                </c:pt>
                <c:pt idx="46">
                  <c:v>1229.6587677725117</c:v>
                </c:pt>
                <c:pt idx="47">
                  <c:v>312.05865102639297</c:v>
                </c:pt>
                <c:pt idx="48">
                  <c:v>57.32325581395348</c:v>
                </c:pt>
                <c:pt idx="49">
                  <c:v>11.220472440944881</c:v>
                </c:pt>
                <c:pt idx="50">
                  <c:v>4.8756906077348061</c:v>
                </c:pt>
                <c:pt idx="51">
                  <c:v>7.7</c:v>
                </c:pt>
                <c:pt idx="52">
                  <c:v>6.0884265279583873</c:v>
                </c:pt>
                <c:pt idx="53">
                  <c:v>28.566968130921619</c:v>
                </c:pt>
                <c:pt idx="54">
                  <c:v>331.94312306101347</c:v>
                </c:pt>
                <c:pt idx="55">
                  <c:v>761.29436102769432</c:v>
                </c:pt>
                <c:pt idx="56">
                  <c:v>1749.429872881356</c:v>
                </c:pt>
                <c:pt idx="57">
                  <c:v>1262.6922644163151</c:v>
                </c:pt>
                <c:pt idx="58">
                  <c:v>2221.1247672253257</c:v>
                </c:pt>
                <c:pt idx="59">
                  <c:v>374.60980036297639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314696"/>
        <c:axId val="300315088"/>
      </c:barChart>
      <c:lineChart>
        <c:grouping val="standard"/>
        <c:varyColors val="0"/>
        <c:ser>
          <c:idx val="1"/>
          <c:order val="1"/>
          <c:tx>
            <c:strRef>
              <c:f>'2012-2016'!#REF!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'2012-2016'!#REF!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315872"/>
        <c:axId val="300315480"/>
      </c:lineChart>
      <c:dateAx>
        <c:axId val="3003146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5088"/>
        <c:crosses val="autoZero"/>
        <c:auto val="1"/>
        <c:lblOffset val="100"/>
        <c:baseTimeUnit val="months"/>
      </c:dateAx>
      <c:valAx>
        <c:axId val="30031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4696"/>
        <c:crosses val="autoZero"/>
        <c:crossBetween val="between"/>
      </c:valAx>
      <c:valAx>
        <c:axId val="300315480"/>
        <c:scaling>
          <c:orientation val="minMax"/>
          <c:max val="100"/>
          <c:min val="6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5872"/>
        <c:crosses val="max"/>
        <c:crossBetween val="between"/>
      </c:valAx>
      <c:catAx>
        <c:axId val="30031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00315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Situation</a:t>
            </a:r>
            <a:r>
              <a:rPr lang="en-US" baseline="0"/>
              <a:t> CH par semaine / Situation CH pro Woche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'comparaison semaines '!$A$3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'comparaison semaines '!$B$2:$BA$2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'comparaison semaines '!$B$3:$BA$3</c:f>
              <c:numCache>
                <c:formatCode>0.0</c:formatCode>
                <c:ptCount val="52"/>
                <c:pt idx="0">
                  <c:v>1.180327868852459</c:v>
                </c:pt>
                <c:pt idx="1">
                  <c:v>2.7105263157894739</c:v>
                </c:pt>
                <c:pt idx="2">
                  <c:v>0.36507936507936506</c:v>
                </c:pt>
                <c:pt idx="3">
                  <c:v>1.26</c:v>
                </c:pt>
                <c:pt idx="4">
                  <c:v>0.83823529411764708</c:v>
                </c:pt>
                <c:pt idx="5">
                  <c:v>0.8</c:v>
                </c:pt>
                <c:pt idx="6">
                  <c:v>0.12063492063492062</c:v>
                </c:pt>
                <c:pt idx="7">
                  <c:v>1.5970588235294116</c:v>
                </c:pt>
                <c:pt idx="8">
                  <c:v>0.41648351648351645</c:v>
                </c:pt>
                <c:pt idx="9">
                  <c:v>1.026027397260274</c:v>
                </c:pt>
                <c:pt idx="10">
                  <c:v>1.8144736842105265</c:v>
                </c:pt>
                <c:pt idx="11">
                  <c:v>2.4204545454545454</c:v>
                </c:pt>
                <c:pt idx="12">
                  <c:v>1.9102564102564104</c:v>
                </c:pt>
                <c:pt idx="13">
                  <c:v>2.6768421052631579</c:v>
                </c:pt>
                <c:pt idx="14">
                  <c:v>1.4188235294117646</c:v>
                </c:pt>
                <c:pt idx="15">
                  <c:v>1.4195121951219514</c:v>
                </c:pt>
                <c:pt idx="16">
                  <c:v>0.62116788321167882</c:v>
                </c:pt>
                <c:pt idx="17">
                  <c:v>0.50238095238095237</c:v>
                </c:pt>
                <c:pt idx="18">
                  <c:v>0.31300813008130079</c:v>
                </c:pt>
                <c:pt idx="19">
                  <c:v>0.51449275362318836</c:v>
                </c:pt>
                <c:pt idx="20">
                  <c:v>0.16549295774647887</c:v>
                </c:pt>
                <c:pt idx="21">
                  <c:v>0.90322580645161288</c:v>
                </c:pt>
                <c:pt idx="22">
                  <c:v>0.79594594594594592</c:v>
                </c:pt>
                <c:pt idx="23">
                  <c:v>0.97804878048780486</c:v>
                </c:pt>
                <c:pt idx="24">
                  <c:v>1.2316770186335404</c:v>
                </c:pt>
                <c:pt idx="25">
                  <c:v>2.2157534246575343</c:v>
                </c:pt>
                <c:pt idx="26">
                  <c:v>2.6664739884393063</c:v>
                </c:pt>
                <c:pt idx="27">
                  <c:v>7.3813793103448271</c:v>
                </c:pt>
                <c:pt idx="28">
                  <c:v>14.399507389162563</c:v>
                </c:pt>
                <c:pt idx="29">
                  <c:v>35.884782608695652</c:v>
                </c:pt>
                <c:pt idx="30">
                  <c:v>58.417326732673267</c:v>
                </c:pt>
                <c:pt idx="31">
                  <c:v>99.736725663716811</c:v>
                </c:pt>
                <c:pt idx="32">
                  <c:v>142.87446808510637</c:v>
                </c:pt>
                <c:pt idx="33">
                  <c:v>133.02148760330579</c:v>
                </c:pt>
                <c:pt idx="34">
                  <c:v>126.5753488372093</c:v>
                </c:pt>
                <c:pt idx="35">
                  <c:v>165.48808290155441</c:v>
                </c:pt>
                <c:pt idx="36">
                  <c:v>176.98447204968943</c:v>
                </c:pt>
                <c:pt idx="37">
                  <c:v>182.82285714285715</c:v>
                </c:pt>
                <c:pt idx="38">
                  <c:v>301.63103448275859</c:v>
                </c:pt>
                <c:pt idx="39">
                  <c:v>309.99371069182388</c:v>
                </c:pt>
                <c:pt idx="40">
                  <c:v>483.81428571428569</c:v>
                </c:pt>
                <c:pt idx="41">
                  <c:v>580.86111111111109</c:v>
                </c:pt>
                <c:pt idx="42">
                  <c:v>688.68260869565222</c:v>
                </c:pt>
                <c:pt idx="43">
                  <c:v>725.79716981132071</c:v>
                </c:pt>
                <c:pt idx="44">
                  <c:v>588.89148936170216</c:v>
                </c:pt>
                <c:pt idx="45">
                  <c:v>1052.0307692307692</c:v>
                </c:pt>
                <c:pt idx="46">
                  <c:v>1938.448717948718</c:v>
                </c:pt>
                <c:pt idx="47">
                  <c:v>819.97530864197529</c:v>
                </c:pt>
                <c:pt idx="48">
                  <c:v>531.030303030303</c:v>
                </c:pt>
                <c:pt idx="49">
                  <c:v>80.089156626506025</c:v>
                </c:pt>
                <c:pt idx="50">
                  <c:v>400.01176470588234</c:v>
                </c:pt>
                <c:pt idx="51">
                  <c:v>61.247619047619047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'comparaison semaines '!$A$4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'comparaison semaines '!$B$2:$BA$2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'comparaison semaines '!$B$4:$BA$4</c:f>
              <c:numCache>
                <c:formatCode>0.0</c:formatCode>
                <c:ptCount val="52"/>
                <c:pt idx="0">
                  <c:v>118.1125</c:v>
                </c:pt>
                <c:pt idx="1">
                  <c:v>31.560810810810811</c:v>
                </c:pt>
                <c:pt idx="2">
                  <c:v>76.274193548387103</c:v>
                </c:pt>
                <c:pt idx="3">
                  <c:v>41.584905660377359</c:v>
                </c:pt>
                <c:pt idx="4">
                  <c:v>10.556338028169014</c:v>
                </c:pt>
                <c:pt idx="5">
                  <c:v>0.21363636363636362</c:v>
                </c:pt>
                <c:pt idx="6">
                  <c:v>9.3306451612903221</c:v>
                </c:pt>
                <c:pt idx="7">
                  <c:v>0.21171171171171171</c:v>
                </c:pt>
                <c:pt idx="8">
                  <c:v>4.6419753086419755</c:v>
                </c:pt>
                <c:pt idx="9">
                  <c:v>0.49629629629629629</c:v>
                </c:pt>
                <c:pt idx="10">
                  <c:v>0.6954022988505747</c:v>
                </c:pt>
                <c:pt idx="11">
                  <c:v>0.3321917808219178</c:v>
                </c:pt>
                <c:pt idx="12">
                  <c:v>0.90952380952380951</c:v>
                </c:pt>
                <c:pt idx="13">
                  <c:v>1.197080291970803</c:v>
                </c:pt>
                <c:pt idx="14">
                  <c:v>1.618421052631579</c:v>
                </c:pt>
                <c:pt idx="15">
                  <c:v>1.2654320987654322</c:v>
                </c:pt>
                <c:pt idx="16">
                  <c:v>1.9306569343065694</c:v>
                </c:pt>
                <c:pt idx="17">
                  <c:v>2.9877450980392157</c:v>
                </c:pt>
                <c:pt idx="18">
                  <c:v>2.2103448275862068</c:v>
                </c:pt>
                <c:pt idx="19">
                  <c:v>2.9133663366336635</c:v>
                </c:pt>
                <c:pt idx="20">
                  <c:v>2.4077380952380953</c:v>
                </c:pt>
                <c:pt idx="21">
                  <c:v>1.3265765765765767</c:v>
                </c:pt>
                <c:pt idx="22">
                  <c:v>0.80099502487562191</c:v>
                </c:pt>
                <c:pt idx="23">
                  <c:v>1.1518987341772151</c:v>
                </c:pt>
                <c:pt idx="24">
                  <c:v>1.9650000000000001</c:v>
                </c:pt>
                <c:pt idx="25">
                  <c:v>3.8936915887850465</c:v>
                </c:pt>
                <c:pt idx="26">
                  <c:v>9.2179069767441852</c:v>
                </c:pt>
                <c:pt idx="27">
                  <c:v>19.195306122448979</c:v>
                </c:pt>
                <c:pt idx="28">
                  <c:v>30.911893203883498</c:v>
                </c:pt>
                <c:pt idx="29">
                  <c:v>26.038022813688212</c:v>
                </c:pt>
                <c:pt idx="30">
                  <c:v>13.6875</c:v>
                </c:pt>
                <c:pt idx="31">
                  <c:v>19.010526315789473</c:v>
                </c:pt>
                <c:pt idx="32">
                  <c:v>17.830388692579504</c:v>
                </c:pt>
                <c:pt idx="33">
                  <c:v>25.46843853820598</c:v>
                </c:pt>
                <c:pt idx="34">
                  <c:v>48.542372881355931</c:v>
                </c:pt>
                <c:pt idx="35">
                  <c:v>79.625850340136054</c:v>
                </c:pt>
                <c:pt idx="36">
                  <c:v>168.37689393939394</c:v>
                </c:pt>
                <c:pt idx="37">
                  <c:v>105.63654618473896</c:v>
                </c:pt>
                <c:pt idx="38">
                  <c:v>164.58949416342412</c:v>
                </c:pt>
                <c:pt idx="39">
                  <c:v>120.55045871559633</c:v>
                </c:pt>
                <c:pt idx="40">
                  <c:v>144.54335260115607</c:v>
                </c:pt>
                <c:pt idx="41">
                  <c:v>161.23333333333332</c:v>
                </c:pt>
                <c:pt idx="42">
                  <c:v>113.6694214876033</c:v>
                </c:pt>
                <c:pt idx="43">
                  <c:v>795.24509803921569</c:v>
                </c:pt>
                <c:pt idx="44">
                  <c:v>269.79126213592235</c:v>
                </c:pt>
                <c:pt idx="45">
                  <c:v>433.97826086956519</c:v>
                </c:pt>
                <c:pt idx="46">
                  <c:v>356.25252525252523</c:v>
                </c:pt>
                <c:pt idx="47">
                  <c:v>159.65714285714284</c:v>
                </c:pt>
                <c:pt idx="48">
                  <c:v>120.11320754716981</c:v>
                </c:pt>
                <c:pt idx="49">
                  <c:v>43.950495049504951</c:v>
                </c:pt>
                <c:pt idx="50">
                  <c:v>23.696428571428573</c:v>
                </c:pt>
                <c:pt idx="51">
                  <c:v>103.91025641025641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'comparaison semaines '!$A$5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'comparaison semaines '!$B$2:$BA$2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'comparaison semaines '!$B$5:$BA$5</c:f>
              <c:numCache>
                <c:formatCode>0.0</c:formatCode>
                <c:ptCount val="52"/>
                <c:pt idx="0">
                  <c:v>19.977272727272727</c:v>
                </c:pt>
                <c:pt idx="1">
                  <c:v>13.328682170542637</c:v>
                </c:pt>
                <c:pt idx="2">
                  <c:v>11.311666666666667</c:v>
                </c:pt>
                <c:pt idx="3">
                  <c:v>12.451111111111112</c:v>
                </c:pt>
                <c:pt idx="4">
                  <c:v>4.4082568807339451</c:v>
                </c:pt>
                <c:pt idx="5">
                  <c:v>3.1730769230769229</c:v>
                </c:pt>
                <c:pt idx="6">
                  <c:v>1.8455284552845528</c:v>
                </c:pt>
                <c:pt idx="7">
                  <c:v>2.0890410958904111</c:v>
                </c:pt>
                <c:pt idx="8">
                  <c:v>1.2222222222222223</c:v>
                </c:pt>
                <c:pt idx="9">
                  <c:v>0.42857142857142855</c:v>
                </c:pt>
                <c:pt idx="10">
                  <c:v>0.49635036496350365</c:v>
                </c:pt>
                <c:pt idx="11">
                  <c:v>0.53378378378378377</c:v>
                </c:pt>
                <c:pt idx="12">
                  <c:v>2.1621621621621623</c:v>
                </c:pt>
                <c:pt idx="13">
                  <c:v>1.3888888888888888</c:v>
                </c:pt>
                <c:pt idx="14">
                  <c:v>3.2937062937062938</c:v>
                </c:pt>
                <c:pt idx="15">
                  <c:v>1.8553459119496856</c:v>
                </c:pt>
                <c:pt idx="16">
                  <c:v>1.3693181818181819</c:v>
                </c:pt>
                <c:pt idx="17">
                  <c:v>0.86559139784946237</c:v>
                </c:pt>
                <c:pt idx="18">
                  <c:v>1.7421875</c:v>
                </c:pt>
                <c:pt idx="19">
                  <c:v>1.6735751295336787</c:v>
                </c:pt>
                <c:pt idx="20">
                  <c:v>1.7777777777777777</c:v>
                </c:pt>
                <c:pt idx="21">
                  <c:v>1.9052863436123348</c:v>
                </c:pt>
                <c:pt idx="22">
                  <c:v>2.2065217391304346</c:v>
                </c:pt>
                <c:pt idx="23">
                  <c:v>4.6025641025641022</c:v>
                </c:pt>
                <c:pt idx="24">
                  <c:v>4.2938034188034191</c:v>
                </c:pt>
                <c:pt idx="25">
                  <c:v>15.302966101694915</c:v>
                </c:pt>
                <c:pt idx="26">
                  <c:v>24.689024390243901</c:v>
                </c:pt>
                <c:pt idx="27">
                  <c:v>54.938508064516128</c:v>
                </c:pt>
                <c:pt idx="28">
                  <c:v>113.83898305084746</c:v>
                </c:pt>
                <c:pt idx="29">
                  <c:v>142.1223628691983</c:v>
                </c:pt>
                <c:pt idx="30">
                  <c:v>153.42738589211618</c:v>
                </c:pt>
                <c:pt idx="31">
                  <c:v>224.54031165311656</c:v>
                </c:pt>
                <c:pt idx="32">
                  <c:v>185.43789682539682</c:v>
                </c:pt>
                <c:pt idx="33">
                  <c:v>196.88461538461539</c:v>
                </c:pt>
                <c:pt idx="34">
                  <c:v>259.60077519379843</c:v>
                </c:pt>
                <c:pt idx="35">
                  <c:v>333.38360655737705</c:v>
                </c:pt>
                <c:pt idx="36">
                  <c:v>348.71862348178138</c:v>
                </c:pt>
                <c:pt idx="37">
                  <c:v>406.71244444444443</c:v>
                </c:pt>
                <c:pt idx="38">
                  <c:v>421.84004854368931</c:v>
                </c:pt>
                <c:pt idx="39">
                  <c:v>325.12093596059117</c:v>
                </c:pt>
                <c:pt idx="40">
                  <c:v>209.55867346938774</c:v>
                </c:pt>
                <c:pt idx="41">
                  <c:v>316.8726708074534</c:v>
                </c:pt>
                <c:pt idx="42">
                  <c:v>439.43046357615896</c:v>
                </c:pt>
                <c:pt idx="43">
                  <c:v>531.51449275362324</c:v>
                </c:pt>
                <c:pt idx="44">
                  <c:v>382.8694029850746</c:v>
                </c:pt>
                <c:pt idx="45">
                  <c:v>469.96666666666664</c:v>
                </c:pt>
                <c:pt idx="46">
                  <c:v>846.82307692307688</c:v>
                </c:pt>
                <c:pt idx="47">
                  <c:v>192.58778625954199</c:v>
                </c:pt>
                <c:pt idx="48">
                  <c:v>34.384615384615387</c:v>
                </c:pt>
                <c:pt idx="49">
                  <c:v>44.612068965517238</c:v>
                </c:pt>
                <c:pt idx="50">
                  <c:v>26.649484536082475</c:v>
                </c:pt>
                <c:pt idx="51">
                  <c:v>49.649350649350652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962632"/>
        <c:axId val="301962240"/>
      </c:lineChart>
      <c:catAx>
        <c:axId val="301962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962240"/>
        <c:crosses val="autoZero"/>
        <c:auto val="1"/>
        <c:lblAlgn val="ctr"/>
        <c:lblOffset val="100"/>
        <c:noMultiLvlLbl val="0"/>
      </c:catAx>
      <c:valAx>
        <c:axId val="301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layout>
            <c:manualLayout>
              <c:xMode val="edge"/>
              <c:yMode val="edge"/>
              <c:x val="8.3203334946899323E-3"/>
              <c:y val="0.224296430795374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962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BE!$P$84:$BO$84</c:f>
              <c:numCache>
                <c:formatCode>General</c:formatCode>
                <c:ptCount val="52"/>
                <c:pt idx="0">
                  <c:v>1.3333333333333333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5.5555555555555552E-2</c:v>
                </c:pt>
                <c:pt idx="19">
                  <c:v>0</c:v>
                </c:pt>
                <c:pt idx="20">
                  <c:v>0</c:v>
                </c:pt>
                <c:pt idx="21">
                  <c:v>0.05</c:v>
                </c:pt>
                <c:pt idx="22">
                  <c:v>0.15</c:v>
                </c:pt>
                <c:pt idx="23">
                  <c:v>0.88888888888888884</c:v>
                </c:pt>
                <c:pt idx="24">
                  <c:v>0.32500000000000001</c:v>
                </c:pt>
                <c:pt idx="25">
                  <c:v>2</c:v>
                </c:pt>
                <c:pt idx="26">
                  <c:v>7.7222222222222223</c:v>
                </c:pt>
                <c:pt idx="27">
                  <c:v>2.1749999999999998</c:v>
                </c:pt>
                <c:pt idx="28">
                  <c:v>23.5</c:v>
                </c:pt>
                <c:pt idx="29">
                  <c:v>101.40909090909091</c:v>
                </c:pt>
                <c:pt idx="30">
                  <c:v>61.863636363636367</c:v>
                </c:pt>
                <c:pt idx="31">
                  <c:v>25.583333333333336</c:v>
                </c:pt>
                <c:pt idx="32">
                  <c:v>25.320833333333336</c:v>
                </c:pt>
                <c:pt idx="33">
                  <c:v>30.541666666666668</c:v>
                </c:pt>
                <c:pt idx="34">
                  <c:v>32.346153846153847</c:v>
                </c:pt>
                <c:pt idx="35">
                  <c:v>30.508333333333329</c:v>
                </c:pt>
                <c:pt idx="36">
                  <c:v>32.46153846153846</c:v>
                </c:pt>
                <c:pt idx="37">
                  <c:v>57.483333333333327</c:v>
                </c:pt>
                <c:pt idx="38">
                  <c:v>39.318750000000001</c:v>
                </c:pt>
                <c:pt idx="39">
                  <c:v>15.25625</c:v>
                </c:pt>
                <c:pt idx="40">
                  <c:v>8.25</c:v>
                </c:pt>
                <c:pt idx="41">
                  <c:v>64.25</c:v>
                </c:pt>
                <c:pt idx="42">
                  <c:v>58.5</c:v>
                </c:pt>
                <c:pt idx="43">
                  <c:v>38.5</c:v>
                </c:pt>
                <c:pt idx="44">
                  <c:v>0.75</c:v>
                </c:pt>
                <c:pt idx="45">
                  <c:v>117</c:v>
                </c:pt>
                <c:pt idx="46">
                  <c:v>43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1.5</c:v>
                </c:pt>
                <c:pt idx="5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911408"/>
        <c:axId val="173910624"/>
      </c:lineChart>
      <c:catAx>
        <c:axId val="173911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910624"/>
        <c:crosses val="autoZero"/>
        <c:auto val="1"/>
        <c:lblAlgn val="ctr"/>
        <c:lblOffset val="100"/>
        <c:noMultiLvlLbl val="0"/>
      </c:catAx>
      <c:valAx>
        <c:axId val="1739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piège/ Fänge pro</a:t>
                </a:r>
                <a:r>
                  <a:rPr lang="en-US" baseline="0"/>
                  <a:t>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91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BL_VM!$R$59:$BQ$59</c:f>
              <c:numCache>
                <c:formatCode>General</c:formatCode>
                <c:ptCount val="52"/>
                <c:pt idx="0">
                  <c:v>15.5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0.25</c:v>
                </c:pt>
                <c:pt idx="15">
                  <c:v>0.25</c:v>
                </c:pt>
                <c:pt idx="16">
                  <c:v>1.5</c:v>
                </c:pt>
                <c:pt idx="17">
                  <c:v>2</c:v>
                </c:pt>
                <c:pt idx="18">
                  <c:v>6.25</c:v>
                </c:pt>
                <c:pt idx="19">
                  <c:v>5.75</c:v>
                </c:pt>
                <c:pt idx="20">
                  <c:v>4.75</c:v>
                </c:pt>
                <c:pt idx="21">
                  <c:v>3.9</c:v>
                </c:pt>
                <c:pt idx="22">
                  <c:v>7.2</c:v>
                </c:pt>
                <c:pt idx="23">
                  <c:v>18.399999999999999</c:v>
                </c:pt>
                <c:pt idx="24">
                  <c:v>11.5</c:v>
                </c:pt>
                <c:pt idx="25">
                  <c:v>21</c:v>
                </c:pt>
                <c:pt idx="26">
                  <c:v>19.444444444444443</c:v>
                </c:pt>
                <c:pt idx="27">
                  <c:v>37.6</c:v>
                </c:pt>
                <c:pt idx="28">
                  <c:v>72.666666666666671</c:v>
                </c:pt>
                <c:pt idx="29">
                  <c:v>179</c:v>
                </c:pt>
                <c:pt idx="30">
                  <c:v>529.625</c:v>
                </c:pt>
                <c:pt idx="31">
                  <c:v>284.10000000000002</c:v>
                </c:pt>
                <c:pt idx="32">
                  <c:v>370.4</c:v>
                </c:pt>
                <c:pt idx="33">
                  <c:v>249.9</c:v>
                </c:pt>
                <c:pt idx="34">
                  <c:v>448.7</c:v>
                </c:pt>
                <c:pt idx="35">
                  <c:v>367.8</c:v>
                </c:pt>
                <c:pt idx="36">
                  <c:v>522.6</c:v>
                </c:pt>
                <c:pt idx="37">
                  <c:v>482.8</c:v>
                </c:pt>
                <c:pt idx="38">
                  <c:v>507.5</c:v>
                </c:pt>
                <c:pt idx="39">
                  <c:v>329.2</c:v>
                </c:pt>
                <c:pt idx="40">
                  <c:v>456.9</c:v>
                </c:pt>
                <c:pt idx="41">
                  <c:v>131.9</c:v>
                </c:pt>
                <c:pt idx="42">
                  <c:v>257.8</c:v>
                </c:pt>
                <c:pt idx="43">
                  <c:v>259.2</c:v>
                </c:pt>
                <c:pt idx="44">
                  <c:v>423.3</c:v>
                </c:pt>
                <c:pt idx="45">
                  <c:v>423.3</c:v>
                </c:pt>
                <c:pt idx="46">
                  <c:v>284.39999999999998</c:v>
                </c:pt>
                <c:pt idx="47">
                  <c:v>336.8</c:v>
                </c:pt>
                <c:pt idx="48">
                  <c:v>55.3</c:v>
                </c:pt>
                <c:pt idx="49">
                  <c:v>55.3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38320"/>
        <c:axId val="275038712"/>
      </c:lineChart>
      <c:catAx>
        <c:axId val="275038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</a:t>
                </a:r>
                <a:r>
                  <a:rPr lang="en-US" baseline="0"/>
                  <a:t> / Wochen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712"/>
        <c:crosses val="autoZero"/>
        <c:auto val="1"/>
        <c:lblAlgn val="ctr"/>
        <c:lblOffset val="100"/>
        <c:noMultiLvlLbl val="0"/>
      </c:catAx>
      <c:valAx>
        <c:axId val="27503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FR_VM!$R$34:$BQ$34</c:f>
              <c:numCache>
                <c:formatCode>General</c:formatCode>
                <c:ptCount val="52"/>
                <c:pt idx="0">
                  <c:v>55.25</c:v>
                </c:pt>
                <c:pt idx="1">
                  <c:v>55</c:v>
                </c:pt>
                <c:pt idx="2">
                  <c:v>55.25</c:v>
                </c:pt>
                <c:pt idx="3">
                  <c:v>54.75</c:v>
                </c:pt>
                <c:pt idx="4">
                  <c:v>2.25</c:v>
                </c:pt>
                <c:pt idx="5">
                  <c:v>2.75</c:v>
                </c:pt>
                <c:pt idx="6">
                  <c:v>2.5</c:v>
                </c:pt>
                <c:pt idx="7">
                  <c:v>3.25</c:v>
                </c:pt>
                <c:pt idx="8">
                  <c:v>0.5</c:v>
                </c:pt>
                <c:pt idx="9">
                  <c:v>0.75</c:v>
                </c:pt>
                <c:pt idx="10">
                  <c:v>0.5</c:v>
                </c:pt>
                <c:pt idx="11">
                  <c:v>0.75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2.25</c:v>
                </c:pt>
                <c:pt idx="16">
                  <c:v>2.2000000000000002</c:v>
                </c:pt>
                <c:pt idx="17">
                  <c:v>1.2</c:v>
                </c:pt>
                <c:pt idx="18">
                  <c:v>1.4</c:v>
                </c:pt>
                <c:pt idx="19">
                  <c:v>1.8</c:v>
                </c:pt>
                <c:pt idx="20">
                  <c:v>0.6</c:v>
                </c:pt>
                <c:pt idx="21">
                  <c:v>0.8</c:v>
                </c:pt>
                <c:pt idx="22">
                  <c:v>1.6</c:v>
                </c:pt>
                <c:pt idx="23">
                  <c:v>2.2000000000000002</c:v>
                </c:pt>
                <c:pt idx="24">
                  <c:v>15.6</c:v>
                </c:pt>
                <c:pt idx="25">
                  <c:v>78.75</c:v>
                </c:pt>
                <c:pt idx="26">
                  <c:v>60.8</c:v>
                </c:pt>
                <c:pt idx="27">
                  <c:v>49.8</c:v>
                </c:pt>
                <c:pt idx="28">
                  <c:v>157.19999999999999</c:v>
                </c:pt>
                <c:pt idx="29">
                  <c:v>293</c:v>
                </c:pt>
                <c:pt idx="30">
                  <c:v>375.4</c:v>
                </c:pt>
                <c:pt idx="31">
                  <c:v>650.79999999999995</c:v>
                </c:pt>
                <c:pt idx="32">
                  <c:v>221.6</c:v>
                </c:pt>
                <c:pt idx="33">
                  <c:v>131</c:v>
                </c:pt>
                <c:pt idx="34">
                  <c:v>449.8</c:v>
                </c:pt>
                <c:pt idx="35">
                  <c:v>811</c:v>
                </c:pt>
                <c:pt idx="36">
                  <c:v>861.2</c:v>
                </c:pt>
                <c:pt idx="37">
                  <c:v>1112.2</c:v>
                </c:pt>
                <c:pt idx="38">
                  <c:v>742.4</c:v>
                </c:pt>
                <c:pt idx="39">
                  <c:v>511.4</c:v>
                </c:pt>
                <c:pt idx="40">
                  <c:v>177.2</c:v>
                </c:pt>
                <c:pt idx="41">
                  <c:v>1058.8</c:v>
                </c:pt>
                <c:pt idx="42">
                  <c:v>1735.4</c:v>
                </c:pt>
                <c:pt idx="43">
                  <c:v>732.6</c:v>
                </c:pt>
                <c:pt idx="44">
                  <c:v>732.6</c:v>
                </c:pt>
                <c:pt idx="45">
                  <c:v>732.6</c:v>
                </c:pt>
                <c:pt idx="46">
                  <c:v>732.6</c:v>
                </c:pt>
                <c:pt idx="47">
                  <c:v>5</c:v>
                </c:pt>
                <c:pt idx="48">
                  <c:v>5</c:v>
                </c:pt>
                <c:pt idx="49">
                  <c:v>14</c:v>
                </c:pt>
                <c:pt idx="50">
                  <c:v>32.6</c:v>
                </c:pt>
                <c:pt idx="51">
                  <c:v>32.6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39888"/>
        <c:axId val="275040280"/>
      </c:lineChart>
      <c:catAx>
        <c:axId val="27503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0280"/>
        <c:crosses val="autoZero"/>
        <c:auto val="1"/>
        <c:lblAlgn val="ctr"/>
        <c:lblOffset val="100"/>
        <c:noMultiLvlLbl val="0"/>
      </c:catAx>
      <c:valAx>
        <c:axId val="27504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GR!$O$39:$BN$39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101.5</c:v>
                </c:pt>
                <c:pt idx="33">
                  <c:v>144.66666666666666</c:v>
                </c:pt>
                <c:pt idx="34">
                  <c:v>263</c:v>
                </c:pt>
                <c:pt idx="35">
                  <c:v>175.66666666666666</c:v>
                </c:pt>
                <c:pt idx="36">
                  <c:v>274</c:v>
                </c:pt>
                <c:pt idx="37">
                  <c:v>385.66666666666669</c:v>
                </c:pt>
                <c:pt idx="38">
                  <c:v>685.33333333333337</c:v>
                </c:pt>
                <c:pt idx="39">
                  <c:v>423.33333333333331</c:v>
                </c:pt>
                <c:pt idx="40">
                  <c:v>301</c:v>
                </c:pt>
                <c:pt idx="41">
                  <c:v>194.33333333333334</c:v>
                </c:pt>
                <c:pt idx="42">
                  <c:v>363</c:v>
                </c:pt>
                <c:pt idx="43">
                  <c:v>239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1064"/>
        <c:axId val="275041456"/>
      </c:lineChart>
      <c:catAx>
        <c:axId val="275041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1456"/>
        <c:crosses val="autoZero"/>
        <c:auto val="1"/>
        <c:lblAlgn val="ctr"/>
        <c:lblOffset val="100"/>
        <c:noMultiLvlLbl val="0"/>
      </c:catAx>
      <c:valAx>
        <c:axId val="2750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GE!$O$79:$BN$79</c:f>
              <c:numCache>
                <c:formatCode>General</c:formatCode>
                <c:ptCount val="52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12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7.1428571428571425E-2</c:v>
                </c:pt>
                <c:pt idx="23">
                  <c:v>0.42857142857142855</c:v>
                </c:pt>
                <c:pt idx="24">
                  <c:v>4.4285714285714288</c:v>
                </c:pt>
                <c:pt idx="25">
                  <c:v>9.3571428571428577</c:v>
                </c:pt>
                <c:pt idx="26">
                  <c:v>38.928571428571431</c:v>
                </c:pt>
                <c:pt idx="27">
                  <c:v>93.642857142857139</c:v>
                </c:pt>
                <c:pt idx="28">
                  <c:v>174.28571428571428</c:v>
                </c:pt>
                <c:pt idx="29">
                  <c:v>65.214285714285708</c:v>
                </c:pt>
                <c:pt idx="30">
                  <c:v>119.57142857142857</c:v>
                </c:pt>
                <c:pt idx="31">
                  <c:v>121.07142857142857</c:v>
                </c:pt>
                <c:pt idx="32">
                  <c:v>80.642857142857139</c:v>
                </c:pt>
                <c:pt idx="33">
                  <c:v>133.92857142857142</c:v>
                </c:pt>
                <c:pt idx="34">
                  <c:v>90.285714285714292</c:v>
                </c:pt>
                <c:pt idx="35">
                  <c:v>93.692307692307693</c:v>
                </c:pt>
                <c:pt idx="36">
                  <c:v>48.5</c:v>
                </c:pt>
                <c:pt idx="37">
                  <c:v>1198</c:v>
                </c:pt>
                <c:pt idx="38">
                  <c:v>3420</c:v>
                </c:pt>
                <c:pt idx="39">
                  <c:v>2020</c:v>
                </c:pt>
                <c:pt idx="40">
                  <c:v>992</c:v>
                </c:pt>
                <c:pt idx="41">
                  <c:v>852</c:v>
                </c:pt>
                <c:pt idx="42">
                  <c:v>852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</c:v>
                </c:pt>
                <c:pt idx="5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37928"/>
        <c:axId val="275037536"/>
      </c:lineChart>
      <c:catAx>
        <c:axId val="275037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</a:t>
                </a:r>
                <a:r>
                  <a:rPr lang="en-US" baseline="0"/>
                  <a:t> / Wochen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7536"/>
        <c:crosses val="autoZero"/>
        <c:auto val="1"/>
        <c:lblAlgn val="ctr"/>
        <c:lblOffset val="100"/>
        <c:noMultiLvlLbl val="0"/>
      </c:catAx>
      <c:valAx>
        <c:axId val="27503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 / Fänge pro Falle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7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JU!$O$19:$BN$19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0.5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9.5</c:v>
                </c:pt>
                <c:pt idx="26">
                  <c:v>5</c:v>
                </c:pt>
                <c:pt idx="27">
                  <c:v>3.5</c:v>
                </c:pt>
                <c:pt idx="28">
                  <c:v>7.5</c:v>
                </c:pt>
                <c:pt idx="29">
                  <c:v>44.5</c:v>
                </c:pt>
                <c:pt idx="30">
                  <c:v>66.5</c:v>
                </c:pt>
                <c:pt idx="31">
                  <c:v>163.5</c:v>
                </c:pt>
                <c:pt idx="32">
                  <c:v>54.5</c:v>
                </c:pt>
                <c:pt idx="33">
                  <c:v>148</c:v>
                </c:pt>
                <c:pt idx="34">
                  <c:v>390.5</c:v>
                </c:pt>
                <c:pt idx="35">
                  <c:v>427</c:v>
                </c:pt>
                <c:pt idx="36">
                  <c:v>367.5</c:v>
                </c:pt>
                <c:pt idx="37">
                  <c:v>607</c:v>
                </c:pt>
                <c:pt idx="38">
                  <c:v>432.5</c:v>
                </c:pt>
                <c:pt idx="39">
                  <c:v>326.5</c:v>
                </c:pt>
                <c:pt idx="40">
                  <c:v>123.5</c:v>
                </c:pt>
                <c:pt idx="41">
                  <c:v>486</c:v>
                </c:pt>
                <c:pt idx="42">
                  <c:v>1076</c:v>
                </c:pt>
                <c:pt idx="43">
                  <c:v>1169.5</c:v>
                </c:pt>
                <c:pt idx="44">
                  <c:v>29</c:v>
                </c:pt>
                <c:pt idx="45">
                  <c:v>487</c:v>
                </c:pt>
                <c:pt idx="46">
                  <c:v>274</c:v>
                </c:pt>
                <c:pt idx="47">
                  <c:v>1.5</c:v>
                </c:pt>
                <c:pt idx="48">
                  <c:v>5.5</c:v>
                </c:pt>
                <c:pt idx="49">
                  <c:v>4.5</c:v>
                </c:pt>
                <c:pt idx="50">
                  <c:v>10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39496"/>
        <c:axId val="275042240"/>
      </c:lineChart>
      <c:catAx>
        <c:axId val="275039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Semaines / Wochen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42240"/>
        <c:crosses val="autoZero"/>
        <c:auto val="1"/>
        <c:lblAlgn val="ctr"/>
        <c:lblOffset val="100"/>
        <c:noMultiLvlLbl val="0"/>
      </c:catAx>
      <c:valAx>
        <c:axId val="2750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Captures par piège</a:t>
                </a:r>
                <a:r>
                  <a:rPr lang="en-US" baseline="0"/>
                  <a:t> / Fänge pro Falle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9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485776</xdr:colOff>
      <xdr:row>12</xdr:row>
      <xdr:rowOff>71437</xdr:rowOff>
    </xdr:from>
    <xdr:to>
      <xdr:col>11</xdr:col>
      <xdr:colOff>552451</xdr:colOff>
      <xdr:row>29</xdr:row>
      <xdr:rowOff>61912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80962</xdr:colOff>
      <xdr:row>17</xdr:row>
      <xdr:rowOff>128587</xdr:rowOff>
    </xdr:from>
    <xdr:to>
      <xdr:col>11</xdr:col>
      <xdr:colOff>114300</xdr:colOff>
      <xdr:row>34</xdr:row>
      <xdr:rowOff>119062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385761</xdr:colOff>
      <xdr:row>158</xdr:row>
      <xdr:rowOff>4762</xdr:rowOff>
    </xdr:from>
    <xdr:to>
      <xdr:col>11</xdr:col>
      <xdr:colOff>238124</xdr:colOff>
      <xdr:row>174</xdr:row>
      <xdr:rowOff>157162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43</xdr:row>
      <xdr:rowOff>14287</xdr:rowOff>
    </xdr:from>
    <xdr:to>
      <xdr:col>10</xdr:col>
      <xdr:colOff>457199</xdr:colOff>
      <xdr:row>60</xdr:row>
      <xdr:rowOff>4762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27</xdr:row>
      <xdr:rowOff>128587</xdr:rowOff>
    </xdr:from>
    <xdr:to>
      <xdr:col>13</xdr:col>
      <xdr:colOff>200025</xdr:colOff>
      <xdr:row>44</xdr:row>
      <xdr:rowOff>119062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490537</xdr:colOff>
      <xdr:row>78</xdr:row>
      <xdr:rowOff>14287</xdr:rowOff>
    </xdr:from>
    <xdr:to>
      <xdr:col>11</xdr:col>
      <xdr:colOff>590550</xdr:colOff>
      <xdr:row>95</xdr:row>
      <xdr:rowOff>4762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433387</xdr:colOff>
      <xdr:row>77</xdr:row>
      <xdr:rowOff>152400</xdr:rowOff>
    </xdr:from>
    <xdr:to>
      <xdr:col>15</xdr:col>
      <xdr:colOff>157162</xdr:colOff>
      <xdr:row>94</xdr:row>
      <xdr:rowOff>142875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102</xdr:row>
      <xdr:rowOff>157162</xdr:rowOff>
    </xdr:from>
    <xdr:to>
      <xdr:col>14</xdr:col>
      <xdr:colOff>185737</xdr:colOff>
      <xdr:row>119</xdr:row>
      <xdr:rowOff>147637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242887</xdr:colOff>
      <xdr:row>13</xdr:row>
      <xdr:rowOff>61912</xdr:rowOff>
    </xdr:from>
    <xdr:to>
      <xdr:col>11</xdr:col>
      <xdr:colOff>57150</xdr:colOff>
      <xdr:row>30</xdr:row>
      <xdr:rowOff>52387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67</xdr:row>
      <xdr:rowOff>61912</xdr:rowOff>
    </xdr:from>
    <xdr:to>
      <xdr:col>14</xdr:col>
      <xdr:colOff>257175</xdr:colOff>
      <xdr:row>84</xdr:row>
      <xdr:rowOff>52387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119062</xdr:colOff>
      <xdr:row>57</xdr:row>
      <xdr:rowOff>147637</xdr:rowOff>
    </xdr:from>
    <xdr:to>
      <xdr:col>14</xdr:col>
      <xdr:colOff>481012</xdr:colOff>
      <xdr:row>74</xdr:row>
      <xdr:rowOff>138112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561981</xdr:colOff>
      <xdr:row>73</xdr:row>
      <xdr:rowOff>80962</xdr:rowOff>
    </xdr:from>
    <xdr:to>
      <xdr:col>13</xdr:col>
      <xdr:colOff>133350</xdr:colOff>
      <xdr:row>90</xdr:row>
      <xdr:rowOff>71437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303</xdr:row>
      <xdr:rowOff>23812</xdr:rowOff>
    </xdr:from>
    <xdr:to>
      <xdr:col>15</xdr:col>
      <xdr:colOff>123825</xdr:colOff>
      <xdr:row>320</xdr:row>
      <xdr:rowOff>14287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</xdr:colOff>
      <xdr:row>38</xdr:row>
      <xdr:rowOff>4762</xdr:rowOff>
    </xdr:from>
    <xdr:to>
      <xdr:col>11</xdr:col>
      <xdr:colOff>476250</xdr:colOff>
      <xdr:row>54</xdr:row>
      <xdr:rowOff>157162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228601</xdr:colOff>
      <xdr:row>203</xdr:row>
      <xdr:rowOff>33337</xdr:rowOff>
    </xdr:from>
    <xdr:to>
      <xdr:col>11</xdr:col>
      <xdr:colOff>504826</xdr:colOff>
      <xdr:row>220</xdr:row>
      <xdr:rowOff>23812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276224</xdr:colOff>
      <xdr:row>88</xdr:row>
      <xdr:rowOff>23812</xdr:rowOff>
    </xdr:from>
    <xdr:to>
      <xdr:col>12</xdr:col>
      <xdr:colOff>85725</xdr:colOff>
      <xdr:row>105</xdr:row>
      <xdr:rowOff>14287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66676</xdr:colOff>
      <xdr:row>158</xdr:row>
      <xdr:rowOff>90487</xdr:rowOff>
    </xdr:from>
    <xdr:to>
      <xdr:col>12</xdr:col>
      <xdr:colOff>19051</xdr:colOff>
      <xdr:row>175</xdr:row>
      <xdr:rowOff>80962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148260</xdr:colOff>
      <xdr:row>39</xdr:row>
      <xdr:rowOff>62949</xdr:rowOff>
    </xdr:from>
    <xdr:to>
      <xdr:col>28</xdr:col>
      <xdr:colOff>152399</xdr:colOff>
      <xdr:row>64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64191</xdr:colOff>
      <xdr:row>39</xdr:row>
      <xdr:rowOff>68949</xdr:rowOff>
    </xdr:from>
    <xdr:to>
      <xdr:col>52</xdr:col>
      <xdr:colOff>85725</xdr:colOff>
      <xdr:row>64</xdr:row>
      <xdr:rowOff>104775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47630</xdr:colOff>
      <xdr:row>82</xdr:row>
      <xdr:rowOff>19050</xdr:rowOff>
    </xdr:from>
    <xdr:to>
      <xdr:col>11</xdr:col>
      <xdr:colOff>219075</xdr:colOff>
      <xdr:row>108</xdr:row>
      <xdr:rowOff>95250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323850</xdr:colOff>
      <xdr:row>82</xdr:row>
      <xdr:rowOff>28575</xdr:rowOff>
    </xdr:from>
    <xdr:to>
      <xdr:col>21</xdr:col>
      <xdr:colOff>276225</xdr:colOff>
      <xdr:row>108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112</xdr:row>
      <xdr:rowOff>0</xdr:rowOff>
    </xdr:from>
    <xdr:to>
      <xdr:col>17</xdr:col>
      <xdr:colOff>228600</xdr:colOff>
      <xdr:row>138</xdr:row>
      <xdr:rowOff>76200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221457</xdr:colOff>
      <xdr:row>0</xdr:row>
      <xdr:rowOff>11905</xdr:rowOff>
    </xdr:from>
    <xdr:to>
      <xdr:col>25</xdr:col>
      <xdr:colOff>535782</xdr:colOff>
      <xdr:row>19</xdr:row>
      <xdr:rowOff>134470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11906</xdr:colOff>
      <xdr:row>45</xdr:row>
      <xdr:rowOff>73819</xdr:rowOff>
    </xdr:from>
    <xdr:to>
      <xdr:col>18</xdr:col>
      <xdr:colOff>319088</xdr:colOff>
      <xdr:row>68</xdr:row>
      <xdr:rowOff>113041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473870</xdr:colOff>
      <xdr:row>45</xdr:row>
      <xdr:rowOff>54770</xdr:rowOff>
    </xdr:from>
    <xdr:to>
      <xdr:col>29</xdr:col>
      <xdr:colOff>559595</xdr:colOff>
      <xdr:row>69</xdr:row>
      <xdr:rowOff>92870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291701</xdr:colOff>
      <xdr:row>0</xdr:row>
      <xdr:rowOff>27385</xdr:rowOff>
    </xdr:from>
    <xdr:to>
      <xdr:col>38</xdr:col>
      <xdr:colOff>714373</xdr:colOff>
      <xdr:row>26</xdr:row>
      <xdr:rowOff>95249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95249</xdr:colOff>
      <xdr:row>18</xdr:row>
      <xdr:rowOff>45243</xdr:rowOff>
    </xdr:from>
    <xdr:to>
      <xdr:col>18</xdr:col>
      <xdr:colOff>59530</xdr:colOff>
      <xdr:row>44</xdr:row>
      <xdr:rowOff>59531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154782</xdr:colOff>
      <xdr:row>19</xdr:row>
      <xdr:rowOff>59539</xdr:rowOff>
    </xdr:from>
    <xdr:to>
      <xdr:col>25</xdr:col>
      <xdr:colOff>583406</xdr:colOff>
      <xdr:row>44</xdr:row>
      <xdr:rowOff>154782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488156</xdr:colOff>
      <xdr:row>70</xdr:row>
      <xdr:rowOff>3572</xdr:rowOff>
    </xdr:from>
    <xdr:to>
      <xdr:col>24</xdr:col>
      <xdr:colOff>35718</xdr:colOff>
      <xdr:row>94</xdr:row>
      <xdr:rowOff>11906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142875</xdr:colOff>
      <xdr:row>6</xdr:row>
      <xdr:rowOff>57149</xdr:rowOff>
    </xdr:from>
    <xdr:to>
      <xdr:col>53</xdr:col>
      <xdr:colOff>38100</xdr:colOff>
      <xdr:row>32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561981</xdr:colOff>
      <xdr:row>153</xdr:row>
      <xdr:rowOff>80962</xdr:rowOff>
    </xdr:from>
    <xdr:to>
      <xdr:col>13</xdr:col>
      <xdr:colOff>133350</xdr:colOff>
      <xdr:row>170</xdr:row>
      <xdr:rowOff>71437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342905</xdr:colOff>
      <xdr:row>77</xdr:row>
      <xdr:rowOff>109537</xdr:rowOff>
    </xdr:from>
    <xdr:to>
      <xdr:col>11</xdr:col>
      <xdr:colOff>247649</xdr:colOff>
      <xdr:row>94</xdr:row>
      <xdr:rowOff>100012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19056</xdr:colOff>
      <xdr:row>53</xdr:row>
      <xdr:rowOff>42862</xdr:rowOff>
    </xdr:from>
    <xdr:to>
      <xdr:col>13</xdr:col>
      <xdr:colOff>381000</xdr:colOff>
      <xdr:row>70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552456</xdr:colOff>
      <xdr:row>28</xdr:row>
      <xdr:rowOff>52387</xdr:rowOff>
    </xdr:from>
    <xdr:to>
      <xdr:col>13</xdr:col>
      <xdr:colOff>314331</xdr:colOff>
      <xdr:row>45</xdr:row>
      <xdr:rowOff>42862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357187</xdr:colOff>
      <xdr:row>33</xdr:row>
      <xdr:rowOff>4762</xdr:rowOff>
    </xdr:from>
    <xdr:to>
      <xdr:col>11</xdr:col>
      <xdr:colOff>523875</xdr:colOff>
      <xdr:row>49</xdr:row>
      <xdr:rowOff>157162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338137</xdr:colOff>
      <xdr:row>72</xdr:row>
      <xdr:rowOff>71437</xdr:rowOff>
    </xdr:from>
    <xdr:to>
      <xdr:col>11</xdr:col>
      <xdr:colOff>66675</xdr:colOff>
      <xdr:row>89</xdr:row>
      <xdr:rowOff>61912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395287</xdr:colOff>
      <xdr:row>13</xdr:row>
      <xdr:rowOff>71437</xdr:rowOff>
    </xdr:from>
    <xdr:to>
      <xdr:col>11</xdr:col>
      <xdr:colOff>304800</xdr:colOff>
      <xdr:row>30</xdr:row>
      <xdr:rowOff>61912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/2/6/4/0/1256/1_Collaborateurs/Catherine/SYNTHESE_Monitoring%20D.s._ALL%20YEA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/2/6/4/0/1256/1_Collaborateurs/Fabio/Monitoring/Monitoring%202015/Fichiers%20Monitoring%20synthese/Monitoring%202015_40_02032016_fin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2014"/>
      <sheetName val="2015"/>
      <sheetName val="Synth. par mois"/>
      <sheetName val="Synth. par an"/>
      <sheetName val="Synth. par canton"/>
      <sheetName val="Vielle Synthese Catherine"/>
    </sheetNames>
    <sheetDataSet>
      <sheetData sheetId="0">
        <row r="2">
          <cell r="B2">
            <v>0</v>
          </cell>
          <cell r="E2">
            <v>0</v>
          </cell>
        </row>
        <row r="3">
          <cell r="B3">
            <v>0</v>
          </cell>
          <cell r="E3">
            <v>0</v>
          </cell>
        </row>
        <row r="4">
          <cell r="B4">
            <v>0</v>
          </cell>
          <cell r="E4">
            <v>0</v>
          </cell>
        </row>
        <row r="5">
          <cell r="B5">
            <v>0</v>
          </cell>
          <cell r="E5">
            <v>111</v>
          </cell>
        </row>
        <row r="6">
          <cell r="B6">
            <v>3</v>
          </cell>
          <cell r="E6">
            <v>168</v>
          </cell>
        </row>
        <row r="7">
          <cell r="B7">
            <v>32</v>
          </cell>
          <cell r="E7">
            <v>184</v>
          </cell>
        </row>
        <row r="8">
          <cell r="B8">
            <v>407</v>
          </cell>
          <cell r="E8">
            <v>196</v>
          </cell>
        </row>
        <row r="9">
          <cell r="B9">
            <v>2396</v>
          </cell>
          <cell r="E9">
            <v>455</v>
          </cell>
        </row>
        <row r="10">
          <cell r="B10">
            <v>8451</v>
          </cell>
          <cell r="E10">
            <v>495</v>
          </cell>
        </row>
        <row r="11">
          <cell r="B11">
            <v>33673</v>
          </cell>
          <cell r="E11">
            <v>303</v>
          </cell>
        </row>
        <row r="12">
          <cell r="B12">
            <v>11840</v>
          </cell>
          <cell r="E12">
            <v>46</v>
          </cell>
        </row>
        <row r="13">
          <cell r="B13">
            <v>51</v>
          </cell>
          <cell r="E13">
            <v>20</v>
          </cell>
        </row>
      </sheetData>
      <sheetData sheetId="1">
        <row r="2">
          <cell r="B2">
            <v>0</v>
          </cell>
          <cell r="E2">
            <v>6</v>
          </cell>
        </row>
        <row r="3">
          <cell r="B3">
            <v>0</v>
          </cell>
          <cell r="E3">
            <v>6</v>
          </cell>
        </row>
        <row r="4">
          <cell r="B4">
            <v>0</v>
          </cell>
          <cell r="E4">
            <v>6</v>
          </cell>
        </row>
        <row r="5">
          <cell r="B5">
            <v>14</v>
          </cell>
          <cell r="E5">
            <v>6</v>
          </cell>
        </row>
        <row r="6">
          <cell r="B6">
            <v>16</v>
          </cell>
          <cell r="E6">
            <v>5</v>
          </cell>
        </row>
        <row r="7">
          <cell r="B7">
            <v>163</v>
          </cell>
          <cell r="E7">
            <v>18</v>
          </cell>
        </row>
        <row r="8">
          <cell r="B8">
            <v>1889</v>
          </cell>
          <cell r="E8">
            <v>43</v>
          </cell>
        </row>
        <row r="9">
          <cell r="B9">
            <v>10166</v>
          </cell>
          <cell r="E9">
            <v>87</v>
          </cell>
        </row>
        <row r="10">
          <cell r="B10">
            <v>19522</v>
          </cell>
          <cell r="E10">
            <v>116</v>
          </cell>
        </row>
        <row r="11">
          <cell r="B11">
            <v>17842</v>
          </cell>
          <cell r="E11">
            <v>43</v>
          </cell>
        </row>
        <row r="12">
          <cell r="B12">
            <v>5000</v>
          </cell>
          <cell r="E12">
            <v>25</v>
          </cell>
        </row>
        <row r="13">
          <cell r="B13">
            <v>48</v>
          </cell>
          <cell r="C13">
            <v>32</v>
          </cell>
          <cell r="E13">
            <v>5</v>
          </cell>
        </row>
      </sheetData>
      <sheetData sheetId="2">
        <row r="3">
          <cell r="BB3">
            <v>7262</v>
          </cell>
        </row>
        <row r="34">
          <cell r="B34">
            <v>318</v>
          </cell>
          <cell r="C34">
            <v>56</v>
          </cell>
        </row>
        <row r="35">
          <cell r="B35">
            <v>190.1</v>
          </cell>
          <cell r="C35">
            <v>66.75</v>
          </cell>
        </row>
        <row r="36">
          <cell r="B36">
            <v>574.79999999999995</v>
          </cell>
          <cell r="C36">
            <v>78.75</v>
          </cell>
        </row>
        <row r="37">
          <cell r="B37">
            <v>634.6</v>
          </cell>
          <cell r="C37">
            <v>110</v>
          </cell>
        </row>
        <row r="38">
          <cell r="B38">
            <v>308.3</v>
          </cell>
          <cell r="C38">
            <v>130.6</v>
          </cell>
        </row>
        <row r="39">
          <cell r="B39">
            <v>759.9</v>
          </cell>
          <cell r="C39">
            <v>144.5</v>
          </cell>
        </row>
        <row r="40">
          <cell r="B40">
            <v>22857.8</v>
          </cell>
          <cell r="C40">
            <v>181.4</v>
          </cell>
        </row>
        <row r="41">
          <cell r="B41">
            <v>115520.9</v>
          </cell>
          <cell r="C41">
            <v>229.5</v>
          </cell>
        </row>
        <row r="42">
          <cell r="B42">
            <v>136164.20000000001</v>
          </cell>
          <cell r="C42">
            <v>168.5</v>
          </cell>
        </row>
        <row r="43">
          <cell r="B43">
            <v>346344.5</v>
          </cell>
          <cell r="C43">
            <v>129.19999999999999</v>
          </cell>
        </row>
        <row r="44">
          <cell r="B44">
            <v>368707.6</v>
          </cell>
          <cell r="C44">
            <v>86</v>
          </cell>
        </row>
        <row r="45">
          <cell r="B45">
            <v>65954.600000000006</v>
          </cell>
          <cell r="C45">
            <v>65.75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"/>
      <sheetName val="AR"/>
      <sheetName val="AG"/>
      <sheetName val="BE"/>
      <sheetName val="BL"/>
      <sheetName val="FR"/>
      <sheetName val="GE"/>
      <sheetName val="GR"/>
      <sheetName val="JU"/>
      <sheetName val="LU"/>
      <sheetName val="NW"/>
      <sheetName val="NE"/>
      <sheetName val="SG"/>
      <sheetName val="SO"/>
      <sheetName val="TG"/>
      <sheetName val="TI"/>
      <sheetName val="VD"/>
      <sheetName val="SH"/>
      <sheetName val="VS"/>
      <sheetName val="ZH"/>
      <sheetName val="BW (D)"/>
      <sheetName val="Vbg (A)"/>
      <sheetName val="sicoli (F)"/>
      <sheetName val="SYNTHESE"/>
      <sheetName val="captures par canton et mois"/>
      <sheetName val="synth. 2012"/>
      <sheetName val="synth. 2013"/>
      <sheetName val="synth. 2014"/>
      <sheetName val="synth. 2015"/>
      <sheetName val="synth. tot. par mois"/>
      <sheetName val="synth. tot. par an"/>
      <sheetName val="synth. tot. par can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8">
          <cell r="B28">
            <v>118.1125</v>
          </cell>
          <cell r="C28">
            <v>31.560810810810811</v>
          </cell>
          <cell r="D28">
            <v>76.274193548387103</v>
          </cell>
          <cell r="E28">
            <v>41.584905660377359</v>
          </cell>
          <cell r="F28">
            <v>10.556338028169014</v>
          </cell>
          <cell r="G28">
            <v>0.21363636363636362</v>
          </cell>
          <cell r="H28">
            <v>9.3306451612903221</v>
          </cell>
          <cell r="I28">
            <v>0.21171171171171171</v>
          </cell>
          <cell r="J28">
            <v>4.6419753086419755</v>
          </cell>
          <cell r="K28">
            <v>0.49629629629629629</v>
          </cell>
          <cell r="L28">
            <v>0.6954022988505747</v>
          </cell>
          <cell r="M28">
            <v>0.3321917808219178</v>
          </cell>
          <cell r="N28">
            <v>0.90952380952380951</v>
          </cell>
          <cell r="O28">
            <v>1.197080291970803</v>
          </cell>
          <cell r="P28">
            <v>1.618421052631579</v>
          </cell>
          <cell r="Q28">
            <v>1.2654320987654322</v>
          </cell>
          <cell r="R28">
            <v>1.9306569343065694</v>
          </cell>
          <cell r="S28">
            <v>2.9877450980392157</v>
          </cell>
          <cell r="T28">
            <v>2.2103448275862068</v>
          </cell>
          <cell r="U28">
            <v>2.9133663366336635</v>
          </cell>
          <cell r="V28">
            <v>2.4077380952380953</v>
          </cell>
          <cell r="W28">
            <v>1.3265765765765767</v>
          </cell>
          <cell r="X28">
            <v>0.80099502487562191</v>
          </cell>
          <cell r="Y28">
            <v>1.1518987341772151</v>
          </cell>
          <cell r="Z28">
            <v>1.9650000000000001</v>
          </cell>
          <cell r="AA28">
            <v>3.8936915887850465</v>
          </cell>
          <cell r="AB28">
            <v>9.2179069767441852</v>
          </cell>
          <cell r="AC28">
            <v>19.195306122448979</v>
          </cell>
          <cell r="AD28">
            <v>30.911893203883498</v>
          </cell>
          <cell r="AE28">
            <v>26.038022813688212</v>
          </cell>
          <cell r="AF28">
            <v>13.6875</v>
          </cell>
          <cell r="AG28">
            <v>19.010526315789473</v>
          </cell>
          <cell r="AH28">
            <v>17.830388692579504</v>
          </cell>
          <cell r="AI28">
            <v>25.46843853820598</v>
          </cell>
          <cell r="AJ28">
            <v>48.542372881355931</v>
          </cell>
          <cell r="AK28">
            <v>79.625850340136054</v>
          </cell>
          <cell r="AL28">
            <v>168.37689393939394</v>
          </cell>
          <cell r="AM28">
            <v>105.63654618473896</v>
          </cell>
          <cell r="AN28">
            <v>164.58949416342412</v>
          </cell>
          <cell r="AO28">
            <v>120.55045871559633</v>
          </cell>
          <cell r="AP28">
            <v>144.54335260115607</v>
          </cell>
          <cell r="AQ28">
            <v>161.23333333333332</v>
          </cell>
          <cell r="AR28">
            <v>113.6694214876033</v>
          </cell>
          <cell r="AS28">
            <v>795.24509803921569</v>
          </cell>
          <cell r="AT28">
            <v>269.79126213592235</v>
          </cell>
          <cell r="AU28">
            <v>433.97826086956519</v>
          </cell>
          <cell r="AV28">
            <v>356.25252525252523</v>
          </cell>
          <cell r="AW28">
            <v>159.65714285714284</v>
          </cell>
          <cell r="AX28">
            <v>120.11320754716981</v>
          </cell>
          <cell r="AY28">
            <v>43.950495049504951</v>
          </cell>
          <cell r="AZ28">
            <v>23.696428571428573</v>
          </cell>
          <cell r="BA28">
            <v>103.91025641025641</v>
          </cell>
        </row>
      </sheetData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zoomScaleNormal="10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A23" sqref="A23"/>
    </sheetView>
  </sheetViews>
  <sheetFormatPr baseColWidth="10" defaultColWidth="14.42578125" defaultRowHeight="15.75" customHeight="1" x14ac:dyDescent="0.2"/>
  <cols>
    <col min="1" max="1" width="16" customWidth="1"/>
    <col min="2" max="2" width="51.140625" customWidth="1"/>
    <col min="3" max="3" width="36.7109375" customWidth="1"/>
    <col min="4" max="4" width="35.85546875" customWidth="1"/>
    <col min="5" max="5" width="43.7109375" customWidth="1"/>
    <col min="6" max="6" width="59.85546875" customWidth="1"/>
    <col min="7" max="7" width="58" customWidth="1"/>
    <col min="8" max="8" width="42.140625" customWidth="1"/>
    <col min="9" max="9" width="45.7109375" customWidth="1"/>
    <col min="10" max="10" width="67.5703125" customWidth="1"/>
    <col min="11" max="11" width="62.85546875" customWidth="1"/>
    <col min="12" max="12" width="70.7109375" customWidth="1"/>
    <col min="13" max="13" width="60.42578125" customWidth="1"/>
  </cols>
  <sheetData>
    <row r="1" spans="1:13" ht="15.75" customHeight="1" x14ac:dyDescent="0.2">
      <c r="A1" s="166" t="s">
        <v>7</v>
      </c>
      <c r="B1" s="166" t="s">
        <v>30</v>
      </c>
      <c r="C1" s="166" t="s">
        <v>31</v>
      </c>
      <c r="D1" s="169" t="s">
        <v>32</v>
      </c>
      <c r="E1" s="166" t="s">
        <v>33</v>
      </c>
      <c r="F1" s="166" t="s">
        <v>34</v>
      </c>
      <c r="G1" s="166" t="s">
        <v>35</v>
      </c>
      <c r="H1" s="166" t="s">
        <v>36</v>
      </c>
      <c r="I1" s="166" t="s">
        <v>37</v>
      </c>
      <c r="J1" s="166" t="s">
        <v>38</v>
      </c>
      <c r="K1" s="166" t="s">
        <v>39</v>
      </c>
      <c r="L1" s="166" t="s">
        <v>40</v>
      </c>
      <c r="M1" s="166" t="s">
        <v>41</v>
      </c>
    </row>
    <row r="2" spans="1:13" s="1" customFormat="1" ht="15.75" customHeight="1" x14ac:dyDescent="0.2">
      <c r="A2" s="167" t="s">
        <v>7</v>
      </c>
      <c r="B2" s="167" t="s">
        <v>42</v>
      </c>
      <c r="C2" s="167" t="s">
        <v>43</v>
      </c>
      <c r="D2" s="170" t="s">
        <v>44</v>
      </c>
      <c r="E2" s="167" t="s">
        <v>45</v>
      </c>
      <c r="F2" s="167" t="s">
        <v>46</v>
      </c>
      <c r="G2" s="167" t="s">
        <v>47</v>
      </c>
      <c r="H2" s="167" t="s">
        <v>48</v>
      </c>
      <c r="I2" s="167" t="s">
        <v>49</v>
      </c>
      <c r="J2" s="167" t="s">
        <v>50</v>
      </c>
      <c r="K2" s="167" t="s">
        <v>51</v>
      </c>
      <c r="L2" s="167" t="s">
        <v>52</v>
      </c>
      <c r="M2" s="167" t="s">
        <v>53</v>
      </c>
    </row>
    <row r="3" spans="1:13" s="40" customFormat="1" ht="15.75" customHeight="1" x14ac:dyDescent="0.2">
      <c r="A3" s="166" t="s">
        <v>15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13" s="40" customFormat="1" ht="15.75" customHeight="1" x14ac:dyDescent="0.2">
      <c r="A4" s="166" t="s">
        <v>54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</row>
    <row r="5" spans="1:13" s="40" customFormat="1" ht="15.75" customHeight="1" x14ac:dyDescent="0.2">
      <c r="A5" s="166" t="s">
        <v>16</v>
      </c>
      <c r="B5" s="160" t="s">
        <v>967</v>
      </c>
      <c r="C5" s="160" t="s">
        <v>967</v>
      </c>
      <c r="D5" s="160" t="s">
        <v>967</v>
      </c>
      <c r="E5" s="160" t="s">
        <v>967</v>
      </c>
      <c r="F5" s="160" t="s">
        <v>968</v>
      </c>
      <c r="G5" s="160" t="s">
        <v>968</v>
      </c>
      <c r="H5" s="160"/>
      <c r="I5" s="160"/>
      <c r="J5" s="160"/>
      <c r="K5" s="160"/>
      <c r="L5" s="160"/>
      <c r="M5" s="160"/>
    </row>
    <row r="6" spans="1:13" s="40" customFormat="1" ht="15.75" customHeight="1" x14ac:dyDescent="0.2">
      <c r="A6" s="166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</row>
    <row r="7" spans="1:13" s="40" customFormat="1" ht="15.75" customHeight="1" x14ac:dyDescent="0.2">
      <c r="A7" s="166" t="s">
        <v>18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</row>
    <row r="8" spans="1:13" s="40" customFormat="1" ht="15.75" customHeight="1" x14ac:dyDescent="0.2">
      <c r="A8" s="166" t="s">
        <v>20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</row>
    <row r="9" spans="1:13" s="40" customFormat="1" ht="15.75" customHeight="1" x14ac:dyDescent="0.2">
      <c r="A9" s="166" t="s">
        <v>55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</row>
    <row r="10" spans="1:13" s="40" customFormat="1" ht="15.75" customHeight="1" x14ac:dyDescent="0.2">
      <c r="A10" s="166" t="s">
        <v>21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</row>
    <row r="11" spans="1:13" s="40" customFormat="1" ht="27.75" customHeight="1" x14ac:dyDescent="0.2">
      <c r="A11" s="166" t="s">
        <v>22</v>
      </c>
      <c r="B11" s="160" t="s">
        <v>301</v>
      </c>
      <c r="C11" s="160" t="s">
        <v>301</v>
      </c>
      <c r="D11" s="160" t="s">
        <v>301</v>
      </c>
      <c r="E11" s="160" t="s">
        <v>301</v>
      </c>
      <c r="F11" s="160" t="s">
        <v>301</v>
      </c>
      <c r="G11" s="160"/>
      <c r="H11" s="160"/>
      <c r="I11" s="160"/>
      <c r="J11" s="160"/>
      <c r="K11" s="160"/>
      <c r="L11" s="160"/>
      <c r="M11" s="160"/>
    </row>
    <row r="12" spans="1:13" s="40" customFormat="1" ht="15.75" customHeight="1" x14ac:dyDescent="0.2">
      <c r="A12" s="168" t="s">
        <v>23</v>
      </c>
      <c r="B12" s="161" t="s">
        <v>153</v>
      </c>
      <c r="C12" s="161" t="s">
        <v>153</v>
      </c>
      <c r="D12" s="161" t="s">
        <v>153</v>
      </c>
      <c r="E12" s="162" t="s">
        <v>969</v>
      </c>
      <c r="F12" s="161" t="s">
        <v>970</v>
      </c>
      <c r="G12" s="163" t="s">
        <v>971</v>
      </c>
      <c r="H12" s="164"/>
      <c r="I12" s="160"/>
      <c r="J12" s="161"/>
      <c r="K12" s="160"/>
      <c r="L12" s="160"/>
      <c r="M12" s="160"/>
    </row>
    <row r="13" spans="1:13" s="40" customFormat="1" ht="15.75" customHeight="1" x14ac:dyDescent="0.2">
      <c r="A13" s="166" t="s">
        <v>56</v>
      </c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</row>
    <row r="14" spans="1:13" s="40" customFormat="1" ht="15.75" customHeight="1" x14ac:dyDescent="0.2">
      <c r="A14" s="166" t="s">
        <v>24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</row>
    <row r="15" spans="1:13" s="40" customFormat="1" ht="15.75" customHeight="1" x14ac:dyDescent="0.2">
      <c r="A15" s="166" t="s">
        <v>57</v>
      </c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</row>
    <row r="16" spans="1:13" s="40" customFormat="1" ht="15.75" customHeight="1" x14ac:dyDescent="0.2">
      <c r="A16" s="166" t="s">
        <v>25</v>
      </c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</row>
    <row r="17" spans="1:13" s="40" customFormat="1" ht="15.75" customHeight="1" x14ac:dyDescent="0.2">
      <c r="A17" s="166" t="s">
        <v>58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</row>
    <row r="18" spans="1:13" s="40" customFormat="1" ht="15.75" customHeight="1" x14ac:dyDescent="0.2">
      <c r="A18" s="166" t="s">
        <v>59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</row>
    <row r="19" spans="1:13" s="40" customFormat="1" ht="15.75" customHeight="1" x14ac:dyDescent="0.2">
      <c r="A19" s="166" t="s">
        <v>27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</row>
    <row r="20" spans="1:13" s="40" customFormat="1" ht="15.75" customHeight="1" x14ac:dyDescent="0.2">
      <c r="A20" s="166" t="s">
        <v>26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</row>
    <row r="21" spans="1:13" s="40" customFormat="1" ht="15.75" customHeight="1" x14ac:dyDescent="0.2">
      <c r="A21" s="166" t="s">
        <v>60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</row>
    <row r="22" spans="1:13" s="40" customFormat="1" ht="15.75" customHeight="1" x14ac:dyDescent="0.2">
      <c r="A22" s="166" t="s">
        <v>61</v>
      </c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</row>
    <row r="23" spans="1:13" s="40" customFormat="1" ht="37.5" customHeight="1" x14ac:dyDescent="0.2">
      <c r="A23" s="166" t="s">
        <v>62</v>
      </c>
      <c r="B23" s="160" t="s">
        <v>300</v>
      </c>
      <c r="C23" s="160"/>
      <c r="D23" s="160"/>
      <c r="E23" s="160"/>
      <c r="F23" s="165" t="s">
        <v>972</v>
      </c>
      <c r="G23" s="160"/>
      <c r="H23" s="160"/>
      <c r="I23" s="160"/>
      <c r="J23" s="160"/>
      <c r="K23" s="160"/>
      <c r="L23" s="160"/>
      <c r="M23" s="160"/>
    </row>
    <row r="24" spans="1:13" s="40" customFormat="1" ht="15.75" customHeight="1" x14ac:dyDescent="0.2">
      <c r="A24" s="166" t="s">
        <v>28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</row>
    <row r="25" spans="1:13" s="40" customFormat="1" ht="15.75" customHeight="1" x14ac:dyDescent="0.2">
      <c r="A25" s="166" t="s">
        <v>63</v>
      </c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</row>
    <row r="26" spans="1:13" s="40" customFormat="1" ht="15.75" customHeight="1" x14ac:dyDescent="0.2">
      <c r="A26" s="166" t="s">
        <v>29</v>
      </c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</row>
    <row r="27" spans="1:13" s="40" customFormat="1" ht="15.75" customHeight="1" x14ac:dyDescent="0.2">
      <c r="A27" s="166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</row>
    <row r="28" spans="1:13" s="40" customFormat="1" ht="29.25" customHeight="1" x14ac:dyDescent="0.2">
      <c r="A28" s="167" t="s">
        <v>64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</row>
    <row r="29" spans="1:13" s="40" customFormat="1" ht="27" customHeight="1" x14ac:dyDescent="0.2">
      <c r="A29" s="166" t="s">
        <v>66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</row>
    <row r="30" spans="1:13" s="40" customFormat="1" ht="39.75" customHeight="1" x14ac:dyDescent="0.2">
      <c r="A30" s="166" t="s">
        <v>65</v>
      </c>
      <c r="B30" s="160" t="s">
        <v>973</v>
      </c>
      <c r="C30" s="160" t="s">
        <v>973</v>
      </c>
      <c r="D30" s="160" t="s">
        <v>973</v>
      </c>
      <c r="E30" s="160" t="s">
        <v>974</v>
      </c>
      <c r="F30" s="160" t="s">
        <v>975</v>
      </c>
      <c r="G30" s="160" t="s">
        <v>975</v>
      </c>
      <c r="H30" s="160" t="s">
        <v>975</v>
      </c>
      <c r="I30" s="160" t="s">
        <v>975</v>
      </c>
      <c r="J30" s="160"/>
      <c r="K30" s="160"/>
      <c r="L30" s="160"/>
      <c r="M30" s="160"/>
    </row>
    <row r="31" spans="1:13" s="40" customFormat="1" ht="15.75" customHeight="1" x14ac:dyDescent="0.2">
      <c r="A31" s="166" t="s">
        <v>67</v>
      </c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</row>
    <row r="32" spans="1:13" ht="15.75" customHeight="1" x14ac:dyDescent="0.2">
      <c r="A32" s="4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</row>
    <row r="33" spans="1:13" ht="15.75" customHeight="1" x14ac:dyDescent="0.2">
      <c r="A33" s="4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</row>
    <row r="34" spans="1:13" ht="15.75" customHeight="1" x14ac:dyDescent="0.2">
      <c r="A34" s="4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</row>
    <row r="35" spans="1:13" ht="15.75" customHeight="1" x14ac:dyDescent="0.2">
      <c r="A35" s="4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</row>
    <row r="36" spans="1:13" ht="15.75" customHeight="1" x14ac:dyDescent="0.2">
      <c r="A36" s="4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</row>
  </sheetData>
  <conditionalFormatting sqref="F23">
    <cfRule type="notContainsBlanks" dxfId="7" priority="1">
      <formula>LEN(TRIM(F23))&gt;0</formula>
    </cfRule>
  </conditionalFormatting>
  <conditionalFormatting sqref="B3:M24">
    <cfRule type="notContainsBlanks" dxfId="6" priority="2">
      <formula>LEN(TRIM(B3))&gt;0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9"/>
  <sheetViews>
    <sheetView zoomScaleNormal="100" workbookViewId="0">
      <pane xSplit="14" ySplit="2" topLeftCell="AS3" activePane="bottomRight" state="frozen"/>
      <selection pane="topRight" activeCell="Q1" sqref="Q1"/>
      <selection pane="bottomLeft" activeCell="A3" sqref="A3"/>
      <selection pane="bottomRight" activeCell="N20" sqref="N20"/>
    </sheetView>
  </sheetViews>
  <sheetFormatPr baseColWidth="10" defaultRowHeight="12.75" x14ac:dyDescent="0.2"/>
  <cols>
    <col min="1" max="1" width="6.140625" style="49" customWidth="1"/>
    <col min="2" max="2" width="5.5703125" style="49" customWidth="1"/>
    <col min="3" max="3" width="7.5703125" style="49" customWidth="1"/>
    <col min="4" max="5" width="8.42578125" style="49" customWidth="1"/>
    <col min="6" max="6" width="6.85546875" style="49" customWidth="1"/>
    <col min="7" max="7" width="7.140625" style="49" customWidth="1"/>
    <col min="8" max="8" width="10.7109375" style="46" customWidth="1"/>
    <col min="9" max="9" width="8.42578125" style="49" customWidth="1"/>
    <col min="10" max="10" width="7.85546875" style="49" customWidth="1"/>
    <col min="11" max="11" width="6.85546875" style="49" customWidth="1"/>
    <col min="12" max="12" width="9.7109375" style="49" customWidth="1"/>
    <col min="13" max="13" width="5.7109375" style="49" customWidth="1"/>
    <col min="14" max="14" width="13.85546875" style="113" customWidth="1"/>
    <col min="15" max="66" width="4.85546875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13" t="s">
        <v>22</v>
      </c>
      <c r="B3" s="313">
        <v>1</v>
      </c>
      <c r="C3" s="313" t="s">
        <v>330</v>
      </c>
      <c r="D3" s="313" t="s">
        <v>331</v>
      </c>
      <c r="E3" s="313" t="s">
        <v>332</v>
      </c>
      <c r="F3" s="313"/>
      <c r="G3" s="313" t="s">
        <v>333</v>
      </c>
      <c r="H3" s="314" t="s">
        <v>334</v>
      </c>
      <c r="I3" s="313" t="s">
        <v>335</v>
      </c>
      <c r="J3" s="313"/>
      <c r="K3" s="313"/>
      <c r="L3" s="313"/>
      <c r="M3" s="312"/>
      <c r="N3" s="219" t="s">
        <v>934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1</v>
      </c>
      <c r="AJ3" s="220">
        <v>0</v>
      </c>
      <c r="AK3" s="220">
        <v>0</v>
      </c>
      <c r="AL3" s="220">
        <v>0</v>
      </c>
      <c r="AM3" s="220">
        <v>1</v>
      </c>
      <c r="AN3" s="220">
        <v>18</v>
      </c>
      <c r="AO3" s="220">
        <v>6</v>
      </c>
      <c r="AP3" s="220">
        <v>4</v>
      </c>
      <c r="AQ3" s="220">
        <v>8</v>
      </c>
      <c r="AR3" s="220">
        <v>32</v>
      </c>
      <c r="AS3" s="220">
        <v>36</v>
      </c>
      <c r="AT3" s="220">
        <v>82</v>
      </c>
      <c r="AU3" s="220">
        <v>24</v>
      </c>
      <c r="AV3" s="220">
        <v>82</v>
      </c>
      <c r="AW3" s="220">
        <v>315</v>
      </c>
      <c r="AX3" s="220">
        <v>310</v>
      </c>
      <c r="AY3" s="220">
        <v>370</v>
      </c>
      <c r="AZ3" s="220">
        <v>660</v>
      </c>
      <c r="BA3" s="220">
        <v>580</v>
      </c>
      <c r="BB3" s="220">
        <v>420</v>
      </c>
      <c r="BC3" s="220">
        <v>130</v>
      </c>
      <c r="BD3" s="220">
        <v>560</v>
      </c>
      <c r="BE3" s="220">
        <v>1200</v>
      </c>
      <c r="BF3" s="220">
        <v>1350</v>
      </c>
      <c r="BG3" s="220">
        <v>25</v>
      </c>
      <c r="BH3" s="220">
        <v>390</v>
      </c>
      <c r="BI3" s="220">
        <v>82</v>
      </c>
      <c r="BJ3" s="220">
        <v>0</v>
      </c>
      <c r="BK3" s="220">
        <v>0</v>
      </c>
      <c r="BL3" s="220">
        <v>0</v>
      </c>
      <c r="BM3" s="220">
        <v>2</v>
      </c>
      <c r="BN3" s="220">
        <v>0</v>
      </c>
      <c r="BO3" s="132">
        <f t="shared" ref="BO3:BO5" si="0">SUM(O3:BN3)</f>
        <v>6688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0</v>
      </c>
      <c r="P4" s="220">
        <v>0</v>
      </c>
      <c r="Q4" s="220">
        <v>0</v>
      </c>
      <c r="R4" s="220">
        <v>0</v>
      </c>
      <c r="S4" s="220">
        <v>0</v>
      </c>
      <c r="T4" s="220">
        <v>0</v>
      </c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1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1</v>
      </c>
      <c r="AO4" s="220">
        <v>4</v>
      </c>
      <c r="AP4" s="220">
        <v>2</v>
      </c>
      <c r="AQ4" s="220">
        <v>7</v>
      </c>
      <c r="AR4" s="220">
        <v>46</v>
      </c>
      <c r="AS4" s="220">
        <v>58</v>
      </c>
      <c r="AT4" s="220">
        <v>178</v>
      </c>
      <c r="AU4" s="220">
        <v>62</v>
      </c>
      <c r="AV4" s="220">
        <v>204</v>
      </c>
      <c r="AW4" s="220">
        <v>405</v>
      </c>
      <c r="AX4" s="220">
        <v>520</v>
      </c>
      <c r="AY4" s="220">
        <v>310</v>
      </c>
      <c r="AZ4" s="220">
        <v>530</v>
      </c>
      <c r="BA4" s="220">
        <v>240</v>
      </c>
      <c r="BB4" s="220">
        <v>220</v>
      </c>
      <c r="BC4" s="220">
        <v>105</v>
      </c>
      <c r="BD4" s="220">
        <v>360</v>
      </c>
      <c r="BE4" s="220">
        <v>900</v>
      </c>
      <c r="BF4" s="220">
        <v>870</v>
      </c>
      <c r="BG4" s="220">
        <v>32</v>
      </c>
      <c r="BH4" s="220">
        <v>300</v>
      </c>
      <c r="BI4" s="220">
        <v>80</v>
      </c>
      <c r="BJ4" s="220">
        <v>0</v>
      </c>
      <c r="BK4" s="220">
        <v>2</v>
      </c>
      <c r="BL4" s="220">
        <v>0</v>
      </c>
      <c r="BM4" s="220">
        <v>18</v>
      </c>
      <c r="BN4" s="220">
        <v>0</v>
      </c>
      <c r="BO4" s="132">
        <f t="shared" si="0"/>
        <v>5455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BN5" si="1">IF(ISBLANK(O3),"-",O3+O4)</f>
        <v>0</v>
      </c>
      <c r="P5" s="222">
        <f t="shared" si="1"/>
        <v>0</v>
      </c>
      <c r="Q5" s="222">
        <f t="shared" si="1"/>
        <v>0</v>
      </c>
      <c r="R5" s="222">
        <f t="shared" si="1"/>
        <v>0</v>
      </c>
      <c r="S5" s="222">
        <f t="shared" si="1"/>
        <v>0</v>
      </c>
      <c r="T5" s="222">
        <f t="shared" si="1"/>
        <v>0</v>
      </c>
      <c r="U5" s="222">
        <f t="shared" si="1"/>
        <v>0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1</v>
      </c>
      <c r="AH5" s="222">
        <f t="shared" si="1"/>
        <v>0</v>
      </c>
      <c r="AI5" s="222">
        <f t="shared" si="1"/>
        <v>1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1</v>
      </c>
      <c r="AN5" s="222">
        <f t="shared" si="1"/>
        <v>19</v>
      </c>
      <c r="AO5" s="222">
        <f t="shared" si="1"/>
        <v>10</v>
      </c>
      <c r="AP5" s="222">
        <f t="shared" si="1"/>
        <v>6</v>
      </c>
      <c r="AQ5" s="222">
        <f t="shared" si="1"/>
        <v>15</v>
      </c>
      <c r="AR5" s="222">
        <f t="shared" si="1"/>
        <v>78</v>
      </c>
      <c r="AS5" s="222">
        <f t="shared" si="1"/>
        <v>94</v>
      </c>
      <c r="AT5" s="222">
        <f t="shared" si="1"/>
        <v>260</v>
      </c>
      <c r="AU5" s="222">
        <f t="shared" si="1"/>
        <v>86</v>
      </c>
      <c r="AV5" s="222">
        <f t="shared" si="1"/>
        <v>286</v>
      </c>
      <c r="AW5" s="222">
        <f t="shared" si="1"/>
        <v>720</v>
      </c>
      <c r="AX5" s="222">
        <f t="shared" si="1"/>
        <v>830</v>
      </c>
      <c r="AY5" s="222">
        <f t="shared" si="1"/>
        <v>680</v>
      </c>
      <c r="AZ5" s="222">
        <f t="shared" si="1"/>
        <v>1190</v>
      </c>
      <c r="BA5" s="222">
        <f t="shared" si="1"/>
        <v>820</v>
      </c>
      <c r="BB5" s="222">
        <f t="shared" si="1"/>
        <v>640</v>
      </c>
      <c r="BC5" s="222">
        <f t="shared" si="1"/>
        <v>235</v>
      </c>
      <c r="BD5" s="222">
        <f t="shared" si="1"/>
        <v>920</v>
      </c>
      <c r="BE5" s="222">
        <f t="shared" si="1"/>
        <v>2100</v>
      </c>
      <c r="BF5" s="222">
        <f t="shared" si="1"/>
        <v>2220</v>
      </c>
      <c r="BG5" s="222">
        <f t="shared" si="1"/>
        <v>57</v>
      </c>
      <c r="BH5" s="222">
        <f t="shared" si="1"/>
        <v>690</v>
      </c>
      <c r="BI5" s="222">
        <f t="shared" si="1"/>
        <v>162</v>
      </c>
      <c r="BJ5" s="222">
        <f t="shared" si="1"/>
        <v>0</v>
      </c>
      <c r="BK5" s="222">
        <f t="shared" si="1"/>
        <v>2</v>
      </c>
      <c r="BL5" s="222">
        <f t="shared" si="1"/>
        <v>0</v>
      </c>
      <c r="BM5" s="222">
        <f t="shared" si="1"/>
        <v>20</v>
      </c>
      <c r="BN5" s="222">
        <f t="shared" si="1"/>
        <v>0</v>
      </c>
      <c r="BO5" s="133">
        <f t="shared" si="0"/>
        <v>12143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N6" si="2">IF(ISNUMBER(O5),(IF(O5&gt;0,(100/(O3+O4))*O3,"-")),"-")</f>
        <v>-</v>
      </c>
      <c r="P6" s="223" t="str">
        <f t="shared" si="2"/>
        <v>-</v>
      </c>
      <c r="Q6" s="223" t="str">
        <f t="shared" si="2"/>
        <v>-</v>
      </c>
      <c r="R6" s="223" t="str">
        <f t="shared" si="2"/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>
        <f t="shared" si="2"/>
        <v>0</v>
      </c>
      <c r="AH6" s="223" t="str">
        <f t="shared" si="2"/>
        <v>-</v>
      </c>
      <c r="AI6" s="223">
        <f t="shared" si="2"/>
        <v>100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>
        <f t="shared" si="2"/>
        <v>100</v>
      </c>
      <c r="AN6" s="223">
        <f t="shared" si="2"/>
        <v>94.736842105263165</v>
      </c>
      <c r="AO6" s="223">
        <f t="shared" si="2"/>
        <v>60</v>
      </c>
      <c r="AP6" s="223">
        <f t="shared" si="2"/>
        <v>66.666666666666671</v>
      </c>
      <c r="AQ6" s="223">
        <f t="shared" si="2"/>
        <v>53.333333333333336</v>
      </c>
      <c r="AR6" s="223">
        <f t="shared" si="2"/>
        <v>41.025641025641029</v>
      </c>
      <c r="AS6" s="223">
        <f t="shared" si="2"/>
        <v>38.297872340425528</v>
      </c>
      <c r="AT6" s="223">
        <f t="shared" si="2"/>
        <v>31.53846153846154</v>
      </c>
      <c r="AU6" s="223">
        <f t="shared" si="2"/>
        <v>27.906976744186046</v>
      </c>
      <c r="AV6" s="223">
        <f t="shared" si="2"/>
        <v>28.67132867132867</v>
      </c>
      <c r="AW6" s="223">
        <f t="shared" si="2"/>
        <v>43.75</v>
      </c>
      <c r="AX6" s="223">
        <f t="shared" si="2"/>
        <v>37.349397590361448</v>
      </c>
      <c r="AY6" s="223">
        <f t="shared" si="2"/>
        <v>54.411764705882355</v>
      </c>
      <c r="AZ6" s="223">
        <f t="shared" si="2"/>
        <v>55.462184873949582</v>
      </c>
      <c r="BA6" s="223">
        <f t="shared" si="2"/>
        <v>70.731707317073173</v>
      </c>
      <c r="BB6" s="223">
        <f t="shared" si="2"/>
        <v>65.625</v>
      </c>
      <c r="BC6" s="223">
        <f t="shared" si="2"/>
        <v>55.319148936170215</v>
      </c>
      <c r="BD6" s="223">
        <f t="shared" si="2"/>
        <v>60.869565217391305</v>
      </c>
      <c r="BE6" s="223">
        <f t="shared" si="2"/>
        <v>57.142857142857139</v>
      </c>
      <c r="BF6" s="223">
        <f t="shared" si="2"/>
        <v>60.810810810810807</v>
      </c>
      <c r="BG6" s="223">
        <f t="shared" si="2"/>
        <v>43.859649122807014</v>
      </c>
      <c r="BH6" s="223">
        <f t="shared" si="2"/>
        <v>56.521739130434781</v>
      </c>
      <c r="BI6" s="223">
        <f t="shared" si="2"/>
        <v>50.617283950617278</v>
      </c>
      <c r="BJ6" s="223" t="str">
        <f t="shared" si="2"/>
        <v>-</v>
      </c>
      <c r="BK6" s="223">
        <f t="shared" si="2"/>
        <v>0</v>
      </c>
      <c r="BL6" s="223" t="str">
        <f t="shared" si="2"/>
        <v>-</v>
      </c>
      <c r="BM6" s="223">
        <f t="shared" si="2"/>
        <v>10</v>
      </c>
      <c r="BN6" s="223" t="str">
        <f t="shared" si="2"/>
        <v>-</v>
      </c>
      <c r="BO6" s="270">
        <f t="shared" ref="BO6:BO7" si="3">AVERAGE(O6:BN6)</f>
        <v>50.542527082357815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3"/>
        <v>#DIV/0!</v>
      </c>
    </row>
    <row r="8" spans="1:67" ht="12.75" customHeight="1" x14ac:dyDescent="0.2">
      <c r="A8" s="313" t="s">
        <v>22</v>
      </c>
      <c r="B8" s="313">
        <v>2</v>
      </c>
      <c r="C8" s="313" t="s">
        <v>330</v>
      </c>
      <c r="D8" s="313" t="s">
        <v>331</v>
      </c>
      <c r="E8" s="313" t="s">
        <v>336</v>
      </c>
      <c r="F8" s="313"/>
      <c r="G8" s="313" t="s">
        <v>337</v>
      </c>
      <c r="H8" s="314" t="s">
        <v>338</v>
      </c>
      <c r="I8" s="313" t="s">
        <v>339</v>
      </c>
      <c r="J8" s="313"/>
      <c r="K8" s="313"/>
      <c r="L8" s="313"/>
      <c r="M8" s="312"/>
      <c r="N8" s="219" t="s">
        <v>934</v>
      </c>
      <c r="O8" s="220">
        <v>1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1</v>
      </c>
      <c r="AB8" s="220">
        <v>0</v>
      </c>
      <c r="AC8" s="220">
        <v>0</v>
      </c>
      <c r="AD8" s="220">
        <v>0</v>
      </c>
      <c r="AE8" s="220">
        <v>1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1</v>
      </c>
      <c r="AQ8" s="220">
        <v>0</v>
      </c>
      <c r="AR8" s="220">
        <v>4</v>
      </c>
      <c r="AS8" s="220">
        <v>26</v>
      </c>
      <c r="AT8" s="220">
        <v>40</v>
      </c>
      <c r="AU8" s="220">
        <v>10</v>
      </c>
      <c r="AV8" s="220">
        <v>4</v>
      </c>
      <c r="AW8" s="220">
        <v>28</v>
      </c>
      <c r="AX8" s="220">
        <v>11</v>
      </c>
      <c r="AY8" s="220">
        <v>24</v>
      </c>
      <c r="AZ8" s="220">
        <v>15</v>
      </c>
      <c r="BA8" s="220">
        <v>34</v>
      </c>
      <c r="BB8" s="220">
        <v>8</v>
      </c>
      <c r="BC8" s="220">
        <v>8</v>
      </c>
      <c r="BD8" s="220">
        <v>27</v>
      </c>
      <c r="BE8" s="220">
        <v>31</v>
      </c>
      <c r="BF8" s="220">
        <v>72</v>
      </c>
      <c r="BG8" s="220">
        <v>1</v>
      </c>
      <c r="BH8" s="220">
        <v>105</v>
      </c>
      <c r="BI8" s="220">
        <v>155</v>
      </c>
      <c r="BJ8" s="220">
        <v>2</v>
      </c>
      <c r="BK8" s="220">
        <v>1</v>
      </c>
      <c r="BL8" s="220">
        <v>2</v>
      </c>
      <c r="BM8" s="220">
        <v>0</v>
      </c>
      <c r="BN8" s="220">
        <v>0</v>
      </c>
      <c r="BO8" s="132">
        <f t="shared" ref="BO8:BO10" si="4">SUM(O8:BN8)</f>
        <v>612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1</v>
      </c>
      <c r="P9" s="220">
        <v>0</v>
      </c>
      <c r="Q9" s="220">
        <v>0</v>
      </c>
      <c r="R9" s="220">
        <v>1</v>
      </c>
      <c r="S9" s="220">
        <v>1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1</v>
      </c>
      <c r="AC9" s="220">
        <v>1</v>
      </c>
      <c r="AD9" s="220">
        <v>0</v>
      </c>
      <c r="AE9" s="220">
        <v>1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1</v>
      </c>
      <c r="AN9" s="220">
        <v>0</v>
      </c>
      <c r="AO9" s="220">
        <v>0</v>
      </c>
      <c r="AP9" s="220">
        <v>0</v>
      </c>
      <c r="AQ9" s="220">
        <v>0</v>
      </c>
      <c r="AR9" s="220">
        <v>7</v>
      </c>
      <c r="AS9" s="220">
        <v>13</v>
      </c>
      <c r="AT9" s="220">
        <v>27</v>
      </c>
      <c r="AU9" s="220">
        <v>13</v>
      </c>
      <c r="AV9" s="220">
        <v>6</v>
      </c>
      <c r="AW9" s="220">
        <v>33</v>
      </c>
      <c r="AX9" s="220">
        <v>13</v>
      </c>
      <c r="AY9" s="220">
        <v>31</v>
      </c>
      <c r="AZ9" s="220">
        <v>9</v>
      </c>
      <c r="BA9" s="220">
        <v>11</v>
      </c>
      <c r="BB9" s="220">
        <v>5</v>
      </c>
      <c r="BC9" s="220">
        <v>4</v>
      </c>
      <c r="BD9" s="220">
        <v>25</v>
      </c>
      <c r="BE9" s="220">
        <v>21</v>
      </c>
      <c r="BF9" s="220">
        <v>47</v>
      </c>
      <c r="BG9" s="220">
        <v>0</v>
      </c>
      <c r="BH9" s="220">
        <v>179</v>
      </c>
      <c r="BI9" s="220">
        <v>231</v>
      </c>
      <c r="BJ9" s="220">
        <v>1</v>
      </c>
      <c r="BK9" s="220">
        <v>8</v>
      </c>
      <c r="BL9" s="220">
        <v>7</v>
      </c>
      <c r="BM9" s="220">
        <v>0</v>
      </c>
      <c r="BN9" s="220">
        <v>0</v>
      </c>
      <c r="BO9" s="132">
        <f t="shared" si="4"/>
        <v>698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R10" si="5">IF(ISBLANK(O8),"-",O8+O9)</f>
        <v>2</v>
      </c>
      <c r="P10" s="222">
        <f t="shared" si="5"/>
        <v>0</v>
      </c>
      <c r="Q10" s="222">
        <f t="shared" si="5"/>
        <v>0</v>
      </c>
      <c r="R10" s="222">
        <f t="shared" si="5"/>
        <v>1</v>
      </c>
      <c r="S10" s="222">
        <v>1</v>
      </c>
      <c r="T10" s="222">
        <f t="shared" ref="T10:BN10" si="6">IF(ISBLANK(T8),"-",T8+T9)</f>
        <v>0</v>
      </c>
      <c r="U10" s="222">
        <f t="shared" si="6"/>
        <v>0</v>
      </c>
      <c r="V10" s="222">
        <f t="shared" si="6"/>
        <v>0</v>
      </c>
      <c r="W10" s="222">
        <f t="shared" si="6"/>
        <v>0</v>
      </c>
      <c r="X10" s="222">
        <f t="shared" si="6"/>
        <v>0</v>
      </c>
      <c r="Y10" s="222">
        <f t="shared" si="6"/>
        <v>0</v>
      </c>
      <c r="Z10" s="222">
        <f t="shared" si="6"/>
        <v>0</v>
      </c>
      <c r="AA10" s="222">
        <f t="shared" si="6"/>
        <v>1</v>
      </c>
      <c r="AB10" s="222">
        <f t="shared" si="6"/>
        <v>1</v>
      </c>
      <c r="AC10" s="222">
        <f t="shared" si="6"/>
        <v>1</v>
      </c>
      <c r="AD10" s="222">
        <f t="shared" si="6"/>
        <v>0</v>
      </c>
      <c r="AE10" s="222">
        <f t="shared" si="6"/>
        <v>2</v>
      </c>
      <c r="AF10" s="222">
        <f t="shared" si="6"/>
        <v>0</v>
      </c>
      <c r="AG10" s="222">
        <f t="shared" si="6"/>
        <v>0</v>
      </c>
      <c r="AH10" s="222">
        <f t="shared" si="6"/>
        <v>0</v>
      </c>
      <c r="AI10" s="222">
        <f t="shared" si="6"/>
        <v>0</v>
      </c>
      <c r="AJ10" s="222">
        <f t="shared" si="6"/>
        <v>0</v>
      </c>
      <c r="AK10" s="222">
        <f t="shared" si="6"/>
        <v>0</v>
      </c>
      <c r="AL10" s="222">
        <f t="shared" si="6"/>
        <v>0</v>
      </c>
      <c r="AM10" s="222">
        <f t="shared" si="6"/>
        <v>1</v>
      </c>
      <c r="AN10" s="222">
        <f t="shared" si="6"/>
        <v>0</v>
      </c>
      <c r="AO10" s="222">
        <f t="shared" si="6"/>
        <v>0</v>
      </c>
      <c r="AP10" s="222">
        <f t="shared" si="6"/>
        <v>1</v>
      </c>
      <c r="AQ10" s="222">
        <f t="shared" si="6"/>
        <v>0</v>
      </c>
      <c r="AR10" s="222">
        <f t="shared" si="6"/>
        <v>11</v>
      </c>
      <c r="AS10" s="222">
        <f t="shared" si="6"/>
        <v>39</v>
      </c>
      <c r="AT10" s="222">
        <f t="shared" si="6"/>
        <v>67</v>
      </c>
      <c r="AU10" s="222">
        <f t="shared" si="6"/>
        <v>23</v>
      </c>
      <c r="AV10" s="222">
        <f t="shared" si="6"/>
        <v>10</v>
      </c>
      <c r="AW10" s="222">
        <f t="shared" si="6"/>
        <v>61</v>
      </c>
      <c r="AX10" s="222">
        <f t="shared" si="6"/>
        <v>24</v>
      </c>
      <c r="AY10" s="222">
        <f t="shared" si="6"/>
        <v>55</v>
      </c>
      <c r="AZ10" s="222">
        <f t="shared" si="6"/>
        <v>24</v>
      </c>
      <c r="BA10" s="222">
        <f t="shared" si="6"/>
        <v>45</v>
      </c>
      <c r="BB10" s="222">
        <f t="shared" si="6"/>
        <v>13</v>
      </c>
      <c r="BC10" s="222">
        <f t="shared" si="6"/>
        <v>12</v>
      </c>
      <c r="BD10" s="222">
        <f t="shared" si="6"/>
        <v>52</v>
      </c>
      <c r="BE10" s="222">
        <f t="shared" si="6"/>
        <v>52</v>
      </c>
      <c r="BF10" s="222">
        <f t="shared" si="6"/>
        <v>119</v>
      </c>
      <c r="BG10" s="222">
        <f t="shared" si="6"/>
        <v>1</v>
      </c>
      <c r="BH10" s="222">
        <f t="shared" si="6"/>
        <v>284</v>
      </c>
      <c r="BI10" s="222">
        <f t="shared" si="6"/>
        <v>386</v>
      </c>
      <c r="BJ10" s="222">
        <f t="shared" si="6"/>
        <v>3</v>
      </c>
      <c r="BK10" s="222">
        <f t="shared" si="6"/>
        <v>9</v>
      </c>
      <c r="BL10" s="222">
        <f t="shared" si="6"/>
        <v>9</v>
      </c>
      <c r="BM10" s="222">
        <f t="shared" si="6"/>
        <v>0</v>
      </c>
      <c r="BN10" s="222">
        <f t="shared" si="6"/>
        <v>0</v>
      </c>
      <c r="BO10" s="133">
        <f t="shared" si="4"/>
        <v>1310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>
        <f t="shared" ref="O11:BN11" si="7">IF(ISNUMBER(O10),(IF(O10&gt;0,(100/(O8+O9))*O8,"-")),"-")</f>
        <v>50</v>
      </c>
      <c r="P11" s="223" t="str">
        <f t="shared" si="7"/>
        <v>-</v>
      </c>
      <c r="Q11" s="223" t="str">
        <f t="shared" si="7"/>
        <v>-</v>
      </c>
      <c r="R11" s="223">
        <f t="shared" si="7"/>
        <v>0</v>
      </c>
      <c r="S11" s="223">
        <f t="shared" si="7"/>
        <v>0</v>
      </c>
      <c r="T11" s="223" t="str">
        <f t="shared" si="7"/>
        <v>-</v>
      </c>
      <c r="U11" s="223" t="str">
        <f t="shared" si="7"/>
        <v>-</v>
      </c>
      <c r="V11" s="223" t="str">
        <f t="shared" si="7"/>
        <v>-</v>
      </c>
      <c r="W11" s="223" t="str">
        <f t="shared" si="7"/>
        <v>-</v>
      </c>
      <c r="X11" s="223" t="str">
        <f t="shared" si="7"/>
        <v>-</v>
      </c>
      <c r="Y11" s="223" t="str">
        <f t="shared" si="7"/>
        <v>-</v>
      </c>
      <c r="Z11" s="223" t="str">
        <f t="shared" si="7"/>
        <v>-</v>
      </c>
      <c r="AA11" s="223">
        <f t="shared" si="7"/>
        <v>100</v>
      </c>
      <c r="AB11" s="223">
        <f t="shared" si="7"/>
        <v>0</v>
      </c>
      <c r="AC11" s="223">
        <f t="shared" si="7"/>
        <v>0</v>
      </c>
      <c r="AD11" s="223" t="str">
        <f t="shared" si="7"/>
        <v>-</v>
      </c>
      <c r="AE11" s="223">
        <f t="shared" si="7"/>
        <v>50</v>
      </c>
      <c r="AF11" s="223" t="str">
        <f t="shared" si="7"/>
        <v>-</v>
      </c>
      <c r="AG11" s="223" t="str">
        <f t="shared" si="7"/>
        <v>-</v>
      </c>
      <c r="AH11" s="223" t="str">
        <f t="shared" si="7"/>
        <v>-</v>
      </c>
      <c r="AI11" s="223" t="str">
        <f t="shared" si="7"/>
        <v>-</v>
      </c>
      <c r="AJ11" s="223" t="str">
        <f t="shared" si="7"/>
        <v>-</v>
      </c>
      <c r="AK11" s="223" t="str">
        <f t="shared" si="7"/>
        <v>-</v>
      </c>
      <c r="AL11" s="223" t="str">
        <f t="shared" si="7"/>
        <v>-</v>
      </c>
      <c r="AM11" s="223">
        <f t="shared" si="7"/>
        <v>0</v>
      </c>
      <c r="AN11" s="223" t="str">
        <f t="shared" si="7"/>
        <v>-</v>
      </c>
      <c r="AO11" s="223" t="str">
        <f t="shared" si="7"/>
        <v>-</v>
      </c>
      <c r="AP11" s="223">
        <f t="shared" si="7"/>
        <v>100</v>
      </c>
      <c r="AQ11" s="223" t="str">
        <f t="shared" si="7"/>
        <v>-</v>
      </c>
      <c r="AR11" s="223">
        <f t="shared" si="7"/>
        <v>36.363636363636367</v>
      </c>
      <c r="AS11" s="223">
        <f t="shared" si="7"/>
        <v>66.666666666666671</v>
      </c>
      <c r="AT11" s="223">
        <f t="shared" si="7"/>
        <v>59.701492537313435</v>
      </c>
      <c r="AU11" s="223">
        <f t="shared" si="7"/>
        <v>43.478260869565219</v>
      </c>
      <c r="AV11" s="223">
        <f t="shared" si="7"/>
        <v>40</v>
      </c>
      <c r="AW11" s="223">
        <f t="shared" si="7"/>
        <v>45.901639344262293</v>
      </c>
      <c r="AX11" s="223">
        <f t="shared" si="7"/>
        <v>45.833333333333336</v>
      </c>
      <c r="AY11" s="223">
        <f t="shared" si="7"/>
        <v>43.636363636363633</v>
      </c>
      <c r="AZ11" s="223">
        <f t="shared" si="7"/>
        <v>62.500000000000007</v>
      </c>
      <c r="BA11" s="223">
        <f t="shared" si="7"/>
        <v>75.555555555555557</v>
      </c>
      <c r="BB11" s="223">
        <f t="shared" si="7"/>
        <v>61.53846153846154</v>
      </c>
      <c r="BC11" s="223">
        <f t="shared" si="7"/>
        <v>66.666666666666671</v>
      </c>
      <c r="BD11" s="223">
        <f t="shared" si="7"/>
        <v>51.923076923076927</v>
      </c>
      <c r="BE11" s="223">
        <f t="shared" si="7"/>
        <v>59.61538461538462</v>
      </c>
      <c r="BF11" s="223">
        <f t="shared" si="7"/>
        <v>60.504201680672267</v>
      </c>
      <c r="BG11" s="223">
        <f t="shared" si="7"/>
        <v>100</v>
      </c>
      <c r="BH11" s="223">
        <f t="shared" si="7"/>
        <v>36.971830985915489</v>
      </c>
      <c r="BI11" s="223">
        <f t="shared" si="7"/>
        <v>40.155440414507765</v>
      </c>
      <c r="BJ11" s="223">
        <f t="shared" si="7"/>
        <v>66.666666666666671</v>
      </c>
      <c r="BK11" s="223">
        <f t="shared" si="7"/>
        <v>11.111111111111111</v>
      </c>
      <c r="BL11" s="223">
        <f t="shared" si="7"/>
        <v>22.222222222222221</v>
      </c>
      <c r="BM11" s="223" t="str">
        <f t="shared" si="7"/>
        <v>-</v>
      </c>
      <c r="BN11" s="223" t="str">
        <f t="shared" si="7"/>
        <v>-</v>
      </c>
      <c r="BO11" s="270">
        <f t="shared" ref="BO11:BO12" si="8">AVERAGE(O11:BN11)</f>
        <v>46.567067037712718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8"/>
        <v>#DIV/0!</v>
      </c>
    </row>
    <row r="15" spans="1:67" x14ac:dyDescent="0.2">
      <c r="N15" s="129" t="s">
        <v>948</v>
      </c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</row>
    <row r="16" spans="1:67" x14ac:dyDescent="0.2">
      <c r="N16" s="127" t="s">
        <v>939</v>
      </c>
      <c r="O16" s="125">
        <v>1</v>
      </c>
      <c r="P16" s="125">
        <v>2</v>
      </c>
      <c r="Q16" s="125">
        <v>3</v>
      </c>
      <c r="R16" s="125">
        <v>4</v>
      </c>
      <c r="S16" s="125">
        <v>5</v>
      </c>
      <c r="T16" s="125">
        <v>6</v>
      </c>
      <c r="U16" s="125">
        <v>7</v>
      </c>
      <c r="V16" s="125">
        <v>8</v>
      </c>
      <c r="W16" s="125">
        <v>9</v>
      </c>
      <c r="X16" s="125">
        <v>10</v>
      </c>
      <c r="Y16" s="125">
        <v>11</v>
      </c>
      <c r="Z16" s="125">
        <v>12</v>
      </c>
      <c r="AA16" s="125">
        <v>13</v>
      </c>
      <c r="AB16" s="125">
        <v>14</v>
      </c>
      <c r="AC16" s="125">
        <v>15</v>
      </c>
      <c r="AD16" s="125">
        <v>16</v>
      </c>
      <c r="AE16" s="125">
        <v>17</v>
      </c>
      <c r="AF16" s="125">
        <v>18</v>
      </c>
      <c r="AG16" s="125">
        <v>19</v>
      </c>
      <c r="AH16" s="125">
        <v>20</v>
      </c>
      <c r="AI16" s="125">
        <v>21</v>
      </c>
      <c r="AJ16" s="125">
        <v>22</v>
      </c>
      <c r="AK16" s="125">
        <v>23</v>
      </c>
      <c r="AL16" s="125">
        <v>24</v>
      </c>
      <c r="AM16" s="125">
        <v>25</v>
      </c>
      <c r="AN16" s="125">
        <v>26</v>
      </c>
      <c r="AO16" s="125">
        <v>27</v>
      </c>
      <c r="AP16" s="125">
        <v>28</v>
      </c>
      <c r="AQ16" s="125">
        <v>29</v>
      </c>
      <c r="AR16" s="125">
        <v>30</v>
      </c>
      <c r="AS16" s="125">
        <v>31</v>
      </c>
      <c r="AT16" s="125">
        <v>32</v>
      </c>
      <c r="AU16" s="125">
        <v>33</v>
      </c>
      <c r="AV16" s="125">
        <v>34</v>
      </c>
      <c r="AW16" s="125">
        <v>35</v>
      </c>
      <c r="AX16" s="125">
        <v>36</v>
      </c>
      <c r="AY16" s="125">
        <v>37</v>
      </c>
      <c r="AZ16" s="125">
        <v>38</v>
      </c>
      <c r="BA16" s="125">
        <v>39</v>
      </c>
      <c r="BB16" s="125">
        <v>40</v>
      </c>
      <c r="BC16" s="125">
        <v>41</v>
      </c>
      <c r="BD16" s="125">
        <v>42</v>
      </c>
      <c r="BE16" s="125">
        <v>43</v>
      </c>
      <c r="BF16" s="125">
        <v>44</v>
      </c>
      <c r="BG16" s="125">
        <v>45</v>
      </c>
      <c r="BH16" s="125">
        <v>46</v>
      </c>
      <c r="BI16" s="125">
        <v>47</v>
      </c>
      <c r="BJ16" s="125">
        <v>48</v>
      </c>
      <c r="BK16" s="125">
        <v>49</v>
      </c>
      <c r="BL16" s="125">
        <v>50</v>
      </c>
      <c r="BM16" s="125">
        <v>51</v>
      </c>
      <c r="BN16" s="125">
        <v>52</v>
      </c>
    </row>
    <row r="17" spans="14:66" x14ac:dyDescent="0.2">
      <c r="N17" s="127" t="s">
        <v>940</v>
      </c>
      <c r="O17" s="125">
        <f>SUM(O5,O10)</f>
        <v>2</v>
      </c>
      <c r="P17" s="125">
        <f t="shared" ref="P17:BN17" si="9">SUM(P5,P10)</f>
        <v>0</v>
      </c>
      <c r="Q17" s="125">
        <f t="shared" si="9"/>
        <v>0</v>
      </c>
      <c r="R17" s="125">
        <f t="shared" si="9"/>
        <v>1</v>
      </c>
      <c r="S17" s="125">
        <f t="shared" si="9"/>
        <v>1</v>
      </c>
      <c r="T17" s="125">
        <f t="shared" si="9"/>
        <v>0</v>
      </c>
      <c r="U17" s="125">
        <f t="shared" si="9"/>
        <v>0</v>
      </c>
      <c r="V17" s="125">
        <f t="shared" si="9"/>
        <v>0</v>
      </c>
      <c r="W17" s="125">
        <f t="shared" si="9"/>
        <v>0</v>
      </c>
      <c r="X17" s="125">
        <f t="shared" si="9"/>
        <v>0</v>
      </c>
      <c r="Y17" s="125">
        <f t="shared" si="9"/>
        <v>0</v>
      </c>
      <c r="Z17" s="125">
        <f t="shared" si="9"/>
        <v>0</v>
      </c>
      <c r="AA17" s="125">
        <f t="shared" si="9"/>
        <v>1</v>
      </c>
      <c r="AB17" s="125">
        <f t="shared" si="9"/>
        <v>1</v>
      </c>
      <c r="AC17" s="125">
        <f t="shared" si="9"/>
        <v>1</v>
      </c>
      <c r="AD17" s="125">
        <f t="shared" si="9"/>
        <v>0</v>
      </c>
      <c r="AE17" s="125">
        <f t="shared" si="9"/>
        <v>2</v>
      </c>
      <c r="AF17" s="125">
        <f t="shared" si="9"/>
        <v>0</v>
      </c>
      <c r="AG17" s="125">
        <f t="shared" si="9"/>
        <v>1</v>
      </c>
      <c r="AH17" s="125">
        <f t="shared" si="9"/>
        <v>0</v>
      </c>
      <c r="AI17" s="125">
        <f t="shared" si="9"/>
        <v>1</v>
      </c>
      <c r="AJ17" s="125">
        <f t="shared" si="9"/>
        <v>0</v>
      </c>
      <c r="AK17" s="125">
        <f t="shared" si="9"/>
        <v>0</v>
      </c>
      <c r="AL17" s="125">
        <f t="shared" si="9"/>
        <v>0</v>
      </c>
      <c r="AM17" s="125">
        <f t="shared" si="9"/>
        <v>2</v>
      </c>
      <c r="AN17" s="125">
        <f t="shared" si="9"/>
        <v>19</v>
      </c>
      <c r="AO17" s="125">
        <f t="shared" si="9"/>
        <v>10</v>
      </c>
      <c r="AP17" s="125">
        <f t="shared" si="9"/>
        <v>7</v>
      </c>
      <c r="AQ17" s="125">
        <f t="shared" si="9"/>
        <v>15</v>
      </c>
      <c r="AR17" s="125">
        <f t="shared" si="9"/>
        <v>89</v>
      </c>
      <c r="AS17" s="125">
        <f t="shared" si="9"/>
        <v>133</v>
      </c>
      <c r="AT17" s="125">
        <f t="shared" si="9"/>
        <v>327</v>
      </c>
      <c r="AU17" s="125">
        <f t="shared" si="9"/>
        <v>109</v>
      </c>
      <c r="AV17" s="125">
        <f t="shared" si="9"/>
        <v>296</v>
      </c>
      <c r="AW17" s="125">
        <f t="shared" si="9"/>
        <v>781</v>
      </c>
      <c r="AX17" s="125">
        <f t="shared" si="9"/>
        <v>854</v>
      </c>
      <c r="AY17" s="125">
        <f t="shared" si="9"/>
        <v>735</v>
      </c>
      <c r="AZ17" s="125">
        <f t="shared" si="9"/>
        <v>1214</v>
      </c>
      <c r="BA17" s="125">
        <f t="shared" si="9"/>
        <v>865</v>
      </c>
      <c r="BB17" s="125">
        <f t="shared" si="9"/>
        <v>653</v>
      </c>
      <c r="BC17" s="125">
        <f t="shared" si="9"/>
        <v>247</v>
      </c>
      <c r="BD17" s="125">
        <f t="shared" si="9"/>
        <v>972</v>
      </c>
      <c r="BE17" s="125">
        <f t="shared" si="9"/>
        <v>2152</v>
      </c>
      <c r="BF17" s="125">
        <f t="shared" si="9"/>
        <v>2339</v>
      </c>
      <c r="BG17" s="125">
        <f t="shared" si="9"/>
        <v>58</v>
      </c>
      <c r="BH17" s="125">
        <f t="shared" si="9"/>
        <v>974</v>
      </c>
      <c r="BI17" s="125">
        <f t="shared" si="9"/>
        <v>548</v>
      </c>
      <c r="BJ17" s="125">
        <f>SUM(BJ5,BJ10)</f>
        <v>3</v>
      </c>
      <c r="BK17" s="125">
        <f t="shared" si="9"/>
        <v>11</v>
      </c>
      <c r="BL17" s="125">
        <f t="shared" si="9"/>
        <v>9</v>
      </c>
      <c r="BM17" s="125">
        <f t="shared" si="9"/>
        <v>20</v>
      </c>
      <c r="BN17" s="125">
        <f t="shared" si="9"/>
        <v>0</v>
      </c>
    </row>
    <row r="18" spans="14:66" x14ac:dyDescent="0.2">
      <c r="N18" s="127" t="s">
        <v>1067</v>
      </c>
      <c r="O18" s="125">
        <f>COUNT(O5,O10)</f>
        <v>2</v>
      </c>
      <c r="P18" s="125">
        <f t="shared" ref="P18:BN18" si="10">COUNT(P5,P10)</f>
        <v>2</v>
      </c>
      <c r="Q18" s="125">
        <f t="shared" si="10"/>
        <v>2</v>
      </c>
      <c r="R18" s="125">
        <f t="shared" si="10"/>
        <v>2</v>
      </c>
      <c r="S18" s="125">
        <f t="shared" si="10"/>
        <v>2</v>
      </c>
      <c r="T18" s="125">
        <f t="shared" si="10"/>
        <v>2</v>
      </c>
      <c r="U18" s="125">
        <f t="shared" si="10"/>
        <v>2</v>
      </c>
      <c r="V18" s="125">
        <f t="shared" si="10"/>
        <v>2</v>
      </c>
      <c r="W18" s="125">
        <f t="shared" si="10"/>
        <v>2</v>
      </c>
      <c r="X18" s="125">
        <f t="shared" si="10"/>
        <v>2</v>
      </c>
      <c r="Y18" s="125">
        <f t="shared" si="10"/>
        <v>2</v>
      </c>
      <c r="Z18" s="125">
        <f t="shared" si="10"/>
        <v>2</v>
      </c>
      <c r="AA18" s="125">
        <f t="shared" si="10"/>
        <v>2</v>
      </c>
      <c r="AB18" s="125">
        <f t="shared" si="10"/>
        <v>2</v>
      </c>
      <c r="AC18" s="125">
        <f t="shared" si="10"/>
        <v>2</v>
      </c>
      <c r="AD18" s="125">
        <f t="shared" si="10"/>
        <v>2</v>
      </c>
      <c r="AE18" s="125">
        <f t="shared" si="10"/>
        <v>2</v>
      </c>
      <c r="AF18" s="125">
        <f t="shared" si="10"/>
        <v>2</v>
      </c>
      <c r="AG18" s="125">
        <f t="shared" si="10"/>
        <v>2</v>
      </c>
      <c r="AH18" s="125">
        <f t="shared" si="10"/>
        <v>2</v>
      </c>
      <c r="AI18" s="125">
        <f t="shared" si="10"/>
        <v>2</v>
      </c>
      <c r="AJ18" s="125">
        <f t="shared" si="10"/>
        <v>2</v>
      </c>
      <c r="AK18" s="125">
        <f t="shared" si="10"/>
        <v>2</v>
      </c>
      <c r="AL18" s="125">
        <f t="shared" si="10"/>
        <v>2</v>
      </c>
      <c r="AM18" s="125">
        <f t="shared" si="10"/>
        <v>2</v>
      </c>
      <c r="AN18" s="125">
        <f t="shared" si="10"/>
        <v>2</v>
      </c>
      <c r="AO18" s="125">
        <f t="shared" si="10"/>
        <v>2</v>
      </c>
      <c r="AP18" s="125">
        <f t="shared" si="10"/>
        <v>2</v>
      </c>
      <c r="AQ18" s="125">
        <f t="shared" si="10"/>
        <v>2</v>
      </c>
      <c r="AR18" s="125">
        <f t="shared" si="10"/>
        <v>2</v>
      </c>
      <c r="AS18" s="125">
        <f t="shared" si="10"/>
        <v>2</v>
      </c>
      <c r="AT18" s="125">
        <f t="shared" si="10"/>
        <v>2</v>
      </c>
      <c r="AU18" s="125">
        <f t="shared" si="10"/>
        <v>2</v>
      </c>
      <c r="AV18" s="125">
        <f t="shared" si="10"/>
        <v>2</v>
      </c>
      <c r="AW18" s="125">
        <f t="shared" si="10"/>
        <v>2</v>
      </c>
      <c r="AX18" s="125">
        <f t="shared" si="10"/>
        <v>2</v>
      </c>
      <c r="AY18" s="125">
        <f t="shared" si="10"/>
        <v>2</v>
      </c>
      <c r="AZ18" s="125">
        <f t="shared" si="10"/>
        <v>2</v>
      </c>
      <c r="BA18" s="125">
        <f t="shared" si="10"/>
        <v>2</v>
      </c>
      <c r="BB18" s="125">
        <f t="shared" si="10"/>
        <v>2</v>
      </c>
      <c r="BC18" s="125">
        <f t="shared" si="10"/>
        <v>2</v>
      </c>
      <c r="BD18" s="125">
        <f t="shared" si="10"/>
        <v>2</v>
      </c>
      <c r="BE18" s="125">
        <f t="shared" si="10"/>
        <v>2</v>
      </c>
      <c r="BF18" s="125">
        <f t="shared" si="10"/>
        <v>2</v>
      </c>
      <c r="BG18" s="125">
        <f t="shared" si="10"/>
        <v>2</v>
      </c>
      <c r="BH18" s="125">
        <f t="shared" si="10"/>
        <v>2</v>
      </c>
      <c r="BI18" s="125">
        <f t="shared" si="10"/>
        <v>2</v>
      </c>
      <c r="BJ18" s="125">
        <f t="shared" si="10"/>
        <v>2</v>
      </c>
      <c r="BK18" s="125">
        <f t="shared" si="10"/>
        <v>2</v>
      </c>
      <c r="BL18" s="125">
        <f t="shared" si="10"/>
        <v>2</v>
      </c>
      <c r="BM18" s="125">
        <f t="shared" si="10"/>
        <v>2</v>
      </c>
      <c r="BN18" s="125">
        <f t="shared" si="10"/>
        <v>2</v>
      </c>
    </row>
    <row r="19" spans="14:66" ht="22.5" x14ac:dyDescent="0.2">
      <c r="N19" s="128" t="s">
        <v>1068</v>
      </c>
      <c r="O19" s="126">
        <f>O17/O18</f>
        <v>1</v>
      </c>
      <c r="P19" s="126">
        <f t="shared" ref="P19:BN19" si="11">P17/P18</f>
        <v>0</v>
      </c>
      <c r="Q19" s="126">
        <f t="shared" si="11"/>
        <v>0</v>
      </c>
      <c r="R19" s="126">
        <f t="shared" si="11"/>
        <v>0.5</v>
      </c>
      <c r="S19" s="126">
        <f t="shared" si="11"/>
        <v>0.5</v>
      </c>
      <c r="T19" s="126">
        <f t="shared" si="11"/>
        <v>0</v>
      </c>
      <c r="U19" s="126">
        <f t="shared" si="11"/>
        <v>0</v>
      </c>
      <c r="V19" s="126">
        <f t="shared" si="11"/>
        <v>0</v>
      </c>
      <c r="W19" s="126">
        <f t="shared" si="11"/>
        <v>0</v>
      </c>
      <c r="X19" s="126">
        <f t="shared" si="11"/>
        <v>0</v>
      </c>
      <c r="Y19" s="126">
        <f t="shared" si="11"/>
        <v>0</v>
      </c>
      <c r="Z19" s="126">
        <f t="shared" si="11"/>
        <v>0</v>
      </c>
      <c r="AA19" s="126">
        <f t="shared" si="11"/>
        <v>0.5</v>
      </c>
      <c r="AB19" s="126">
        <f t="shared" si="11"/>
        <v>0.5</v>
      </c>
      <c r="AC19" s="126">
        <f t="shared" si="11"/>
        <v>0.5</v>
      </c>
      <c r="AD19" s="126">
        <f t="shared" si="11"/>
        <v>0</v>
      </c>
      <c r="AE19" s="126">
        <f t="shared" si="11"/>
        <v>1</v>
      </c>
      <c r="AF19" s="126">
        <f t="shared" si="11"/>
        <v>0</v>
      </c>
      <c r="AG19" s="126">
        <f t="shared" si="11"/>
        <v>0.5</v>
      </c>
      <c r="AH19" s="126">
        <f t="shared" si="11"/>
        <v>0</v>
      </c>
      <c r="AI19" s="126">
        <f t="shared" si="11"/>
        <v>0.5</v>
      </c>
      <c r="AJ19" s="126">
        <f t="shared" si="11"/>
        <v>0</v>
      </c>
      <c r="AK19" s="126">
        <f t="shared" si="11"/>
        <v>0</v>
      </c>
      <c r="AL19" s="126">
        <f t="shared" si="11"/>
        <v>0</v>
      </c>
      <c r="AM19" s="126">
        <f t="shared" si="11"/>
        <v>1</v>
      </c>
      <c r="AN19" s="126">
        <f t="shared" si="11"/>
        <v>9.5</v>
      </c>
      <c r="AO19" s="126">
        <f t="shared" si="11"/>
        <v>5</v>
      </c>
      <c r="AP19" s="126">
        <f t="shared" si="11"/>
        <v>3.5</v>
      </c>
      <c r="AQ19" s="126">
        <f t="shared" si="11"/>
        <v>7.5</v>
      </c>
      <c r="AR19" s="126">
        <f t="shared" si="11"/>
        <v>44.5</v>
      </c>
      <c r="AS19" s="126">
        <f t="shared" si="11"/>
        <v>66.5</v>
      </c>
      <c r="AT19" s="126">
        <f t="shared" si="11"/>
        <v>163.5</v>
      </c>
      <c r="AU19" s="126">
        <f t="shared" si="11"/>
        <v>54.5</v>
      </c>
      <c r="AV19" s="126">
        <f t="shared" si="11"/>
        <v>148</v>
      </c>
      <c r="AW19" s="126">
        <f t="shared" si="11"/>
        <v>390.5</v>
      </c>
      <c r="AX19" s="126">
        <f t="shared" si="11"/>
        <v>427</v>
      </c>
      <c r="AY19" s="126">
        <f t="shared" si="11"/>
        <v>367.5</v>
      </c>
      <c r="AZ19" s="126">
        <f t="shared" si="11"/>
        <v>607</v>
      </c>
      <c r="BA19" s="126">
        <f t="shared" si="11"/>
        <v>432.5</v>
      </c>
      <c r="BB19" s="126">
        <f t="shared" si="11"/>
        <v>326.5</v>
      </c>
      <c r="BC19" s="126">
        <f t="shared" si="11"/>
        <v>123.5</v>
      </c>
      <c r="BD19" s="126">
        <f t="shared" si="11"/>
        <v>486</v>
      </c>
      <c r="BE19" s="126">
        <f t="shared" si="11"/>
        <v>1076</v>
      </c>
      <c r="BF19" s="126">
        <f t="shared" si="11"/>
        <v>1169.5</v>
      </c>
      <c r="BG19" s="126">
        <f t="shared" si="11"/>
        <v>29</v>
      </c>
      <c r="BH19" s="126">
        <f t="shared" si="11"/>
        <v>487</v>
      </c>
      <c r="BI19" s="126">
        <f t="shared" si="11"/>
        <v>274</v>
      </c>
      <c r="BJ19" s="126">
        <f t="shared" si="11"/>
        <v>1.5</v>
      </c>
      <c r="BK19" s="126">
        <f t="shared" si="11"/>
        <v>5.5</v>
      </c>
      <c r="BL19" s="126">
        <f t="shared" si="11"/>
        <v>4.5</v>
      </c>
      <c r="BM19" s="126">
        <f t="shared" si="11"/>
        <v>10</v>
      </c>
      <c r="BN19" s="126">
        <f t="shared" si="11"/>
        <v>0</v>
      </c>
    </row>
  </sheetData>
  <mergeCells count="26">
    <mergeCell ref="H8:H12"/>
    <mergeCell ref="I8:I12"/>
    <mergeCell ref="J8:J12"/>
    <mergeCell ref="K8:K12"/>
    <mergeCell ref="L8:L12"/>
    <mergeCell ref="H3:H7"/>
    <mergeCell ref="I3:I7"/>
    <mergeCell ref="J3:J7"/>
    <mergeCell ref="K3:K7"/>
    <mergeCell ref="L3:L7"/>
    <mergeCell ref="M3:M7"/>
    <mergeCell ref="M8:M12"/>
    <mergeCell ref="F3:F7"/>
    <mergeCell ref="A3:A7"/>
    <mergeCell ref="B3:B7"/>
    <mergeCell ref="C3:C7"/>
    <mergeCell ref="D3:D7"/>
    <mergeCell ref="E3:E7"/>
    <mergeCell ref="A8:A12"/>
    <mergeCell ref="B8:B12"/>
    <mergeCell ref="C8:C12"/>
    <mergeCell ref="D8:D12"/>
    <mergeCell ref="E8:E12"/>
    <mergeCell ref="F8:F12"/>
    <mergeCell ref="G8:G12"/>
    <mergeCell ref="G3:G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4"/>
  <sheetViews>
    <sheetView zoomScaleNormal="100" workbookViewId="0">
      <pane xSplit="14" ySplit="2" topLeftCell="AO3" activePane="bottomRight" state="frozen"/>
      <selection pane="topRight" activeCell="Q1" sqref="Q1"/>
      <selection pane="bottomLeft" activeCell="A3" sqref="A3"/>
      <selection pane="bottomRight" activeCell="N25" sqref="N25"/>
    </sheetView>
  </sheetViews>
  <sheetFormatPr baseColWidth="10" defaultRowHeight="12.75" x14ac:dyDescent="0.2"/>
  <cols>
    <col min="1" max="1" width="6.7109375" style="49" customWidth="1"/>
    <col min="2" max="2" width="5.42578125" style="49" customWidth="1"/>
    <col min="3" max="3" width="7.85546875" style="49" customWidth="1"/>
    <col min="4" max="4" width="8.28515625" style="49" customWidth="1"/>
    <col min="5" max="5" width="8.42578125" style="49" customWidth="1"/>
    <col min="6" max="6" width="7.5703125" style="49" customWidth="1"/>
    <col min="7" max="7" width="6.42578125" style="49" customWidth="1"/>
    <col min="8" max="8" width="8.7109375" style="46" customWidth="1"/>
    <col min="9" max="9" width="8.5703125" style="49" customWidth="1"/>
    <col min="10" max="10" width="7.42578125" style="49" customWidth="1"/>
    <col min="11" max="11" width="7.28515625" style="49" customWidth="1"/>
    <col min="12" max="12" width="9.28515625" style="49" customWidth="1"/>
    <col min="13" max="13" width="6.140625" style="49" customWidth="1"/>
    <col min="14" max="14" width="13.7109375" style="113" customWidth="1"/>
    <col min="15" max="66" width="4.140625" style="113" customWidth="1"/>
    <col min="67" max="67" width="11.42578125" style="113"/>
  </cols>
  <sheetData>
    <row r="1" spans="1:67" s="40" customFormat="1" ht="45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54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04" t="s">
        <v>56</v>
      </c>
      <c r="B3" s="304">
        <v>1</v>
      </c>
      <c r="C3" s="304" t="s">
        <v>133</v>
      </c>
      <c r="D3" s="304"/>
      <c r="E3" s="315" t="s">
        <v>679</v>
      </c>
      <c r="F3" s="304"/>
      <c r="G3" s="304" t="s">
        <v>680</v>
      </c>
      <c r="H3" s="305" t="s">
        <v>151</v>
      </c>
      <c r="I3" s="304" t="s">
        <v>681</v>
      </c>
      <c r="J3" s="304"/>
      <c r="K3" s="304"/>
      <c r="L3" s="304"/>
      <c r="M3" s="303"/>
      <c r="N3" s="152" t="s">
        <v>934</v>
      </c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261"/>
      <c r="AS3" s="261">
        <v>1</v>
      </c>
      <c r="AT3" s="261">
        <v>4</v>
      </c>
      <c r="AU3" s="261">
        <v>3</v>
      </c>
      <c r="AV3" s="261">
        <v>5</v>
      </c>
      <c r="AW3" s="261">
        <v>13</v>
      </c>
      <c r="AX3" s="261">
        <v>5</v>
      </c>
      <c r="AY3" s="261">
        <v>7</v>
      </c>
      <c r="AZ3" s="261">
        <v>0</v>
      </c>
      <c r="BA3" s="261">
        <v>3</v>
      </c>
      <c r="BB3" s="261">
        <v>0</v>
      </c>
      <c r="BO3" s="132">
        <f t="shared" ref="BO3:BO5" si="0">SUM(O3:BN3)</f>
        <v>41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152" t="s">
        <v>935</v>
      </c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261"/>
      <c r="AS4" s="261">
        <v>2</v>
      </c>
      <c r="AT4" s="261">
        <v>8</v>
      </c>
      <c r="AU4" s="261">
        <v>3</v>
      </c>
      <c r="AV4" s="261">
        <v>9</v>
      </c>
      <c r="AW4" s="261">
        <v>28</v>
      </c>
      <c r="AX4" s="261">
        <v>13</v>
      </c>
      <c r="AY4" s="261">
        <v>15</v>
      </c>
      <c r="AZ4" s="261">
        <v>1</v>
      </c>
      <c r="BA4" s="261">
        <v>2</v>
      </c>
      <c r="BB4" s="261">
        <v>0</v>
      </c>
      <c r="BO4" s="132">
        <f t="shared" si="0"/>
        <v>81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154" t="s">
        <v>633</v>
      </c>
      <c r="O5" s="196" t="str">
        <f t="shared" ref="O5:BB5" si="1">IF(ISBLANK(O3),"-",O3+O4)</f>
        <v>-</v>
      </c>
      <c r="P5" s="196" t="str">
        <f t="shared" si="1"/>
        <v>-</v>
      </c>
      <c r="Q5" s="196" t="str">
        <f t="shared" si="1"/>
        <v>-</v>
      </c>
      <c r="R5" s="196" t="str">
        <f t="shared" si="1"/>
        <v>-</v>
      </c>
      <c r="S5" s="196" t="str">
        <f t="shared" si="1"/>
        <v>-</v>
      </c>
      <c r="T5" s="196" t="str">
        <f t="shared" si="1"/>
        <v>-</v>
      </c>
      <c r="U5" s="196" t="str">
        <f t="shared" si="1"/>
        <v>-</v>
      </c>
      <c r="V5" s="196" t="str">
        <f t="shared" si="1"/>
        <v>-</v>
      </c>
      <c r="W5" s="196" t="str">
        <f t="shared" si="1"/>
        <v>-</v>
      </c>
      <c r="X5" s="196" t="str">
        <f t="shared" si="1"/>
        <v>-</v>
      </c>
      <c r="Y5" s="196" t="str">
        <f t="shared" si="1"/>
        <v>-</v>
      </c>
      <c r="Z5" s="196" t="str">
        <f t="shared" si="1"/>
        <v>-</v>
      </c>
      <c r="AA5" s="196" t="str">
        <f t="shared" si="1"/>
        <v>-</v>
      </c>
      <c r="AB5" s="196" t="str">
        <f t="shared" si="1"/>
        <v>-</v>
      </c>
      <c r="AC5" s="196" t="str">
        <f t="shared" si="1"/>
        <v>-</v>
      </c>
      <c r="AD5" s="196" t="str">
        <f t="shared" si="1"/>
        <v>-</v>
      </c>
      <c r="AE5" s="196" t="str">
        <f t="shared" si="1"/>
        <v>-</v>
      </c>
      <c r="AF5" s="196" t="str">
        <f t="shared" si="1"/>
        <v>-</v>
      </c>
      <c r="AG5" s="196" t="str">
        <f t="shared" si="1"/>
        <v>-</v>
      </c>
      <c r="AH5" s="196" t="str">
        <f t="shared" si="1"/>
        <v>-</v>
      </c>
      <c r="AI5" s="196" t="str">
        <f t="shared" si="1"/>
        <v>-</v>
      </c>
      <c r="AJ5" s="196" t="str">
        <f t="shared" si="1"/>
        <v>-</v>
      </c>
      <c r="AK5" s="196" t="str">
        <f t="shared" si="1"/>
        <v>-</v>
      </c>
      <c r="AL5" s="196" t="str">
        <f t="shared" si="1"/>
        <v>-</v>
      </c>
      <c r="AM5" s="196" t="str">
        <f t="shared" si="1"/>
        <v>-</v>
      </c>
      <c r="AN5" s="196" t="str">
        <f t="shared" si="1"/>
        <v>-</v>
      </c>
      <c r="AO5" s="196" t="str">
        <f t="shared" si="1"/>
        <v>-</v>
      </c>
      <c r="AP5" s="196" t="str">
        <f t="shared" si="1"/>
        <v>-</v>
      </c>
      <c r="AQ5" s="196" t="str">
        <f t="shared" si="1"/>
        <v>-</v>
      </c>
      <c r="AR5" s="262" t="str">
        <f t="shared" si="1"/>
        <v>-</v>
      </c>
      <c r="AS5" s="262">
        <f t="shared" si="1"/>
        <v>3</v>
      </c>
      <c r="AT5" s="262">
        <f t="shared" si="1"/>
        <v>12</v>
      </c>
      <c r="AU5" s="262">
        <f t="shared" si="1"/>
        <v>6</v>
      </c>
      <c r="AV5" s="262">
        <f t="shared" si="1"/>
        <v>14</v>
      </c>
      <c r="AW5" s="262">
        <f t="shared" si="1"/>
        <v>41</v>
      </c>
      <c r="AX5" s="262">
        <f t="shared" si="1"/>
        <v>18</v>
      </c>
      <c r="AY5" s="262">
        <f t="shared" si="1"/>
        <v>22</v>
      </c>
      <c r="AZ5" s="262">
        <f t="shared" si="1"/>
        <v>1</v>
      </c>
      <c r="BA5" s="262">
        <f t="shared" si="1"/>
        <v>5</v>
      </c>
      <c r="BB5" s="262">
        <f t="shared" si="1"/>
        <v>0</v>
      </c>
      <c r="BC5" s="116" t="str">
        <f t="shared" ref="BC5:BN5" si="2">IF(ISBLANK(BC3),"-",BC3+BC4)</f>
        <v>-</v>
      </c>
      <c r="BD5" s="116" t="str">
        <f t="shared" si="2"/>
        <v>-</v>
      </c>
      <c r="BE5" s="116" t="str">
        <f t="shared" si="2"/>
        <v>-</v>
      </c>
      <c r="BF5" s="116" t="str">
        <f t="shared" si="2"/>
        <v>-</v>
      </c>
      <c r="BG5" s="116" t="str">
        <f t="shared" si="2"/>
        <v>-</v>
      </c>
      <c r="BH5" s="116" t="str">
        <f t="shared" si="2"/>
        <v>-</v>
      </c>
      <c r="BI5" s="116" t="str">
        <f t="shared" si="2"/>
        <v>-</v>
      </c>
      <c r="BJ5" s="116" t="str">
        <f t="shared" si="2"/>
        <v>-</v>
      </c>
      <c r="BK5" s="116" t="str">
        <f t="shared" si="2"/>
        <v>-</v>
      </c>
      <c r="BL5" s="116" t="str">
        <f t="shared" si="2"/>
        <v>-</v>
      </c>
      <c r="BM5" s="116" t="str">
        <f t="shared" si="2"/>
        <v>-</v>
      </c>
      <c r="BN5" s="116" t="str">
        <f t="shared" si="2"/>
        <v>-</v>
      </c>
      <c r="BO5" s="133">
        <f t="shared" si="0"/>
        <v>122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152" t="s">
        <v>936</v>
      </c>
      <c r="O6" s="195" t="str">
        <f t="shared" ref="O6:BB6" si="3">IF(ISNUMBER(O5),(IF(O5&gt;0,(100/(O3+O4))*O3,"-")),"-")</f>
        <v>-</v>
      </c>
      <c r="P6" s="195" t="str">
        <f t="shared" si="3"/>
        <v>-</v>
      </c>
      <c r="Q6" s="195" t="str">
        <f t="shared" si="3"/>
        <v>-</v>
      </c>
      <c r="R6" s="195" t="str">
        <f t="shared" si="3"/>
        <v>-</v>
      </c>
      <c r="S6" s="195" t="str">
        <f t="shared" si="3"/>
        <v>-</v>
      </c>
      <c r="T6" s="195" t="str">
        <f t="shared" si="3"/>
        <v>-</v>
      </c>
      <c r="U6" s="195" t="str">
        <f t="shared" si="3"/>
        <v>-</v>
      </c>
      <c r="V6" s="195" t="str">
        <f t="shared" si="3"/>
        <v>-</v>
      </c>
      <c r="W6" s="195" t="str">
        <f t="shared" si="3"/>
        <v>-</v>
      </c>
      <c r="X6" s="195" t="str">
        <f t="shared" si="3"/>
        <v>-</v>
      </c>
      <c r="Y6" s="195" t="str">
        <f t="shared" si="3"/>
        <v>-</v>
      </c>
      <c r="Z6" s="195" t="str">
        <f t="shared" si="3"/>
        <v>-</v>
      </c>
      <c r="AA6" s="195" t="str">
        <f t="shared" si="3"/>
        <v>-</v>
      </c>
      <c r="AB6" s="195" t="str">
        <f t="shared" si="3"/>
        <v>-</v>
      </c>
      <c r="AC6" s="195" t="str">
        <f t="shared" si="3"/>
        <v>-</v>
      </c>
      <c r="AD6" s="195" t="str">
        <f t="shared" si="3"/>
        <v>-</v>
      </c>
      <c r="AE6" s="195" t="str">
        <f t="shared" si="3"/>
        <v>-</v>
      </c>
      <c r="AF6" s="195" t="str">
        <f t="shared" si="3"/>
        <v>-</v>
      </c>
      <c r="AG6" s="195" t="str">
        <f t="shared" si="3"/>
        <v>-</v>
      </c>
      <c r="AH6" s="195" t="str">
        <f t="shared" si="3"/>
        <v>-</v>
      </c>
      <c r="AI6" s="195" t="str">
        <f t="shared" si="3"/>
        <v>-</v>
      </c>
      <c r="AJ6" s="195" t="str">
        <f t="shared" si="3"/>
        <v>-</v>
      </c>
      <c r="AK6" s="195" t="str">
        <f t="shared" si="3"/>
        <v>-</v>
      </c>
      <c r="AL6" s="195" t="str">
        <f t="shared" si="3"/>
        <v>-</v>
      </c>
      <c r="AM6" s="195" t="str">
        <f t="shared" si="3"/>
        <v>-</v>
      </c>
      <c r="AN6" s="195" t="str">
        <f t="shared" si="3"/>
        <v>-</v>
      </c>
      <c r="AO6" s="195" t="str">
        <f t="shared" si="3"/>
        <v>-</v>
      </c>
      <c r="AP6" s="195" t="str">
        <f t="shared" si="3"/>
        <v>-</v>
      </c>
      <c r="AQ6" s="195" t="str">
        <f t="shared" si="3"/>
        <v>-</v>
      </c>
      <c r="AR6" s="261" t="str">
        <f t="shared" si="3"/>
        <v>-</v>
      </c>
      <c r="AS6" s="261">
        <f t="shared" si="3"/>
        <v>33.333333333333336</v>
      </c>
      <c r="AT6" s="261">
        <f t="shared" si="3"/>
        <v>33.333333333333336</v>
      </c>
      <c r="AU6" s="261">
        <f t="shared" si="3"/>
        <v>50</v>
      </c>
      <c r="AV6" s="261">
        <f t="shared" si="3"/>
        <v>35.714285714285715</v>
      </c>
      <c r="AW6" s="261">
        <f t="shared" si="3"/>
        <v>31.707317073170731</v>
      </c>
      <c r="AX6" s="261">
        <f t="shared" si="3"/>
        <v>27.777777777777779</v>
      </c>
      <c r="AY6" s="261">
        <f t="shared" si="3"/>
        <v>31.81818181818182</v>
      </c>
      <c r="AZ6" s="261">
        <f t="shared" si="3"/>
        <v>0</v>
      </c>
      <c r="BA6" s="261">
        <f t="shared" si="3"/>
        <v>60</v>
      </c>
      <c r="BB6" s="261" t="str">
        <f t="shared" si="3"/>
        <v>-</v>
      </c>
      <c r="BC6" s="118" t="str">
        <f t="shared" ref="BC6:BN6" si="4">IF(ISNUMBER(BC5),(IF(BC5&gt;0,(100/(BC3+BC4))*BC3,"-")),"-")</f>
        <v>-</v>
      </c>
      <c r="BD6" s="118" t="str">
        <f t="shared" si="4"/>
        <v>-</v>
      </c>
      <c r="BE6" s="118" t="str">
        <f t="shared" si="4"/>
        <v>-</v>
      </c>
      <c r="BF6" s="118" t="str">
        <f t="shared" si="4"/>
        <v>-</v>
      </c>
      <c r="BG6" s="118" t="str">
        <f t="shared" si="4"/>
        <v>-</v>
      </c>
      <c r="BH6" s="118" t="str">
        <f t="shared" si="4"/>
        <v>-</v>
      </c>
      <c r="BI6" s="118" t="str">
        <f t="shared" si="4"/>
        <v>-</v>
      </c>
      <c r="BJ6" s="118" t="str">
        <f t="shared" si="4"/>
        <v>-</v>
      </c>
      <c r="BK6" s="118" t="str">
        <f t="shared" si="4"/>
        <v>-</v>
      </c>
      <c r="BL6" s="118" t="str">
        <f t="shared" si="4"/>
        <v>-</v>
      </c>
      <c r="BM6" s="118" t="str">
        <f t="shared" si="4"/>
        <v>-</v>
      </c>
      <c r="BN6" s="118" t="str">
        <f t="shared" si="4"/>
        <v>-</v>
      </c>
      <c r="BO6" s="270">
        <f t="shared" ref="BO6:BO7" si="5">AVERAGE(O6:BN6)</f>
        <v>33.742692116675855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157" t="s">
        <v>937</v>
      </c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263"/>
      <c r="AS7" s="263"/>
      <c r="AT7" s="263"/>
      <c r="AU7" s="263"/>
      <c r="AV7" s="263"/>
      <c r="AW7" s="263"/>
      <c r="AX7" s="263"/>
      <c r="AY7" s="263"/>
      <c r="AZ7" s="263"/>
      <c r="BA7" s="263"/>
      <c r="BB7" s="263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2" t="e">
        <f t="shared" si="5"/>
        <v>#DIV/0!</v>
      </c>
    </row>
    <row r="8" spans="1:67" ht="12.75" customHeight="1" x14ac:dyDescent="0.2">
      <c r="A8" s="304" t="s">
        <v>56</v>
      </c>
      <c r="B8" s="304">
        <v>2</v>
      </c>
      <c r="C8" s="304" t="s">
        <v>133</v>
      </c>
      <c r="D8" s="304"/>
      <c r="E8" s="315" t="s">
        <v>682</v>
      </c>
      <c r="F8" s="304"/>
      <c r="G8" s="304" t="s">
        <v>683</v>
      </c>
      <c r="H8" s="305" t="s">
        <v>151</v>
      </c>
      <c r="I8" s="304" t="s">
        <v>681</v>
      </c>
      <c r="J8" s="304"/>
      <c r="K8" s="304"/>
      <c r="L8" s="304"/>
      <c r="M8" s="303"/>
      <c r="N8" s="152" t="s">
        <v>934</v>
      </c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261"/>
      <c r="AS8" s="261">
        <v>4</v>
      </c>
      <c r="AT8" s="261">
        <v>5</v>
      </c>
      <c r="AU8" s="261">
        <v>2</v>
      </c>
      <c r="AV8" s="261">
        <v>12</v>
      </c>
      <c r="AW8" s="261">
        <v>30</v>
      </c>
      <c r="AX8" s="261">
        <v>7</v>
      </c>
      <c r="AY8" s="261">
        <v>7</v>
      </c>
      <c r="AZ8" s="261">
        <v>10</v>
      </c>
      <c r="BA8" s="261">
        <v>9</v>
      </c>
      <c r="BB8" s="261">
        <v>1</v>
      </c>
      <c r="BO8" s="132">
        <f t="shared" ref="BO8:BO10" si="6">SUM(O8:BN8)</f>
        <v>87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152" t="s">
        <v>935</v>
      </c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261"/>
      <c r="AS9" s="261">
        <v>6</v>
      </c>
      <c r="AT9" s="261">
        <v>13</v>
      </c>
      <c r="AU9" s="261">
        <v>11</v>
      </c>
      <c r="AV9" s="261">
        <v>11</v>
      </c>
      <c r="AW9" s="261">
        <v>43</v>
      </c>
      <c r="AX9" s="261">
        <v>13</v>
      </c>
      <c r="AY9" s="261">
        <v>7</v>
      </c>
      <c r="AZ9" s="261">
        <v>3</v>
      </c>
      <c r="BA9" s="261">
        <v>8</v>
      </c>
      <c r="BB9" s="261">
        <v>2</v>
      </c>
      <c r="BO9" s="132">
        <f t="shared" si="6"/>
        <v>117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154" t="s">
        <v>633</v>
      </c>
      <c r="O10" s="196" t="str">
        <f t="shared" ref="O10:BB10" si="7">IF(ISBLANK(O8),"-",O8+O9)</f>
        <v>-</v>
      </c>
      <c r="P10" s="196" t="str">
        <f t="shared" si="7"/>
        <v>-</v>
      </c>
      <c r="Q10" s="196" t="str">
        <f t="shared" si="7"/>
        <v>-</v>
      </c>
      <c r="R10" s="196" t="str">
        <f t="shared" si="7"/>
        <v>-</v>
      </c>
      <c r="S10" s="196" t="str">
        <f t="shared" si="7"/>
        <v>-</v>
      </c>
      <c r="T10" s="196" t="str">
        <f t="shared" si="7"/>
        <v>-</v>
      </c>
      <c r="U10" s="196" t="str">
        <f t="shared" si="7"/>
        <v>-</v>
      </c>
      <c r="V10" s="196" t="str">
        <f t="shared" si="7"/>
        <v>-</v>
      </c>
      <c r="W10" s="196" t="str">
        <f t="shared" si="7"/>
        <v>-</v>
      </c>
      <c r="X10" s="196" t="str">
        <f t="shared" si="7"/>
        <v>-</v>
      </c>
      <c r="Y10" s="196" t="str">
        <f t="shared" si="7"/>
        <v>-</v>
      </c>
      <c r="Z10" s="196" t="str">
        <f t="shared" si="7"/>
        <v>-</v>
      </c>
      <c r="AA10" s="196" t="str">
        <f t="shared" si="7"/>
        <v>-</v>
      </c>
      <c r="AB10" s="196" t="str">
        <f t="shared" si="7"/>
        <v>-</v>
      </c>
      <c r="AC10" s="196" t="str">
        <f t="shared" si="7"/>
        <v>-</v>
      </c>
      <c r="AD10" s="196" t="str">
        <f t="shared" si="7"/>
        <v>-</v>
      </c>
      <c r="AE10" s="196" t="str">
        <f t="shared" si="7"/>
        <v>-</v>
      </c>
      <c r="AF10" s="196" t="str">
        <f t="shared" si="7"/>
        <v>-</v>
      </c>
      <c r="AG10" s="196" t="str">
        <f t="shared" si="7"/>
        <v>-</v>
      </c>
      <c r="AH10" s="196" t="str">
        <f t="shared" si="7"/>
        <v>-</v>
      </c>
      <c r="AI10" s="196" t="str">
        <f t="shared" si="7"/>
        <v>-</v>
      </c>
      <c r="AJ10" s="196" t="str">
        <f t="shared" si="7"/>
        <v>-</v>
      </c>
      <c r="AK10" s="196" t="str">
        <f t="shared" si="7"/>
        <v>-</v>
      </c>
      <c r="AL10" s="196" t="str">
        <f t="shared" si="7"/>
        <v>-</v>
      </c>
      <c r="AM10" s="196" t="str">
        <f t="shared" si="7"/>
        <v>-</v>
      </c>
      <c r="AN10" s="196" t="str">
        <f t="shared" si="7"/>
        <v>-</v>
      </c>
      <c r="AO10" s="196" t="str">
        <f t="shared" si="7"/>
        <v>-</v>
      </c>
      <c r="AP10" s="196" t="str">
        <f t="shared" si="7"/>
        <v>-</v>
      </c>
      <c r="AQ10" s="196" t="str">
        <f t="shared" si="7"/>
        <v>-</v>
      </c>
      <c r="AR10" s="262" t="str">
        <f t="shared" si="7"/>
        <v>-</v>
      </c>
      <c r="AS10" s="262">
        <f t="shared" si="7"/>
        <v>10</v>
      </c>
      <c r="AT10" s="262">
        <f t="shared" si="7"/>
        <v>18</v>
      </c>
      <c r="AU10" s="262">
        <f t="shared" si="7"/>
        <v>13</v>
      </c>
      <c r="AV10" s="262">
        <f t="shared" si="7"/>
        <v>23</v>
      </c>
      <c r="AW10" s="262">
        <f t="shared" si="7"/>
        <v>73</v>
      </c>
      <c r="AX10" s="262">
        <f t="shared" si="7"/>
        <v>20</v>
      </c>
      <c r="AY10" s="262">
        <f t="shared" si="7"/>
        <v>14</v>
      </c>
      <c r="AZ10" s="262">
        <f t="shared" si="7"/>
        <v>13</v>
      </c>
      <c r="BA10" s="262">
        <f t="shared" si="7"/>
        <v>17</v>
      </c>
      <c r="BB10" s="262">
        <f t="shared" si="7"/>
        <v>3</v>
      </c>
      <c r="BC10" s="116" t="str">
        <f t="shared" ref="BC10:BN10" si="8">IF(ISBLANK(BC8),"-",BC8+BC9)</f>
        <v>-</v>
      </c>
      <c r="BD10" s="116" t="str">
        <f t="shared" si="8"/>
        <v>-</v>
      </c>
      <c r="BE10" s="116" t="str">
        <f t="shared" si="8"/>
        <v>-</v>
      </c>
      <c r="BF10" s="116" t="str">
        <f t="shared" si="8"/>
        <v>-</v>
      </c>
      <c r="BG10" s="116" t="str">
        <f t="shared" si="8"/>
        <v>-</v>
      </c>
      <c r="BH10" s="116" t="str">
        <f t="shared" si="8"/>
        <v>-</v>
      </c>
      <c r="BI10" s="116" t="str">
        <f t="shared" si="8"/>
        <v>-</v>
      </c>
      <c r="BJ10" s="116" t="str">
        <f t="shared" si="8"/>
        <v>-</v>
      </c>
      <c r="BK10" s="116" t="str">
        <f t="shared" si="8"/>
        <v>-</v>
      </c>
      <c r="BL10" s="116" t="str">
        <f t="shared" si="8"/>
        <v>-</v>
      </c>
      <c r="BM10" s="116" t="str">
        <f t="shared" si="8"/>
        <v>-</v>
      </c>
      <c r="BN10" s="116" t="str">
        <f t="shared" si="8"/>
        <v>-</v>
      </c>
      <c r="BO10" s="133">
        <f t="shared" si="6"/>
        <v>204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152" t="s">
        <v>936</v>
      </c>
      <c r="O11" s="195" t="str">
        <f t="shared" ref="O11:BB11" si="9">IF(ISNUMBER(O10),(IF(O10&gt;0,(100/(O8+O9))*O8,"-")),"-")</f>
        <v>-</v>
      </c>
      <c r="P11" s="195" t="str">
        <f t="shared" si="9"/>
        <v>-</v>
      </c>
      <c r="Q11" s="195" t="str">
        <f t="shared" si="9"/>
        <v>-</v>
      </c>
      <c r="R11" s="195" t="str">
        <f t="shared" si="9"/>
        <v>-</v>
      </c>
      <c r="S11" s="195" t="str">
        <f t="shared" si="9"/>
        <v>-</v>
      </c>
      <c r="T11" s="195" t="str">
        <f t="shared" si="9"/>
        <v>-</v>
      </c>
      <c r="U11" s="195" t="str">
        <f t="shared" si="9"/>
        <v>-</v>
      </c>
      <c r="V11" s="195" t="str">
        <f t="shared" si="9"/>
        <v>-</v>
      </c>
      <c r="W11" s="195" t="str">
        <f t="shared" si="9"/>
        <v>-</v>
      </c>
      <c r="X11" s="195" t="str">
        <f t="shared" si="9"/>
        <v>-</v>
      </c>
      <c r="Y11" s="195" t="str">
        <f t="shared" si="9"/>
        <v>-</v>
      </c>
      <c r="Z11" s="195" t="str">
        <f t="shared" si="9"/>
        <v>-</v>
      </c>
      <c r="AA11" s="195" t="str">
        <f t="shared" si="9"/>
        <v>-</v>
      </c>
      <c r="AB11" s="195" t="str">
        <f t="shared" si="9"/>
        <v>-</v>
      </c>
      <c r="AC11" s="195" t="str">
        <f t="shared" si="9"/>
        <v>-</v>
      </c>
      <c r="AD11" s="195" t="str">
        <f t="shared" si="9"/>
        <v>-</v>
      </c>
      <c r="AE11" s="195" t="str">
        <f t="shared" si="9"/>
        <v>-</v>
      </c>
      <c r="AF11" s="195" t="str">
        <f t="shared" si="9"/>
        <v>-</v>
      </c>
      <c r="AG11" s="195" t="str">
        <f t="shared" si="9"/>
        <v>-</v>
      </c>
      <c r="AH11" s="195" t="str">
        <f t="shared" si="9"/>
        <v>-</v>
      </c>
      <c r="AI11" s="195" t="str">
        <f t="shared" si="9"/>
        <v>-</v>
      </c>
      <c r="AJ11" s="195" t="str">
        <f t="shared" si="9"/>
        <v>-</v>
      </c>
      <c r="AK11" s="195" t="str">
        <f t="shared" si="9"/>
        <v>-</v>
      </c>
      <c r="AL11" s="195" t="str">
        <f t="shared" si="9"/>
        <v>-</v>
      </c>
      <c r="AM11" s="195" t="str">
        <f t="shared" si="9"/>
        <v>-</v>
      </c>
      <c r="AN11" s="195" t="str">
        <f t="shared" si="9"/>
        <v>-</v>
      </c>
      <c r="AO11" s="195" t="str">
        <f t="shared" si="9"/>
        <v>-</v>
      </c>
      <c r="AP11" s="195" t="str">
        <f t="shared" si="9"/>
        <v>-</v>
      </c>
      <c r="AQ11" s="195" t="str">
        <f t="shared" si="9"/>
        <v>-</v>
      </c>
      <c r="AR11" s="261" t="str">
        <f t="shared" si="9"/>
        <v>-</v>
      </c>
      <c r="AS11" s="261">
        <f t="shared" si="9"/>
        <v>40</v>
      </c>
      <c r="AT11" s="261">
        <f t="shared" si="9"/>
        <v>27.777777777777779</v>
      </c>
      <c r="AU11" s="261">
        <f t="shared" si="9"/>
        <v>15.384615384615385</v>
      </c>
      <c r="AV11" s="261">
        <f t="shared" si="9"/>
        <v>52.173913043478258</v>
      </c>
      <c r="AW11" s="261">
        <f t="shared" si="9"/>
        <v>41.095890410958901</v>
      </c>
      <c r="AX11" s="261">
        <f t="shared" si="9"/>
        <v>35</v>
      </c>
      <c r="AY11" s="261">
        <f t="shared" si="9"/>
        <v>50</v>
      </c>
      <c r="AZ11" s="261">
        <f t="shared" si="9"/>
        <v>76.92307692307692</v>
      </c>
      <c r="BA11" s="261">
        <f t="shared" si="9"/>
        <v>52.941176470588239</v>
      </c>
      <c r="BB11" s="261">
        <f t="shared" si="9"/>
        <v>33.333333333333336</v>
      </c>
      <c r="BC11" s="118" t="str">
        <f t="shared" ref="BC11:BN11" si="10">IF(ISNUMBER(BC10),(IF(BC10&gt;0,(100/(BC8+BC9))*BC8,"-")),"-")</f>
        <v>-</v>
      </c>
      <c r="BD11" s="118" t="str">
        <f t="shared" si="10"/>
        <v>-</v>
      </c>
      <c r="BE11" s="118" t="str">
        <f t="shared" si="10"/>
        <v>-</v>
      </c>
      <c r="BF11" s="118" t="str">
        <f t="shared" si="10"/>
        <v>-</v>
      </c>
      <c r="BG11" s="118" t="str">
        <f t="shared" si="10"/>
        <v>-</v>
      </c>
      <c r="BH11" s="118" t="str">
        <f t="shared" si="10"/>
        <v>-</v>
      </c>
      <c r="BI11" s="118" t="str">
        <f t="shared" si="10"/>
        <v>-</v>
      </c>
      <c r="BJ11" s="118" t="str">
        <f t="shared" si="10"/>
        <v>-</v>
      </c>
      <c r="BK11" s="118" t="str">
        <f t="shared" si="10"/>
        <v>-</v>
      </c>
      <c r="BL11" s="118" t="str">
        <f t="shared" si="10"/>
        <v>-</v>
      </c>
      <c r="BM11" s="118" t="str">
        <f t="shared" si="10"/>
        <v>-</v>
      </c>
      <c r="BN11" s="118" t="str">
        <f t="shared" si="10"/>
        <v>-</v>
      </c>
      <c r="BO11" s="270">
        <f t="shared" ref="BO11:BO12" si="11">AVERAGE(O11:BN11)</f>
        <v>42.462978334382875</v>
      </c>
    </row>
    <row r="12" spans="1:67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157" t="s">
        <v>937</v>
      </c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2" t="e">
        <f t="shared" si="11"/>
        <v>#DIV/0!</v>
      </c>
    </row>
    <row r="13" spans="1:67" ht="12.75" customHeight="1" x14ac:dyDescent="0.2">
      <c r="A13" s="304" t="s">
        <v>56</v>
      </c>
      <c r="B13" s="304">
        <v>3</v>
      </c>
      <c r="C13" s="304" t="s">
        <v>133</v>
      </c>
      <c r="D13" s="304"/>
      <c r="E13" s="315" t="s">
        <v>684</v>
      </c>
      <c r="F13" s="304"/>
      <c r="G13" s="304" t="s">
        <v>685</v>
      </c>
      <c r="H13" s="305" t="s">
        <v>151</v>
      </c>
      <c r="I13" s="304" t="s">
        <v>686</v>
      </c>
      <c r="J13" s="304"/>
      <c r="K13" s="304"/>
      <c r="L13" s="304"/>
      <c r="M13" s="303"/>
      <c r="N13" s="152" t="s">
        <v>934</v>
      </c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261"/>
      <c r="AS13" s="261">
        <v>5</v>
      </c>
      <c r="AT13" s="261">
        <v>6</v>
      </c>
      <c r="AU13" s="261">
        <v>4</v>
      </c>
      <c r="AV13" s="261">
        <v>2</v>
      </c>
      <c r="AW13" s="261">
        <v>2</v>
      </c>
      <c r="AX13" s="261">
        <v>4</v>
      </c>
      <c r="AY13" s="261">
        <v>2</v>
      </c>
      <c r="AZ13" s="261">
        <v>8</v>
      </c>
      <c r="BA13" s="261">
        <v>7</v>
      </c>
      <c r="BB13" s="261">
        <v>7</v>
      </c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32">
        <f t="shared" ref="BO13:BO15" si="12">SUM(O13:BN13)</f>
        <v>47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152" t="s">
        <v>935</v>
      </c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261"/>
      <c r="AS14" s="261">
        <v>4</v>
      </c>
      <c r="AT14" s="261">
        <v>9</v>
      </c>
      <c r="AU14" s="261">
        <v>4</v>
      </c>
      <c r="AV14" s="261">
        <v>0</v>
      </c>
      <c r="AW14" s="261">
        <v>4</v>
      </c>
      <c r="AX14" s="261">
        <v>3</v>
      </c>
      <c r="AY14" s="261">
        <v>3</v>
      </c>
      <c r="AZ14" s="261">
        <v>7</v>
      </c>
      <c r="BA14" s="261">
        <v>2</v>
      </c>
      <c r="BB14" s="261">
        <v>2</v>
      </c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32">
        <f t="shared" si="12"/>
        <v>38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154" t="s">
        <v>633</v>
      </c>
      <c r="O15" s="196" t="str">
        <f t="shared" ref="O15:BB15" si="13">IF(ISBLANK(O13),"-",O13+O14)</f>
        <v>-</v>
      </c>
      <c r="P15" s="196" t="str">
        <f t="shared" si="13"/>
        <v>-</v>
      </c>
      <c r="Q15" s="196" t="str">
        <f t="shared" si="13"/>
        <v>-</v>
      </c>
      <c r="R15" s="196" t="str">
        <f t="shared" si="13"/>
        <v>-</v>
      </c>
      <c r="S15" s="196" t="str">
        <f t="shared" si="13"/>
        <v>-</v>
      </c>
      <c r="T15" s="196" t="str">
        <f t="shared" si="13"/>
        <v>-</v>
      </c>
      <c r="U15" s="196" t="str">
        <f t="shared" si="13"/>
        <v>-</v>
      </c>
      <c r="V15" s="196" t="str">
        <f t="shared" si="13"/>
        <v>-</v>
      </c>
      <c r="W15" s="196" t="str">
        <f t="shared" si="13"/>
        <v>-</v>
      </c>
      <c r="X15" s="196" t="str">
        <f t="shared" si="13"/>
        <v>-</v>
      </c>
      <c r="Y15" s="196" t="str">
        <f t="shared" si="13"/>
        <v>-</v>
      </c>
      <c r="Z15" s="196" t="str">
        <f t="shared" si="13"/>
        <v>-</v>
      </c>
      <c r="AA15" s="196" t="str">
        <f t="shared" si="13"/>
        <v>-</v>
      </c>
      <c r="AB15" s="196" t="str">
        <f t="shared" si="13"/>
        <v>-</v>
      </c>
      <c r="AC15" s="196" t="str">
        <f t="shared" si="13"/>
        <v>-</v>
      </c>
      <c r="AD15" s="196" t="str">
        <f t="shared" si="13"/>
        <v>-</v>
      </c>
      <c r="AE15" s="196" t="str">
        <f t="shared" si="13"/>
        <v>-</v>
      </c>
      <c r="AF15" s="196" t="str">
        <f t="shared" si="13"/>
        <v>-</v>
      </c>
      <c r="AG15" s="196" t="str">
        <f t="shared" si="13"/>
        <v>-</v>
      </c>
      <c r="AH15" s="196" t="str">
        <f t="shared" si="13"/>
        <v>-</v>
      </c>
      <c r="AI15" s="196" t="str">
        <f t="shared" si="13"/>
        <v>-</v>
      </c>
      <c r="AJ15" s="196" t="str">
        <f t="shared" si="13"/>
        <v>-</v>
      </c>
      <c r="AK15" s="196" t="str">
        <f t="shared" si="13"/>
        <v>-</v>
      </c>
      <c r="AL15" s="196" t="str">
        <f t="shared" si="13"/>
        <v>-</v>
      </c>
      <c r="AM15" s="196" t="str">
        <f t="shared" si="13"/>
        <v>-</v>
      </c>
      <c r="AN15" s="196" t="str">
        <f t="shared" si="13"/>
        <v>-</v>
      </c>
      <c r="AO15" s="196" t="str">
        <f t="shared" si="13"/>
        <v>-</v>
      </c>
      <c r="AP15" s="196" t="str">
        <f t="shared" si="13"/>
        <v>-</v>
      </c>
      <c r="AQ15" s="196" t="str">
        <f t="shared" si="13"/>
        <v>-</v>
      </c>
      <c r="AR15" s="262" t="str">
        <f t="shared" si="13"/>
        <v>-</v>
      </c>
      <c r="AS15" s="262">
        <f t="shared" si="13"/>
        <v>9</v>
      </c>
      <c r="AT15" s="262">
        <f t="shared" si="13"/>
        <v>15</v>
      </c>
      <c r="AU15" s="262">
        <f t="shared" si="13"/>
        <v>8</v>
      </c>
      <c r="AV15" s="262">
        <f t="shared" si="13"/>
        <v>2</v>
      </c>
      <c r="AW15" s="262">
        <f t="shared" si="13"/>
        <v>6</v>
      </c>
      <c r="AX15" s="262">
        <f t="shared" si="13"/>
        <v>7</v>
      </c>
      <c r="AY15" s="262">
        <f t="shared" si="13"/>
        <v>5</v>
      </c>
      <c r="AZ15" s="262">
        <f t="shared" si="13"/>
        <v>15</v>
      </c>
      <c r="BA15" s="262">
        <f t="shared" si="13"/>
        <v>9</v>
      </c>
      <c r="BB15" s="262">
        <f t="shared" si="13"/>
        <v>9</v>
      </c>
      <c r="BC15" s="116" t="str">
        <f t="shared" ref="BC15:BN15" si="14">IF(ISBLANK(BC13),"-",BC13+BC14)</f>
        <v>-</v>
      </c>
      <c r="BD15" s="116" t="str">
        <f t="shared" si="14"/>
        <v>-</v>
      </c>
      <c r="BE15" s="116" t="str">
        <f t="shared" si="14"/>
        <v>-</v>
      </c>
      <c r="BF15" s="116" t="str">
        <f t="shared" si="14"/>
        <v>-</v>
      </c>
      <c r="BG15" s="116" t="str">
        <f t="shared" si="14"/>
        <v>-</v>
      </c>
      <c r="BH15" s="116" t="str">
        <f t="shared" si="14"/>
        <v>-</v>
      </c>
      <c r="BI15" s="116" t="str">
        <f t="shared" si="14"/>
        <v>-</v>
      </c>
      <c r="BJ15" s="116" t="str">
        <f t="shared" si="14"/>
        <v>-</v>
      </c>
      <c r="BK15" s="116" t="str">
        <f t="shared" si="14"/>
        <v>-</v>
      </c>
      <c r="BL15" s="116" t="str">
        <f t="shared" si="14"/>
        <v>-</v>
      </c>
      <c r="BM15" s="116" t="str">
        <f t="shared" si="14"/>
        <v>-</v>
      </c>
      <c r="BN15" s="116" t="str">
        <f t="shared" si="14"/>
        <v>-</v>
      </c>
      <c r="BO15" s="133">
        <f t="shared" si="12"/>
        <v>85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152" t="s">
        <v>936</v>
      </c>
      <c r="O16" s="195" t="str">
        <f t="shared" ref="O16:BB16" si="15">IF(ISNUMBER(O15),(IF(O15&gt;0,(100/(O13+O14))*O13,"-")),"-")</f>
        <v>-</v>
      </c>
      <c r="P16" s="195" t="str">
        <f t="shared" si="15"/>
        <v>-</v>
      </c>
      <c r="Q16" s="195" t="str">
        <f t="shared" si="15"/>
        <v>-</v>
      </c>
      <c r="R16" s="195" t="str">
        <f t="shared" si="15"/>
        <v>-</v>
      </c>
      <c r="S16" s="195" t="str">
        <f t="shared" si="15"/>
        <v>-</v>
      </c>
      <c r="T16" s="195" t="str">
        <f t="shared" si="15"/>
        <v>-</v>
      </c>
      <c r="U16" s="195" t="str">
        <f t="shared" si="15"/>
        <v>-</v>
      </c>
      <c r="V16" s="195" t="str">
        <f t="shared" si="15"/>
        <v>-</v>
      </c>
      <c r="W16" s="195" t="str">
        <f t="shared" si="15"/>
        <v>-</v>
      </c>
      <c r="X16" s="195" t="str">
        <f t="shared" si="15"/>
        <v>-</v>
      </c>
      <c r="Y16" s="195" t="str">
        <f t="shared" si="15"/>
        <v>-</v>
      </c>
      <c r="Z16" s="195" t="str">
        <f t="shared" si="15"/>
        <v>-</v>
      </c>
      <c r="AA16" s="195" t="str">
        <f t="shared" si="15"/>
        <v>-</v>
      </c>
      <c r="AB16" s="195" t="str">
        <f t="shared" si="15"/>
        <v>-</v>
      </c>
      <c r="AC16" s="195" t="str">
        <f t="shared" si="15"/>
        <v>-</v>
      </c>
      <c r="AD16" s="195" t="str">
        <f t="shared" si="15"/>
        <v>-</v>
      </c>
      <c r="AE16" s="195" t="str">
        <f t="shared" si="15"/>
        <v>-</v>
      </c>
      <c r="AF16" s="195" t="str">
        <f t="shared" si="15"/>
        <v>-</v>
      </c>
      <c r="AG16" s="195" t="str">
        <f t="shared" si="15"/>
        <v>-</v>
      </c>
      <c r="AH16" s="195" t="str">
        <f t="shared" si="15"/>
        <v>-</v>
      </c>
      <c r="AI16" s="195" t="str">
        <f t="shared" si="15"/>
        <v>-</v>
      </c>
      <c r="AJ16" s="195" t="str">
        <f t="shared" si="15"/>
        <v>-</v>
      </c>
      <c r="AK16" s="195" t="str">
        <f t="shared" si="15"/>
        <v>-</v>
      </c>
      <c r="AL16" s="195" t="str">
        <f t="shared" si="15"/>
        <v>-</v>
      </c>
      <c r="AM16" s="195" t="str">
        <f t="shared" si="15"/>
        <v>-</v>
      </c>
      <c r="AN16" s="195" t="str">
        <f t="shared" si="15"/>
        <v>-</v>
      </c>
      <c r="AO16" s="195" t="str">
        <f t="shared" si="15"/>
        <v>-</v>
      </c>
      <c r="AP16" s="195" t="str">
        <f t="shared" si="15"/>
        <v>-</v>
      </c>
      <c r="AQ16" s="195" t="str">
        <f t="shared" si="15"/>
        <v>-</v>
      </c>
      <c r="AR16" s="261" t="str">
        <f t="shared" si="15"/>
        <v>-</v>
      </c>
      <c r="AS16" s="261">
        <f t="shared" si="15"/>
        <v>55.555555555555557</v>
      </c>
      <c r="AT16" s="261">
        <f t="shared" si="15"/>
        <v>40</v>
      </c>
      <c r="AU16" s="261">
        <f t="shared" si="15"/>
        <v>50</v>
      </c>
      <c r="AV16" s="261">
        <f t="shared" si="15"/>
        <v>100</v>
      </c>
      <c r="AW16" s="261">
        <f t="shared" si="15"/>
        <v>33.333333333333336</v>
      </c>
      <c r="AX16" s="261">
        <f t="shared" si="15"/>
        <v>57.142857142857146</v>
      </c>
      <c r="AY16" s="261">
        <f t="shared" si="15"/>
        <v>40</v>
      </c>
      <c r="AZ16" s="261">
        <f t="shared" si="15"/>
        <v>53.333333333333336</v>
      </c>
      <c r="BA16" s="261">
        <f t="shared" si="15"/>
        <v>77.777777777777771</v>
      </c>
      <c r="BB16" s="261">
        <f t="shared" si="15"/>
        <v>77.777777777777771</v>
      </c>
      <c r="BC16" s="118" t="str">
        <f t="shared" ref="BC16:BN16" si="16">IF(ISNUMBER(BC15),(IF(BC15&gt;0,(100/(BC13+BC14))*BC13,"-")),"-")</f>
        <v>-</v>
      </c>
      <c r="BD16" s="118" t="str">
        <f t="shared" si="16"/>
        <v>-</v>
      </c>
      <c r="BE16" s="118" t="str">
        <f t="shared" si="16"/>
        <v>-</v>
      </c>
      <c r="BF16" s="118" t="str">
        <f t="shared" si="16"/>
        <v>-</v>
      </c>
      <c r="BG16" s="118" t="str">
        <f t="shared" si="16"/>
        <v>-</v>
      </c>
      <c r="BH16" s="118" t="str">
        <f t="shared" si="16"/>
        <v>-</v>
      </c>
      <c r="BI16" s="118" t="str">
        <f t="shared" si="16"/>
        <v>-</v>
      </c>
      <c r="BJ16" s="118" t="str">
        <f t="shared" si="16"/>
        <v>-</v>
      </c>
      <c r="BK16" s="118" t="str">
        <f t="shared" si="16"/>
        <v>-</v>
      </c>
      <c r="BL16" s="118" t="str">
        <f t="shared" si="16"/>
        <v>-</v>
      </c>
      <c r="BM16" s="118" t="str">
        <f t="shared" si="16"/>
        <v>-</v>
      </c>
      <c r="BN16" s="118" t="str">
        <f t="shared" si="16"/>
        <v>-</v>
      </c>
      <c r="BO16" s="270">
        <f t="shared" ref="BO16:BO17" si="17">AVERAGE(O16:BN16)</f>
        <v>58.492063492063494</v>
      </c>
    </row>
    <row r="17" spans="1:67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157" t="s">
        <v>937</v>
      </c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2" t="e">
        <f t="shared" si="17"/>
        <v>#DIV/0!</v>
      </c>
    </row>
    <row r="20" spans="1:67" x14ac:dyDescent="0.2">
      <c r="N20" s="129" t="s">
        <v>949</v>
      </c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</row>
    <row r="21" spans="1:67" x14ac:dyDescent="0.2">
      <c r="N21" s="127" t="s">
        <v>939</v>
      </c>
      <c r="O21" s="125">
        <v>1</v>
      </c>
      <c r="P21" s="125">
        <v>2</v>
      </c>
      <c r="Q21" s="125">
        <v>3</v>
      </c>
      <c r="R21" s="125">
        <v>4</v>
      </c>
      <c r="S21" s="125">
        <v>5</v>
      </c>
      <c r="T21" s="125">
        <v>6</v>
      </c>
      <c r="U21" s="125">
        <v>7</v>
      </c>
      <c r="V21" s="125">
        <v>8</v>
      </c>
      <c r="W21" s="125">
        <v>9</v>
      </c>
      <c r="X21" s="125">
        <v>10</v>
      </c>
      <c r="Y21" s="125">
        <v>11</v>
      </c>
      <c r="Z21" s="125">
        <v>12</v>
      </c>
      <c r="AA21" s="125">
        <v>13</v>
      </c>
      <c r="AB21" s="125">
        <v>14</v>
      </c>
      <c r="AC21" s="125">
        <v>15</v>
      </c>
      <c r="AD21" s="125">
        <v>16</v>
      </c>
      <c r="AE21" s="125">
        <v>17</v>
      </c>
      <c r="AF21" s="125">
        <v>18</v>
      </c>
      <c r="AG21" s="125">
        <v>19</v>
      </c>
      <c r="AH21" s="125">
        <v>20</v>
      </c>
      <c r="AI21" s="125">
        <v>21</v>
      </c>
      <c r="AJ21" s="125">
        <v>22</v>
      </c>
      <c r="AK21" s="125">
        <v>23</v>
      </c>
      <c r="AL21" s="125">
        <v>24</v>
      </c>
      <c r="AM21" s="125">
        <v>25</v>
      </c>
      <c r="AN21" s="125">
        <v>26</v>
      </c>
      <c r="AO21" s="125">
        <v>27</v>
      </c>
      <c r="AP21" s="125">
        <v>28</v>
      </c>
      <c r="AQ21" s="125">
        <v>29</v>
      </c>
      <c r="AR21" s="125">
        <v>30</v>
      </c>
      <c r="AS21" s="125">
        <v>31</v>
      </c>
      <c r="AT21" s="125">
        <v>32</v>
      </c>
      <c r="AU21" s="125">
        <v>33</v>
      </c>
      <c r="AV21" s="125">
        <v>34</v>
      </c>
      <c r="AW21" s="125">
        <v>35</v>
      </c>
      <c r="AX21" s="125">
        <v>36</v>
      </c>
      <c r="AY21" s="125">
        <v>37</v>
      </c>
      <c r="AZ21" s="125">
        <v>38</v>
      </c>
      <c r="BA21" s="125">
        <v>39</v>
      </c>
      <c r="BB21" s="125">
        <v>40</v>
      </c>
      <c r="BC21" s="125">
        <v>41</v>
      </c>
      <c r="BD21" s="125">
        <v>42</v>
      </c>
      <c r="BE21" s="125">
        <v>43</v>
      </c>
      <c r="BF21" s="125">
        <v>44</v>
      </c>
      <c r="BG21" s="125">
        <v>45</v>
      </c>
      <c r="BH21" s="125">
        <v>46</v>
      </c>
      <c r="BI21" s="125">
        <v>47</v>
      </c>
      <c r="BJ21" s="125">
        <v>48</v>
      </c>
      <c r="BK21" s="125">
        <v>49</v>
      </c>
      <c r="BL21" s="125">
        <v>50</v>
      </c>
      <c r="BM21" s="125">
        <v>51</v>
      </c>
      <c r="BN21" s="125">
        <v>52</v>
      </c>
    </row>
    <row r="22" spans="1:67" x14ac:dyDescent="0.2">
      <c r="N22" s="127" t="s">
        <v>940</v>
      </c>
      <c r="O22" s="125">
        <f>SUM(O5,O10,O15)</f>
        <v>0</v>
      </c>
      <c r="P22" s="125">
        <f t="shared" ref="P22:BN22" si="18">SUM(P5,P10,P15)</f>
        <v>0</v>
      </c>
      <c r="Q22" s="125">
        <f t="shared" si="18"/>
        <v>0</v>
      </c>
      <c r="R22" s="125">
        <f t="shared" si="18"/>
        <v>0</v>
      </c>
      <c r="S22" s="125">
        <f t="shared" si="18"/>
        <v>0</v>
      </c>
      <c r="T22" s="125">
        <f t="shared" si="18"/>
        <v>0</v>
      </c>
      <c r="U22" s="125">
        <f t="shared" si="18"/>
        <v>0</v>
      </c>
      <c r="V22" s="125">
        <f t="shared" si="18"/>
        <v>0</v>
      </c>
      <c r="W22" s="125">
        <f t="shared" si="18"/>
        <v>0</v>
      </c>
      <c r="X22" s="125">
        <f t="shared" si="18"/>
        <v>0</v>
      </c>
      <c r="Y22" s="125">
        <f t="shared" si="18"/>
        <v>0</v>
      </c>
      <c r="Z22" s="125">
        <f t="shared" si="18"/>
        <v>0</v>
      </c>
      <c r="AA22" s="125">
        <f t="shared" si="18"/>
        <v>0</v>
      </c>
      <c r="AB22" s="125">
        <f t="shared" si="18"/>
        <v>0</v>
      </c>
      <c r="AC22" s="125">
        <f t="shared" si="18"/>
        <v>0</v>
      </c>
      <c r="AD22" s="125">
        <f t="shared" si="18"/>
        <v>0</v>
      </c>
      <c r="AE22" s="125">
        <f t="shared" si="18"/>
        <v>0</v>
      </c>
      <c r="AF22" s="125">
        <f t="shared" si="18"/>
        <v>0</v>
      </c>
      <c r="AG22" s="125">
        <f t="shared" si="18"/>
        <v>0</v>
      </c>
      <c r="AH22" s="125">
        <f t="shared" si="18"/>
        <v>0</v>
      </c>
      <c r="AI22" s="125">
        <f t="shared" si="18"/>
        <v>0</v>
      </c>
      <c r="AJ22" s="125">
        <f t="shared" si="18"/>
        <v>0</v>
      </c>
      <c r="AK22" s="125">
        <f t="shared" si="18"/>
        <v>0</v>
      </c>
      <c r="AL22" s="125">
        <f t="shared" si="18"/>
        <v>0</v>
      </c>
      <c r="AM22" s="125">
        <f t="shared" si="18"/>
        <v>0</v>
      </c>
      <c r="AN22" s="125">
        <f t="shared" si="18"/>
        <v>0</v>
      </c>
      <c r="AO22" s="125">
        <f t="shared" si="18"/>
        <v>0</v>
      </c>
      <c r="AP22" s="125">
        <f t="shared" si="18"/>
        <v>0</v>
      </c>
      <c r="AQ22" s="125">
        <f t="shared" si="18"/>
        <v>0</v>
      </c>
      <c r="AR22" s="125">
        <f t="shared" si="18"/>
        <v>0</v>
      </c>
      <c r="AS22" s="125">
        <f t="shared" si="18"/>
        <v>22</v>
      </c>
      <c r="AT22" s="125">
        <f t="shared" si="18"/>
        <v>45</v>
      </c>
      <c r="AU22" s="125">
        <f t="shared" si="18"/>
        <v>27</v>
      </c>
      <c r="AV22" s="125">
        <f t="shared" si="18"/>
        <v>39</v>
      </c>
      <c r="AW22" s="125">
        <f t="shared" si="18"/>
        <v>120</v>
      </c>
      <c r="AX22" s="125">
        <f t="shared" si="18"/>
        <v>45</v>
      </c>
      <c r="AY22" s="125">
        <f t="shared" si="18"/>
        <v>41</v>
      </c>
      <c r="AZ22" s="150">
        <f>SUM(AZ5,AZ10,AZ15)</f>
        <v>29</v>
      </c>
      <c r="BA22" s="125">
        <f t="shared" si="18"/>
        <v>31</v>
      </c>
      <c r="BB22" s="125">
        <f t="shared" si="18"/>
        <v>12</v>
      </c>
      <c r="BC22" s="125">
        <f t="shared" si="18"/>
        <v>0</v>
      </c>
      <c r="BD22" s="125">
        <f t="shared" si="18"/>
        <v>0</v>
      </c>
      <c r="BE22" s="125">
        <f t="shared" si="18"/>
        <v>0</v>
      </c>
      <c r="BF22" s="125">
        <f t="shared" si="18"/>
        <v>0</v>
      </c>
      <c r="BG22" s="125">
        <f t="shared" si="18"/>
        <v>0</v>
      </c>
      <c r="BH22" s="125">
        <f t="shared" si="18"/>
        <v>0</v>
      </c>
      <c r="BI22" s="125">
        <f t="shared" si="18"/>
        <v>0</v>
      </c>
      <c r="BJ22" s="125">
        <f t="shared" si="18"/>
        <v>0</v>
      </c>
      <c r="BK22" s="125">
        <f t="shared" si="18"/>
        <v>0</v>
      </c>
      <c r="BL22" s="125">
        <f t="shared" si="18"/>
        <v>0</v>
      </c>
      <c r="BM22" s="125">
        <f t="shared" si="18"/>
        <v>0</v>
      </c>
      <c r="BN22" s="125">
        <f t="shared" si="18"/>
        <v>0</v>
      </c>
    </row>
    <row r="23" spans="1:67" x14ac:dyDescent="0.2">
      <c r="N23" s="127" t="s">
        <v>1067</v>
      </c>
      <c r="O23" s="125">
        <f>COUNT(O5,O10,O15)</f>
        <v>0</v>
      </c>
      <c r="P23" s="125">
        <f t="shared" ref="P23:BN23" si="19">COUNT(P5,P10,P15)</f>
        <v>0</v>
      </c>
      <c r="Q23" s="125">
        <f t="shared" si="19"/>
        <v>0</v>
      </c>
      <c r="R23" s="125">
        <f t="shared" si="19"/>
        <v>0</v>
      </c>
      <c r="S23" s="125">
        <f t="shared" si="19"/>
        <v>0</v>
      </c>
      <c r="T23" s="125">
        <f t="shared" si="19"/>
        <v>0</v>
      </c>
      <c r="U23" s="125">
        <f t="shared" si="19"/>
        <v>0</v>
      </c>
      <c r="V23" s="125">
        <f t="shared" si="19"/>
        <v>0</v>
      </c>
      <c r="W23" s="125">
        <f t="shared" si="19"/>
        <v>0</v>
      </c>
      <c r="X23" s="125">
        <f t="shared" si="19"/>
        <v>0</v>
      </c>
      <c r="Y23" s="125">
        <f t="shared" si="19"/>
        <v>0</v>
      </c>
      <c r="Z23" s="125">
        <f t="shared" si="19"/>
        <v>0</v>
      </c>
      <c r="AA23" s="125">
        <f t="shared" si="19"/>
        <v>0</v>
      </c>
      <c r="AB23" s="125">
        <f t="shared" si="19"/>
        <v>0</v>
      </c>
      <c r="AC23" s="125">
        <f t="shared" si="19"/>
        <v>0</v>
      </c>
      <c r="AD23" s="125">
        <f t="shared" si="19"/>
        <v>0</v>
      </c>
      <c r="AE23" s="125">
        <f t="shared" si="19"/>
        <v>0</v>
      </c>
      <c r="AF23" s="125">
        <f t="shared" si="19"/>
        <v>0</v>
      </c>
      <c r="AG23" s="125">
        <f t="shared" si="19"/>
        <v>0</v>
      </c>
      <c r="AH23" s="125">
        <f t="shared" si="19"/>
        <v>0</v>
      </c>
      <c r="AI23" s="125">
        <f t="shared" si="19"/>
        <v>0</v>
      </c>
      <c r="AJ23" s="125">
        <f t="shared" si="19"/>
        <v>0</v>
      </c>
      <c r="AK23" s="125">
        <f t="shared" si="19"/>
        <v>0</v>
      </c>
      <c r="AL23" s="125">
        <f t="shared" si="19"/>
        <v>0</v>
      </c>
      <c r="AM23" s="125">
        <f t="shared" si="19"/>
        <v>0</v>
      </c>
      <c r="AN23" s="125">
        <f t="shared" si="19"/>
        <v>0</v>
      </c>
      <c r="AO23" s="125">
        <f t="shared" si="19"/>
        <v>0</v>
      </c>
      <c r="AP23" s="125">
        <f t="shared" si="19"/>
        <v>0</v>
      </c>
      <c r="AQ23" s="125">
        <f t="shared" si="19"/>
        <v>0</v>
      </c>
      <c r="AR23" s="125">
        <f t="shared" si="19"/>
        <v>0</v>
      </c>
      <c r="AS23" s="125">
        <f t="shared" si="19"/>
        <v>3</v>
      </c>
      <c r="AT23" s="125">
        <f t="shared" si="19"/>
        <v>3</v>
      </c>
      <c r="AU23" s="125">
        <f t="shared" si="19"/>
        <v>3</v>
      </c>
      <c r="AV23" s="125">
        <f t="shared" si="19"/>
        <v>3</v>
      </c>
      <c r="AW23" s="125">
        <f t="shared" si="19"/>
        <v>3</v>
      </c>
      <c r="AX23" s="125">
        <f t="shared" si="19"/>
        <v>3</v>
      </c>
      <c r="AY23" s="125">
        <f t="shared" si="19"/>
        <v>3</v>
      </c>
      <c r="AZ23" s="125">
        <f t="shared" si="19"/>
        <v>3</v>
      </c>
      <c r="BA23" s="125">
        <f t="shared" si="19"/>
        <v>3</v>
      </c>
      <c r="BB23" s="125">
        <f t="shared" si="19"/>
        <v>3</v>
      </c>
      <c r="BC23" s="125">
        <f t="shared" si="19"/>
        <v>0</v>
      </c>
      <c r="BD23" s="125">
        <f t="shared" si="19"/>
        <v>0</v>
      </c>
      <c r="BE23" s="125">
        <f t="shared" si="19"/>
        <v>0</v>
      </c>
      <c r="BF23" s="125">
        <f t="shared" si="19"/>
        <v>0</v>
      </c>
      <c r="BG23" s="125">
        <f t="shared" si="19"/>
        <v>0</v>
      </c>
      <c r="BH23" s="125">
        <f t="shared" si="19"/>
        <v>0</v>
      </c>
      <c r="BI23" s="125">
        <f t="shared" si="19"/>
        <v>0</v>
      </c>
      <c r="BJ23" s="125">
        <f t="shared" si="19"/>
        <v>0</v>
      </c>
      <c r="BK23" s="125">
        <f t="shared" si="19"/>
        <v>0</v>
      </c>
      <c r="BL23" s="125">
        <f t="shared" si="19"/>
        <v>0</v>
      </c>
      <c r="BM23" s="125">
        <f t="shared" si="19"/>
        <v>0</v>
      </c>
      <c r="BN23" s="125">
        <f t="shared" si="19"/>
        <v>0</v>
      </c>
    </row>
    <row r="24" spans="1:67" ht="22.5" x14ac:dyDescent="0.2">
      <c r="N24" s="128" t="s">
        <v>1068</v>
      </c>
      <c r="O24" s="126" t="e">
        <f>O22/O23</f>
        <v>#DIV/0!</v>
      </c>
      <c r="P24" s="126" t="e">
        <f t="shared" ref="P24:BN24" si="20">P22/P23</f>
        <v>#DIV/0!</v>
      </c>
      <c r="Q24" s="126" t="e">
        <f t="shared" si="20"/>
        <v>#DIV/0!</v>
      </c>
      <c r="R24" s="126" t="e">
        <f t="shared" si="20"/>
        <v>#DIV/0!</v>
      </c>
      <c r="S24" s="126" t="e">
        <f t="shared" si="20"/>
        <v>#DIV/0!</v>
      </c>
      <c r="T24" s="126" t="e">
        <f t="shared" si="20"/>
        <v>#DIV/0!</v>
      </c>
      <c r="U24" s="126" t="e">
        <f t="shared" si="20"/>
        <v>#DIV/0!</v>
      </c>
      <c r="V24" s="126" t="e">
        <f t="shared" si="20"/>
        <v>#DIV/0!</v>
      </c>
      <c r="W24" s="126" t="e">
        <f t="shared" si="20"/>
        <v>#DIV/0!</v>
      </c>
      <c r="X24" s="126" t="e">
        <f t="shared" si="20"/>
        <v>#DIV/0!</v>
      </c>
      <c r="Y24" s="126" t="e">
        <f t="shared" si="20"/>
        <v>#DIV/0!</v>
      </c>
      <c r="Z24" s="126" t="e">
        <f t="shared" si="20"/>
        <v>#DIV/0!</v>
      </c>
      <c r="AA24" s="126" t="e">
        <f t="shared" si="20"/>
        <v>#DIV/0!</v>
      </c>
      <c r="AB24" s="126" t="e">
        <f t="shared" si="20"/>
        <v>#DIV/0!</v>
      </c>
      <c r="AC24" s="126" t="e">
        <f t="shared" si="20"/>
        <v>#DIV/0!</v>
      </c>
      <c r="AD24" s="126" t="e">
        <f t="shared" si="20"/>
        <v>#DIV/0!</v>
      </c>
      <c r="AE24" s="126" t="e">
        <f t="shared" si="20"/>
        <v>#DIV/0!</v>
      </c>
      <c r="AF24" s="126" t="e">
        <f t="shared" si="20"/>
        <v>#DIV/0!</v>
      </c>
      <c r="AG24" s="126" t="e">
        <f t="shared" si="20"/>
        <v>#DIV/0!</v>
      </c>
      <c r="AH24" s="126" t="e">
        <f t="shared" si="20"/>
        <v>#DIV/0!</v>
      </c>
      <c r="AI24" s="126" t="e">
        <f t="shared" si="20"/>
        <v>#DIV/0!</v>
      </c>
      <c r="AJ24" s="126" t="e">
        <f t="shared" si="20"/>
        <v>#DIV/0!</v>
      </c>
      <c r="AK24" s="126" t="e">
        <f t="shared" si="20"/>
        <v>#DIV/0!</v>
      </c>
      <c r="AL24" s="126" t="e">
        <f t="shared" si="20"/>
        <v>#DIV/0!</v>
      </c>
      <c r="AM24" s="126" t="e">
        <f t="shared" si="20"/>
        <v>#DIV/0!</v>
      </c>
      <c r="AN24" s="126" t="e">
        <f t="shared" si="20"/>
        <v>#DIV/0!</v>
      </c>
      <c r="AO24" s="126" t="e">
        <f t="shared" si="20"/>
        <v>#DIV/0!</v>
      </c>
      <c r="AP24" s="126" t="e">
        <f t="shared" si="20"/>
        <v>#DIV/0!</v>
      </c>
      <c r="AQ24" s="126" t="e">
        <f t="shared" si="20"/>
        <v>#DIV/0!</v>
      </c>
      <c r="AR24" s="126" t="e">
        <f t="shared" si="20"/>
        <v>#DIV/0!</v>
      </c>
      <c r="AS24" s="126">
        <f t="shared" si="20"/>
        <v>7.333333333333333</v>
      </c>
      <c r="AT24" s="126">
        <f t="shared" si="20"/>
        <v>15</v>
      </c>
      <c r="AU24" s="126">
        <f t="shared" si="20"/>
        <v>9</v>
      </c>
      <c r="AV24" s="126">
        <f t="shared" si="20"/>
        <v>13</v>
      </c>
      <c r="AW24" s="126">
        <f t="shared" si="20"/>
        <v>40</v>
      </c>
      <c r="AX24" s="126">
        <f t="shared" si="20"/>
        <v>15</v>
      </c>
      <c r="AY24" s="126">
        <f t="shared" si="20"/>
        <v>13.666666666666666</v>
      </c>
      <c r="AZ24" s="126">
        <f t="shared" si="20"/>
        <v>9.6666666666666661</v>
      </c>
      <c r="BA24" s="126">
        <f t="shared" si="20"/>
        <v>10.333333333333334</v>
      </c>
      <c r="BB24" s="126">
        <f t="shared" si="20"/>
        <v>4</v>
      </c>
      <c r="BC24" s="126" t="e">
        <f t="shared" si="20"/>
        <v>#DIV/0!</v>
      </c>
      <c r="BD24" s="126" t="e">
        <f t="shared" si="20"/>
        <v>#DIV/0!</v>
      </c>
      <c r="BE24" s="126" t="e">
        <f t="shared" si="20"/>
        <v>#DIV/0!</v>
      </c>
      <c r="BF24" s="126" t="e">
        <f t="shared" si="20"/>
        <v>#DIV/0!</v>
      </c>
      <c r="BG24" s="126" t="e">
        <f t="shared" si="20"/>
        <v>#DIV/0!</v>
      </c>
      <c r="BH24" s="126" t="e">
        <f t="shared" si="20"/>
        <v>#DIV/0!</v>
      </c>
      <c r="BI24" s="126" t="e">
        <f t="shared" si="20"/>
        <v>#DIV/0!</v>
      </c>
      <c r="BJ24" s="126" t="e">
        <f t="shared" si="20"/>
        <v>#DIV/0!</v>
      </c>
      <c r="BK24" s="126" t="e">
        <f t="shared" si="20"/>
        <v>#DIV/0!</v>
      </c>
      <c r="BL24" s="126" t="e">
        <f t="shared" si="20"/>
        <v>#DIV/0!</v>
      </c>
      <c r="BM24" s="126" t="e">
        <f t="shared" si="20"/>
        <v>#DIV/0!</v>
      </c>
      <c r="BN24" s="126" t="e">
        <f t="shared" si="20"/>
        <v>#DIV/0!</v>
      </c>
    </row>
  </sheetData>
  <mergeCells count="39">
    <mergeCell ref="J8:J12"/>
    <mergeCell ref="K8:K12"/>
    <mergeCell ref="L8:L12"/>
    <mergeCell ref="F13:F17"/>
    <mergeCell ref="G13:G17"/>
    <mergeCell ref="H13:H17"/>
    <mergeCell ref="H8:H12"/>
    <mergeCell ref="I8:I12"/>
    <mergeCell ref="A13:A17"/>
    <mergeCell ref="B13:B17"/>
    <mergeCell ref="C13:C17"/>
    <mergeCell ref="D13:D17"/>
    <mergeCell ref="E13:E17"/>
    <mergeCell ref="K3:K7"/>
    <mergeCell ref="M3:M7"/>
    <mergeCell ref="M8:M12"/>
    <mergeCell ref="M13:M17"/>
    <mergeCell ref="F3:F7"/>
    <mergeCell ref="F8:F12"/>
    <mergeCell ref="G8:G12"/>
    <mergeCell ref="I13:I17"/>
    <mergeCell ref="J13:J17"/>
    <mergeCell ref="G3:G7"/>
    <mergeCell ref="H3:H7"/>
    <mergeCell ref="I3:I7"/>
    <mergeCell ref="J3:J7"/>
    <mergeCell ref="K13:K17"/>
    <mergeCell ref="L13:L17"/>
    <mergeCell ref="L3:L7"/>
    <mergeCell ref="A3:A7"/>
    <mergeCell ref="B3:B7"/>
    <mergeCell ref="C3:C7"/>
    <mergeCell ref="D3:D7"/>
    <mergeCell ref="E3:E7"/>
    <mergeCell ref="A8:A12"/>
    <mergeCell ref="B8:B12"/>
    <mergeCell ref="C8:C12"/>
    <mergeCell ref="D8:D12"/>
    <mergeCell ref="E8:E12"/>
  </mergeCells>
  <conditionalFormatting sqref="O3:AQ17">
    <cfRule type="notContainsBlanks" dxfId="2" priority="5">
      <formula>LEN(TRIM(O3))&gt;0</formula>
    </cfRule>
  </conditionalFormatting>
  <conditionalFormatting sqref="AR3:AR17">
    <cfRule type="notContainsBlanks" dxfId="1" priority="4">
      <formula>LEN(TRIM(AR3))&gt;0</formula>
    </cfRule>
  </conditionalFormatting>
  <conditionalFormatting sqref="AS3:BB17">
    <cfRule type="notContainsBlanks" dxfId="0" priority="1">
      <formula>LEN(TRIM(AS3))&gt;0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164"/>
  <sheetViews>
    <sheetView workbookViewId="0">
      <pane xSplit="14" ySplit="2" topLeftCell="AP140" activePane="bottomRight" state="frozen"/>
      <selection pane="topRight" activeCell="Q1" sqref="Q1"/>
      <selection pane="bottomLeft" activeCell="A3" sqref="A3"/>
      <selection pane="bottomRight" activeCell="N165" sqref="N165"/>
    </sheetView>
  </sheetViews>
  <sheetFormatPr baseColWidth="10" defaultRowHeight="12.75" x14ac:dyDescent="0.2"/>
  <cols>
    <col min="1" max="1" width="6.42578125" style="49" customWidth="1"/>
    <col min="2" max="2" width="5.85546875" style="49" customWidth="1"/>
    <col min="3" max="3" width="7.28515625" style="49" customWidth="1"/>
    <col min="4" max="4" width="8.140625" style="49" customWidth="1"/>
    <col min="5" max="5" width="8.7109375" style="49" customWidth="1"/>
    <col min="6" max="6" width="7.42578125" style="49" customWidth="1"/>
    <col min="7" max="7" width="6.5703125" style="49" customWidth="1"/>
    <col min="8" max="8" width="8.28515625" style="46" customWidth="1"/>
    <col min="9" max="9" width="8.5703125" style="49" customWidth="1"/>
    <col min="10" max="10" width="8" style="49" customWidth="1"/>
    <col min="11" max="11" width="6.5703125" style="49" customWidth="1"/>
    <col min="12" max="12" width="9.42578125" style="49" customWidth="1"/>
    <col min="13" max="13" width="6.42578125" style="49" customWidth="1"/>
    <col min="14" max="14" width="13.7109375" style="113" customWidth="1"/>
    <col min="15" max="55" width="4.140625" style="113" customWidth="1"/>
    <col min="56" max="59" width="5.140625" style="113" customWidth="1"/>
    <col min="60" max="60" width="4.140625" style="113" customWidth="1"/>
    <col min="61" max="61" width="5.140625" style="113" customWidth="1"/>
    <col min="62" max="66" width="4.140625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20" t="s">
        <v>25</v>
      </c>
      <c r="B3" s="304" t="s">
        <v>724</v>
      </c>
      <c r="C3" s="304" t="s">
        <v>76</v>
      </c>
      <c r="D3" s="304" t="s">
        <v>76</v>
      </c>
      <c r="E3" s="304" t="s">
        <v>77</v>
      </c>
      <c r="F3" s="304"/>
      <c r="G3" s="304"/>
      <c r="H3" s="305" t="s">
        <v>78</v>
      </c>
      <c r="I3" s="304" t="s">
        <v>79</v>
      </c>
      <c r="J3" s="304"/>
      <c r="K3" s="304"/>
      <c r="L3" s="304"/>
      <c r="M3" s="303"/>
      <c r="N3" s="219" t="s">
        <v>934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52">
        <v>42491</v>
      </c>
      <c r="AO3" s="252">
        <v>42491</v>
      </c>
      <c r="AP3" s="220">
        <v>4</v>
      </c>
      <c r="AQ3" s="220">
        <v>35</v>
      </c>
      <c r="AR3" s="220">
        <v>90</v>
      </c>
      <c r="AS3" s="220">
        <v>58</v>
      </c>
      <c r="AT3" s="220">
        <v>170</v>
      </c>
      <c r="AU3" s="220">
        <v>160</v>
      </c>
      <c r="AV3" s="220">
        <v>120</v>
      </c>
      <c r="AW3" s="220">
        <v>120</v>
      </c>
      <c r="AX3" s="220">
        <v>560</v>
      </c>
      <c r="AY3" s="220">
        <v>400</v>
      </c>
      <c r="AZ3" s="220">
        <v>450</v>
      </c>
      <c r="BA3" s="220">
        <v>1300</v>
      </c>
      <c r="BB3" s="220">
        <v>400</v>
      </c>
      <c r="BC3" s="220">
        <v>16</v>
      </c>
      <c r="BD3" s="220">
        <v>160</v>
      </c>
      <c r="BE3" s="220">
        <v>120</v>
      </c>
      <c r="BF3" s="220">
        <v>16</v>
      </c>
      <c r="BG3" s="220">
        <v>10</v>
      </c>
      <c r="BH3" s="220">
        <v>1</v>
      </c>
      <c r="BI3" s="220">
        <v>3</v>
      </c>
      <c r="BJ3" s="220">
        <v>5</v>
      </c>
      <c r="BK3" s="220">
        <v>0</v>
      </c>
      <c r="BL3" s="220">
        <v>0</v>
      </c>
      <c r="BM3" s="220">
        <v>0</v>
      </c>
      <c r="BN3" s="220"/>
      <c r="BO3" s="132">
        <f t="shared" ref="BO3:BO5" si="0">SUM(O3:BN3)</f>
        <v>89180</v>
      </c>
    </row>
    <row r="4" spans="1:67" x14ac:dyDescent="0.2">
      <c r="A4" s="317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0</v>
      </c>
      <c r="P4" s="220">
        <v>0</v>
      </c>
      <c r="Q4" s="220">
        <v>0</v>
      </c>
      <c r="R4" s="220">
        <v>0</v>
      </c>
      <c r="S4" s="220">
        <v>0</v>
      </c>
      <c r="T4" s="220">
        <v>0</v>
      </c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5</v>
      </c>
      <c r="AQ4" s="220">
        <v>74</v>
      </c>
      <c r="AR4" s="220">
        <v>100</v>
      </c>
      <c r="AS4" s="220">
        <v>96</v>
      </c>
      <c r="AT4" s="220">
        <v>210</v>
      </c>
      <c r="AU4" s="220">
        <v>190</v>
      </c>
      <c r="AV4" s="220">
        <v>160</v>
      </c>
      <c r="AW4" s="220">
        <v>170</v>
      </c>
      <c r="AX4" s="220">
        <v>480</v>
      </c>
      <c r="AY4" s="220">
        <v>480</v>
      </c>
      <c r="AZ4" s="220">
        <v>320</v>
      </c>
      <c r="BA4" s="220">
        <v>900</v>
      </c>
      <c r="BB4" s="220">
        <v>240</v>
      </c>
      <c r="BC4" s="220">
        <v>14</v>
      </c>
      <c r="BD4" s="220">
        <v>128</v>
      </c>
      <c r="BE4" s="220">
        <v>140</v>
      </c>
      <c r="BF4" s="220">
        <v>36</v>
      </c>
      <c r="BG4" s="220">
        <v>6</v>
      </c>
      <c r="BH4" s="220">
        <v>0</v>
      </c>
      <c r="BI4" s="220">
        <v>7</v>
      </c>
      <c r="BJ4" s="220">
        <v>15</v>
      </c>
      <c r="BK4" s="220">
        <v>0</v>
      </c>
      <c r="BL4" s="220">
        <v>0</v>
      </c>
      <c r="BM4" s="220">
        <v>0</v>
      </c>
      <c r="BN4" s="220"/>
      <c r="BO4" s="132">
        <f t="shared" si="0"/>
        <v>3771</v>
      </c>
    </row>
    <row r="5" spans="1:67" x14ac:dyDescent="0.2">
      <c r="A5" s="317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AM5" si="1">IF(ISBLANK(O3),"-",O3+O4)</f>
        <v>0</v>
      </c>
      <c r="P5" s="222">
        <f t="shared" si="1"/>
        <v>0</v>
      </c>
      <c r="Q5" s="222">
        <f t="shared" si="1"/>
        <v>0</v>
      </c>
      <c r="R5" s="222">
        <f t="shared" si="1"/>
        <v>0</v>
      </c>
      <c r="S5" s="222">
        <f t="shared" si="1"/>
        <v>0</v>
      </c>
      <c r="T5" s="222">
        <f t="shared" si="1"/>
        <v>0</v>
      </c>
      <c r="U5" s="222">
        <f t="shared" si="1"/>
        <v>0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v>0</v>
      </c>
      <c r="AO5" s="222">
        <v>0</v>
      </c>
      <c r="AP5" s="222">
        <f t="shared" ref="AP5:BN5" si="2">IF(ISBLANK(AP3),"-",AP3+AP4)</f>
        <v>9</v>
      </c>
      <c r="AQ5" s="222">
        <f t="shared" si="2"/>
        <v>109</v>
      </c>
      <c r="AR5" s="222">
        <f t="shared" si="2"/>
        <v>190</v>
      </c>
      <c r="AS5" s="222">
        <f t="shared" si="2"/>
        <v>154</v>
      </c>
      <c r="AT5" s="222">
        <f t="shared" si="2"/>
        <v>380</v>
      </c>
      <c r="AU5" s="222">
        <f t="shared" si="2"/>
        <v>350</v>
      </c>
      <c r="AV5" s="222">
        <f t="shared" si="2"/>
        <v>280</v>
      </c>
      <c r="AW5" s="222">
        <f t="shared" si="2"/>
        <v>290</v>
      </c>
      <c r="AX5" s="222">
        <f t="shared" si="2"/>
        <v>1040</v>
      </c>
      <c r="AY5" s="222">
        <f t="shared" si="2"/>
        <v>880</v>
      </c>
      <c r="AZ5" s="222">
        <f t="shared" si="2"/>
        <v>770</v>
      </c>
      <c r="BA5" s="222">
        <f t="shared" si="2"/>
        <v>2200</v>
      </c>
      <c r="BB5" s="222">
        <f t="shared" si="2"/>
        <v>640</v>
      </c>
      <c r="BC5" s="222">
        <f t="shared" si="2"/>
        <v>30</v>
      </c>
      <c r="BD5" s="222">
        <f t="shared" si="2"/>
        <v>288</v>
      </c>
      <c r="BE5" s="222">
        <f t="shared" si="2"/>
        <v>260</v>
      </c>
      <c r="BF5" s="222">
        <f t="shared" si="2"/>
        <v>52</v>
      </c>
      <c r="BG5" s="222">
        <f t="shared" si="2"/>
        <v>16</v>
      </c>
      <c r="BH5" s="222">
        <f t="shared" si="2"/>
        <v>1</v>
      </c>
      <c r="BI5" s="222">
        <f t="shared" si="2"/>
        <v>10</v>
      </c>
      <c r="BJ5" s="222">
        <f t="shared" si="2"/>
        <v>20</v>
      </c>
      <c r="BK5" s="222">
        <f t="shared" si="2"/>
        <v>0</v>
      </c>
      <c r="BL5" s="222">
        <f t="shared" si="2"/>
        <v>0</v>
      </c>
      <c r="BM5" s="222">
        <f t="shared" si="2"/>
        <v>0</v>
      </c>
      <c r="BN5" s="222" t="str">
        <f t="shared" si="2"/>
        <v>-</v>
      </c>
      <c r="BO5" s="133">
        <f t="shared" si="0"/>
        <v>7969</v>
      </c>
    </row>
    <row r="6" spans="1:67" x14ac:dyDescent="0.2">
      <c r="A6" s="317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N6" si="3">IF(ISNUMBER(O5),(IF(O5&gt;0,(100/(O3+O4))*O3,"-")),"-")</f>
        <v>-</v>
      </c>
      <c r="P6" s="223" t="str">
        <f t="shared" si="3"/>
        <v>-</v>
      </c>
      <c r="Q6" s="223" t="str">
        <f t="shared" si="3"/>
        <v>-</v>
      </c>
      <c r="R6" s="223" t="str">
        <f t="shared" si="3"/>
        <v>-</v>
      </c>
      <c r="S6" s="223" t="str">
        <f t="shared" si="3"/>
        <v>-</v>
      </c>
      <c r="T6" s="223" t="str">
        <f t="shared" si="3"/>
        <v>-</v>
      </c>
      <c r="U6" s="223" t="str">
        <f t="shared" si="3"/>
        <v>-</v>
      </c>
      <c r="V6" s="223" t="str">
        <f t="shared" si="3"/>
        <v>-</v>
      </c>
      <c r="W6" s="223" t="str">
        <f t="shared" si="3"/>
        <v>-</v>
      </c>
      <c r="X6" s="223" t="str">
        <f t="shared" si="3"/>
        <v>-</v>
      </c>
      <c r="Y6" s="223" t="str">
        <f t="shared" si="3"/>
        <v>-</v>
      </c>
      <c r="Z6" s="223" t="str">
        <f t="shared" si="3"/>
        <v>-</v>
      </c>
      <c r="AA6" s="223" t="str">
        <f t="shared" si="3"/>
        <v>-</v>
      </c>
      <c r="AB6" s="223" t="str">
        <f t="shared" si="3"/>
        <v>-</v>
      </c>
      <c r="AC6" s="223" t="str">
        <f t="shared" si="3"/>
        <v>-</v>
      </c>
      <c r="AD6" s="223" t="str">
        <f t="shared" si="3"/>
        <v>-</v>
      </c>
      <c r="AE6" s="223" t="str">
        <f t="shared" si="3"/>
        <v>-</v>
      </c>
      <c r="AF6" s="223" t="str">
        <f t="shared" si="3"/>
        <v>-</v>
      </c>
      <c r="AG6" s="223" t="str">
        <f t="shared" si="3"/>
        <v>-</v>
      </c>
      <c r="AH6" s="223" t="str">
        <f t="shared" si="3"/>
        <v>-</v>
      </c>
      <c r="AI6" s="223" t="str">
        <f t="shared" si="3"/>
        <v>-</v>
      </c>
      <c r="AJ6" s="223" t="str">
        <f t="shared" si="3"/>
        <v>-</v>
      </c>
      <c r="AK6" s="223" t="str">
        <f t="shared" si="3"/>
        <v>-</v>
      </c>
      <c r="AL6" s="223" t="str">
        <f t="shared" si="3"/>
        <v>-</v>
      </c>
      <c r="AM6" s="223" t="str">
        <f t="shared" si="3"/>
        <v>-</v>
      </c>
      <c r="AN6" s="223" t="str">
        <f t="shared" si="3"/>
        <v>-</v>
      </c>
      <c r="AO6" s="223" t="str">
        <f t="shared" si="3"/>
        <v>-</v>
      </c>
      <c r="AP6" s="223">
        <f t="shared" si="3"/>
        <v>44.444444444444443</v>
      </c>
      <c r="AQ6" s="223">
        <f t="shared" si="3"/>
        <v>32.11009174311927</v>
      </c>
      <c r="AR6" s="223">
        <f t="shared" si="3"/>
        <v>47.368421052631575</v>
      </c>
      <c r="AS6" s="223">
        <f t="shared" si="3"/>
        <v>37.662337662337663</v>
      </c>
      <c r="AT6" s="223">
        <f t="shared" si="3"/>
        <v>44.736842105263158</v>
      </c>
      <c r="AU6" s="223">
        <f t="shared" si="3"/>
        <v>45.714285714285708</v>
      </c>
      <c r="AV6" s="223">
        <f t="shared" si="3"/>
        <v>42.857142857142861</v>
      </c>
      <c r="AW6" s="223">
        <f t="shared" si="3"/>
        <v>41.379310344827587</v>
      </c>
      <c r="AX6" s="223">
        <f t="shared" si="3"/>
        <v>53.846153846153847</v>
      </c>
      <c r="AY6" s="223">
        <f t="shared" si="3"/>
        <v>45.454545454545453</v>
      </c>
      <c r="AZ6" s="223">
        <f t="shared" si="3"/>
        <v>58.441558441558435</v>
      </c>
      <c r="BA6" s="223">
        <f t="shared" si="3"/>
        <v>59.090909090909093</v>
      </c>
      <c r="BB6" s="223">
        <f t="shared" si="3"/>
        <v>62.5</v>
      </c>
      <c r="BC6" s="223">
        <f t="shared" si="3"/>
        <v>53.333333333333336</v>
      </c>
      <c r="BD6" s="223">
        <f t="shared" si="3"/>
        <v>55.555555555555557</v>
      </c>
      <c r="BE6" s="223">
        <f t="shared" si="3"/>
        <v>46.153846153846153</v>
      </c>
      <c r="BF6" s="223">
        <f t="shared" si="3"/>
        <v>30.76923076923077</v>
      </c>
      <c r="BG6" s="223">
        <f t="shared" si="3"/>
        <v>62.5</v>
      </c>
      <c r="BH6" s="223">
        <f t="shared" si="3"/>
        <v>100</v>
      </c>
      <c r="BI6" s="223">
        <f t="shared" si="3"/>
        <v>30</v>
      </c>
      <c r="BJ6" s="223">
        <f t="shared" si="3"/>
        <v>25</v>
      </c>
      <c r="BK6" s="223" t="str">
        <f t="shared" si="3"/>
        <v>-</v>
      </c>
      <c r="BL6" s="223" t="str">
        <f t="shared" si="3"/>
        <v>-</v>
      </c>
      <c r="BM6" s="223" t="str">
        <f t="shared" si="3"/>
        <v>-</v>
      </c>
      <c r="BN6" s="223" t="str">
        <f t="shared" si="3"/>
        <v>-</v>
      </c>
      <c r="BO6" s="270">
        <f t="shared" ref="BO6:BO7" si="4">AVERAGE(O6:BN6)</f>
        <v>48.519905169961184</v>
      </c>
    </row>
    <row r="7" spans="1:67" x14ac:dyDescent="0.2">
      <c r="A7" s="318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9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4"/>
        <v>#DIV/0!</v>
      </c>
    </row>
    <row r="8" spans="1:67" ht="12.75" customHeight="1" x14ac:dyDescent="0.2">
      <c r="A8" s="320" t="s">
        <v>25</v>
      </c>
      <c r="B8" s="304" t="s">
        <v>725</v>
      </c>
      <c r="C8" s="304" t="s">
        <v>76</v>
      </c>
      <c r="D8" s="304" t="s">
        <v>76</v>
      </c>
      <c r="E8" s="304" t="s">
        <v>77</v>
      </c>
      <c r="F8" s="304"/>
      <c r="G8" s="304"/>
      <c r="H8" s="305" t="s">
        <v>505</v>
      </c>
      <c r="I8" s="304"/>
      <c r="J8" s="304"/>
      <c r="K8" s="304"/>
      <c r="L8" s="304"/>
      <c r="M8" s="303"/>
      <c r="N8" s="219" t="s">
        <v>934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1</v>
      </c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132">
        <f t="shared" ref="BO8:BO10" si="5">SUM(O8:BN8)</f>
        <v>1</v>
      </c>
    </row>
    <row r="9" spans="1:67" x14ac:dyDescent="0.2">
      <c r="A9" s="317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0</v>
      </c>
      <c r="P9" s="220">
        <v>0</v>
      </c>
      <c r="Q9" s="220">
        <v>0</v>
      </c>
      <c r="R9" s="220">
        <v>0</v>
      </c>
      <c r="S9" s="220">
        <v>0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132">
        <f t="shared" si="5"/>
        <v>0</v>
      </c>
    </row>
    <row r="10" spans="1:67" x14ac:dyDescent="0.2">
      <c r="A10" s="317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AU10" si="6">IF(ISBLANK(O8),"-",O8+O9)</f>
        <v>0</v>
      </c>
      <c r="P10" s="222">
        <f t="shared" si="6"/>
        <v>0</v>
      </c>
      <c r="Q10" s="222">
        <f t="shared" si="6"/>
        <v>0</v>
      </c>
      <c r="R10" s="222">
        <f t="shared" si="6"/>
        <v>0</v>
      </c>
      <c r="S10" s="222">
        <f t="shared" si="6"/>
        <v>0</v>
      </c>
      <c r="T10" s="222">
        <f t="shared" si="6"/>
        <v>0</v>
      </c>
      <c r="U10" s="222">
        <f t="shared" si="6"/>
        <v>0</v>
      </c>
      <c r="V10" s="222">
        <f t="shared" si="6"/>
        <v>0</v>
      </c>
      <c r="W10" s="222">
        <f t="shared" si="6"/>
        <v>0</v>
      </c>
      <c r="X10" s="222">
        <f t="shared" si="6"/>
        <v>0</v>
      </c>
      <c r="Y10" s="222">
        <f t="shared" si="6"/>
        <v>0</v>
      </c>
      <c r="Z10" s="222">
        <f t="shared" si="6"/>
        <v>0</v>
      </c>
      <c r="AA10" s="222">
        <f t="shared" si="6"/>
        <v>0</v>
      </c>
      <c r="AB10" s="222">
        <f t="shared" si="6"/>
        <v>0</v>
      </c>
      <c r="AC10" s="222">
        <f t="shared" si="6"/>
        <v>0</v>
      </c>
      <c r="AD10" s="222">
        <f t="shared" si="6"/>
        <v>0</v>
      </c>
      <c r="AE10" s="222">
        <f t="shared" si="6"/>
        <v>0</v>
      </c>
      <c r="AF10" s="222">
        <f t="shared" si="6"/>
        <v>0</v>
      </c>
      <c r="AG10" s="222">
        <f t="shared" si="6"/>
        <v>0</v>
      </c>
      <c r="AH10" s="222">
        <f t="shared" si="6"/>
        <v>0</v>
      </c>
      <c r="AI10" s="222">
        <f t="shared" si="6"/>
        <v>0</v>
      </c>
      <c r="AJ10" s="222">
        <f t="shared" si="6"/>
        <v>0</v>
      </c>
      <c r="AK10" s="222">
        <f t="shared" si="6"/>
        <v>0</v>
      </c>
      <c r="AL10" s="222">
        <f t="shared" si="6"/>
        <v>0</v>
      </c>
      <c r="AM10" s="222">
        <f t="shared" si="6"/>
        <v>0</v>
      </c>
      <c r="AN10" s="222">
        <f t="shared" si="6"/>
        <v>0</v>
      </c>
      <c r="AO10" s="222">
        <f t="shared" si="6"/>
        <v>0</v>
      </c>
      <c r="AP10" s="222">
        <f t="shared" si="6"/>
        <v>1</v>
      </c>
      <c r="AQ10" s="222" t="str">
        <f t="shared" si="6"/>
        <v>-</v>
      </c>
      <c r="AR10" s="222" t="str">
        <f t="shared" si="6"/>
        <v>-</v>
      </c>
      <c r="AS10" s="222" t="str">
        <f t="shared" si="6"/>
        <v>-</v>
      </c>
      <c r="AT10" s="222" t="str">
        <f t="shared" si="6"/>
        <v>-</v>
      </c>
      <c r="AU10" s="222" t="str">
        <f t="shared" si="6"/>
        <v>-</v>
      </c>
      <c r="AV10" s="222"/>
      <c r="AW10" s="222"/>
      <c r="AX10" s="222"/>
      <c r="AY10" s="222"/>
      <c r="AZ10" s="222"/>
      <c r="BA10" s="222" t="str">
        <f t="shared" ref="BA10:BN10" si="7">IF(ISBLANK(BA8),"-",BA8+BA9)</f>
        <v>-</v>
      </c>
      <c r="BB10" s="222" t="str">
        <f t="shared" si="7"/>
        <v>-</v>
      </c>
      <c r="BC10" s="222" t="str">
        <f t="shared" si="7"/>
        <v>-</v>
      </c>
      <c r="BD10" s="222" t="str">
        <f t="shared" si="7"/>
        <v>-</v>
      </c>
      <c r="BE10" s="222" t="str">
        <f t="shared" si="7"/>
        <v>-</v>
      </c>
      <c r="BF10" s="222" t="str">
        <f t="shared" si="7"/>
        <v>-</v>
      </c>
      <c r="BG10" s="222" t="str">
        <f t="shared" si="7"/>
        <v>-</v>
      </c>
      <c r="BH10" s="222" t="str">
        <f t="shared" si="7"/>
        <v>-</v>
      </c>
      <c r="BI10" s="222" t="str">
        <f t="shared" si="7"/>
        <v>-</v>
      </c>
      <c r="BJ10" s="222" t="str">
        <f t="shared" si="7"/>
        <v>-</v>
      </c>
      <c r="BK10" s="222" t="str">
        <f t="shared" si="7"/>
        <v>-</v>
      </c>
      <c r="BL10" s="222" t="str">
        <f t="shared" si="7"/>
        <v>-</v>
      </c>
      <c r="BM10" s="222" t="str">
        <f t="shared" si="7"/>
        <v>-</v>
      </c>
      <c r="BN10" s="222" t="str">
        <f t="shared" si="7"/>
        <v>-</v>
      </c>
      <c r="BO10" s="133">
        <f t="shared" si="5"/>
        <v>1</v>
      </c>
    </row>
    <row r="11" spans="1:67" x14ac:dyDescent="0.2">
      <c r="A11" s="317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tr">
        <f t="shared" ref="O11:AU11" si="8">IF(ISNUMBER(O10),(IF(O10&gt;0,(100/(O8+O9))*O8,"-")),"-")</f>
        <v>-</v>
      </c>
      <c r="P11" s="223" t="str">
        <f t="shared" si="8"/>
        <v>-</v>
      </c>
      <c r="Q11" s="223" t="str">
        <f t="shared" si="8"/>
        <v>-</v>
      </c>
      <c r="R11" s="223" t="str">
        <f t="shared" si="8"/>
        <v>-</v>
      </c>
      <c r="S11" s="223" t="str">
        <f t="shared" si="8"/>
        <v>-</v>
      </c>
      <c r="T11" s="223" t="str">
        <f t="shared" si="8"/>
        <v>-</v>
      </c>
      <c r="U11" s="223" t="str">
        <f t="shared" si="8"/>
        <v>-</v>
      </c>
      <c r="V11" s="223" t="str">
        <f t="shared" si="8"/>
        <v>-</v>
      </c>
      <c r="W11" s="223" t="str">
        <f t="shared" si="8"/>
        <v>-</v>
      </c>
      <c r="X11" s="223" t="str">
        <f t="shared" si="8"/>
        <v>-</v>
      </c>
      <c r="Y11" s="223" t="str">
        <f t="shared" si="8"/>
        <v>-</v>
      </c>
      <c r="Z11" s="223" t="str">
        <f t="shared" si="8"/>
        <v>-</v>
      </c>
      <c r="AA11" s="223" t="str">
        <f t="shared" si="8"/>
        <v>-</v>
      </c>
      <c r="AB11" s="223" t="str">
        <f t="shared" si="8"/>
        <v>-</v>
      </c>
      <c r="AC11" s="223" t="str">
        <f t="shared" si="8"/>
        <v>-</v>
      </c>
      <c r="AD11" s="223" t="str">
        <f t="shared" si="8"/>
        <v>-</v>
      </c>
      <c r="AE11" s="223" t="str">
        <f t="shared" si="8"/>
        <v>-</v>
      </c>
      <c r="AF11" s="223" t="str">
        <f t="shared" si="8"/>
        <v>-</v>
      </c>
      <c r="AG11" s="223" t="str">
        <f t="shared" si="8"/>
        <v>-</v>
      </c>
      <c r="AH11" s="223" t="str">
        <f t="shared" si="8"/>
        <v>-</v>
      </c>
      <c r="AI11" s="223" t="str">
        <f t="shared" si="8"/>
        <v>-</v>
      </c>
      <c r="AJ11" s="223" t="str">
        <f t="shared" si="8"/>
        <v>-</v>
      </c>
      <c r="AK11" s="223" t="str">
        <f t="shared" si="8"/>
        <v>-</v>
      </c>
      <c r="AL11" s="223" t="str">
        <f t="shared" si="8"/>
        <v>-</v>
      </c>
      <c r="AM11" s="223" t="str">
        <f t="shared" si="8"/>
        <v>-</v>
      </c>
      <c r="AN11" s="223" t="str">
        <f t="shared" si="8"/>
        <v>-</v>
      </c>
      <c r="AO11" s="223" t="str">
        <f t="shared" si="8"/>
        <v>-</v>
      </c>
      <c r="AP11" s="223">
        <f t="shared" si="8"/>
        <v>100</v>
      </c>
      <c r="AQ11" s="223" t="str">
        <f t="shared" si="8"/>
        <v>-</v>
      </c>
      <c r="AR11" s="223" t="str">
        <f t="shared" si="8"/>
        <v>-</v>
      </c>
      <c r="AS11" s="223" t="str">
        <f t="shared" si="8"/>
        <v>-</v>
      </c>
      <c r="AT11" s="223" t="str">
        <f t="shared" si="8"/>
        <v>-</v>
      </c>
      <c r="AU11" s="223" t="str">
        <f t="shared" si="8"/>
        <v>-</v>
      </c>
      <c r="AV11" s="223"/>
      <c r="AW11" s="223"/>
      <c r="AX11" s="223"/>
      <c r="AY11" s="223"/>
      <c r="AZ11" s="223"/>
      <c r="BA11" s="223" t="str">
        <f t="shared" ref="BA11:BN11" si="9">IF(ISNUMBER(BA10),(IF(BA10&gt;0,(100/(BA8+BA9))*BA8,"-")),"-")</f>
        <v>-</v>
      </c>
      <c r="BB11" s="223" t="str">
        <f t="shared" si="9"/>
        <v>-</v>
      </c>
      <c r="BC11" s="223" t="str">
        <f t="shared" si="9"/>
        <v>-</v>
      </c>
      <c r="BD11" s="223" t="str">
        <f t="shared" si="9"/>
        <v>-</v>
      </c>
      <c r="BE11" s="223" t="str">
        <f t="shared" si="9"/>
        <v>-</v>
      </c>
      <c r="BF11" s="223" t="str">
        <f t="shared" si="9"/>
        <v>-</v>
      </c>
      <c r="BG11" s="223" t="str">
        <f t="shared" si="9"/>
        <v>-</v>
      </c>
      <c r="BH11" s="223" t="str">
        <f t="shared" si="9"/>
        <v>-</v>
      </c>
      <c r="BI11" s="223" t="str">
        <f t="shared" si="9"/>
        <v>-</v>
      </c>
      <c r="BJ11" s="223" t="str">
        <f t="shared" si="9"/>
        <v>-</v>
      </c>
      <c r="BK11" s="223" t="str">
        <f t="shared" si="9"/>
        <v>-</v>
      </c>
      <c r="BL11" s="223" t="str">
        <f t="shared" si="9"/>
        <v>-</v>
      </c>
      <c r="BM11" s="223" t="str">
        <f t="shared" si="9"/>
        <v>-</v>
      </c>
      <c r="BN11" s="223" t="str">
        <f t="shared" si="9"/>
        <v>-</v>
      </c>
      <c r="BO11" s="270">
        <f t="shared" ref="BO11:BO12" si="10">AVERAGE(O11:BN11)</f>
        <v>100</v>
      </c>
    </row>
    <row r="12" spans="1:67" x14ac:dyDescent="0.2">
      <c r="A12" s="318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10"/>
        <v>#DIV/0!</v>
      </c>
    </row>
    <row r="13" spans="1:67" ht="12.75" customHeight="1" x14ac:dyDescent="0.2">
      <c r="A13" s="316" t="s">
        <v>25</v>
      </c>
      <c r="B13" s="307" t="s">
        <v>726</v>
      </c>
      <c r="C13" s="307" t="s">
        <v>76</v>
      </c>
      <c r="D13" s="307" t="s">
        <v>76</v>
      </c>
      <c r="E13" s="307" t="s">
        <v>80</v>
      </c>
      <c r="F13" s="307"/>
      <c r="G13" s="307" t="s">
        <v>81</v>
      </c>
      <c r="H13" s="319" t="s">
        <v>82</v>
      </c>
      <c r="I13" s="307" t="s">
        <v>83</v>
      </c>
      <c r="J13" s="307"/>
      <c r="K13" s="307"/>
      <c r="L13" s="307"/>
      <c r="M13" s="309"/>
      <c r="N13" s="219" t="s">
        <v>934</v>
      </c>
      <c r="O13" s="220">
        <v>0</v>
      </c>
      <c r="P13" s="220">
        <v>1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0</v>
      </c>
      <c r="AI13" s="220">
        <v>0</v>
      </c>
      <c r="AJ13" s="220">
        <v>0</v>
      </c>
      <c r="AK13" s="220">
        <v>0</v>
      </c>
      <c r="AL13" s="220">
        <v>0</v>
      </c>
      <c r="AM13" s="220">
        <v>0</v>
      </c>
      <c r="AN13" s="220">
        <v>0</v>
      </c>
      <c r="AO13" s="220">
        <v>0</v>
      </c>
      <c r="AP13" s="220">
        <v>0</v>
      </c>
      <c r="AQ13" s="220">
        <v>0</v>
      </c>
      <c r="AR13" s="220">
        <v>4</v>
      </c>
      <c r="AS13" s="220">
        <v>14</v>
      </c>
      <c r="AT13" s="220">
        <v>9</v>
      </c>
      <c r="AU13" s="220">
        <v>28</v>
      </c>
      <c r="AV13" s="220">
        <v>45</v>
      </c>
      <c r="AW13" s="220">
        <v>48</v>
      </c>
      <c r="AX13" s="220">
        <v>140</v>
      </c>
      <c r="AY13" s="220">
        <v>210</v>
      </c>
      <c r="AZ13" s="220">
        <v>400</v>
      </c>
      <c r="BA13" s="220">
        <v>220</v>
      </c>
      <c r="BB13" s="220">
        <v>640</v>
      </c>
      <c r="BC13" s="220">
        <v>32</v>
      </c>
      <c r="BD13" s="220">
        <v>68</v>
      </c>
      <c r="BE13" s="220">
        <v>80</v>
      </c>
      <c r="BF13" s="220">
        <v>75</v>
      </c>
      <c r="BG13" s="220">
        <v>40</v>
      </c>
      <c r="BH13" s="220">
        <v>26</v>
      </c>
      <c r="BI13" s="220">
        <v>180</v>
      </c>
      <c r="BJ13" s="220">
        <v>33</v>
      </c>
      <c r="BK13" s="220">
        <v>0</v>
      </c>
      <c r="BL13" s="220">
        <v>0</v>
      </c>
      <c r="BM13" s="220">
        <v>0</v>
      </c>
      <c r="BN13" s="220"/>
      <c r="BO13" s="132">
        <f t="shared" ref="BO13:BO15" si="11">SUM(O13:BN13)</f>
        <v>2293</v>
      </c>
    </row>
    <row r="14" spans="1:67" x14ac:dyDescent="0.2">
      <c r="A14" s="317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20">
        <v>3</v>
      </c>
      <c r="P14" s="220">
        <v>3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0</v>
      </c>
      <c r="AD14" s="220">
        <v>0</v>
      </c>
      <c r="AE14" s="220">
        <v>0</v>
      </c>
      <c r="AF14" s="220">
        <v>0</v>
      </c>
      <c r="AG14" s="220">
        <v>0</v>
      </c>
      <c r="AH14" s="220">
        <v>0</v>
      </c>
      <c r="AI14" s="220">
        <v>0</v>
      </c>
      <c r="AJ14" s="220">
        <v>0</v>
      </c>
      <c r="AK14" s="220">
        <v>0</v>
      </c>
      <c r="AL14" s="220">
        <v>0</v>
      </c>
      <c r="AM14" s="220">
        <v>0</v>
      </c>
      <c r="AN14" s="220">
        <v>0</v>
      </c>
      <c r="AO14" s="220">
        <v>0</v>
      </c>
      <c r="AP14" s="220">
        <v>0</v>
      </c>
      <c r="AQ14" s="220">
        <v>1</v>
      </c>
      <c r="AR14" s="220">
        <v>2</v>
      </c>
      <c r="AS14" s="220">
        <v>14</v>
      </c>
      <c r="AT14" s="220">
        <v>12</v>
      </c>
      <c r="AU14" s="220">
        <v>48</v>
      </c>
      <c r="AV14" s="220">
        <v>66</v>
      </c>
      <c r="AW14" s="220">
        <v>44</v>
      </c>
      <c r="AX14" s="220">
        <v>64</v>
      </c>
      <c r="AY14" s="220">
        <v>190</v>
      </c>
      <c r="AZ14" s="220">
        <v>320</v>
      </c>
      <c r="BA14" s="220">
        <v>210</v>
      </c>
      <c r="BB14" s="220">
        <v>480</v>
      </c>
      <c r="BC14" s="220">
        <v>40</v>
      </c>
      <c r="BD14" s="220">
        <v>64</v>
      </c>
      <c r="BE14" s="220">
        <v>120</v>
      </c>
      <c r="BF14" s="220">
        <v>56</v>
      </c>
      <c r="BG14" s="220">
        <v>28</v>
      </c>
      <c r="BH14" s="220">
        <v>18</v>
      </c>
      <c r="BI14" s="220">
        <v>270</v>
      </c>
      <c r="BJ14" s="220">
        <v>10</v>
      </c>
      <c r="BK14" s="220">
        <v>1</v>
      </c>
      <c r="BL14" s="220">
        <v>0</v>
      </c>
      <c r="BM14" s="220">
        <v>0</v>
      </c>
      <c r="BN14" s="220"/>
      <c r="BO14" s="132">
        <f t="shared" si="11"/>
        <v>2064</v>
      </c>
    </row>
    <row r="15" spans="1:67" x14ac:dyDescent="0.2">
      <c r="A15" s="317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>
        <f t="shared" ref="O15:BN15" si="12">IF(ISBLANK(O13),"-",O13+O14)</f>
        <v>3</v>
      </c>
      <c r="P15" s="222">
        <f t="shared" si="12"/>
        <v>4</v>
      </c>
      <c r="Q15" s="222">
        <f t="shared" si="12"/>
        <v>0</v>
      </c>
      <c r="R15" s="222">
        <f t="shared" si="12"/>
        <v>0</v>
      </c>
      <c r="S15" s="222">
        <f t="shared" si="12"/>
        <v>0</v>
      </c>
      <c r="T15" s="222">
        <f t="shared" si="12"/>
        <v>0</v>
      </c>
      <c r="U15" s="222">
        <f t="shared" si="12"/>
        <v>0</v>
      </c>
      <c r="V15" s="222">
        <f t="shared" si="12"/>
        <v>0</v>
      </c>
      <c r="W15" s="222">
        <f t="shared" si="12"/>
        <v>0</v>
      </c>
      <c r="X15" s="222">
        <f t="shared" si="12"/>
        <v>0</v>
      </c>
      <c r="Y15" s="222">
        <f t="shared" si="12"/>
        <v>0</v>
      </c>
      <c r="Z15" s="222">
        <f t="shared" si="12"/>
        <v>0</v>
      </c>
      <c r="AA15" s="222">
        <f t="shared" si="12"/>
        <v>0</v>
      </c>
      <c r="AB15" s="222">
        <f t="shared" si="12"/>
        <v>0</v>
      </c>
      <c r="AC15" s="222">
        <f t="shared" si="12"/>
        <v>0</v>
      </c>
      <c r="AD15" s="222">
        <f t="shared" si="12"/>
        <v>0</v>
      </c>
      <c r="AE15" s="222">
        <f t="shared" si="12"/>
        <v>0</v>
      </c>
      <c r="AF15" s="222">
        <f t="shared" si="12"/>
        <v>0</v>
      </c>
      <c r="AG15" s="222">
        <f t="shared" si="12"/>
        <v>0</v>
      </c>
      <c r="AH15" s="222">
        <f t="shared" si="12"/>
        <v>0</v>
      </c>
      <c r="AI15" s="222">
        <f t="shared" si="12"/>
        <v>0</v>
      </c>
      <c r="AJ15" s="222">
        <f t="shared" si="12"/>
        <v>0</v>
      </c>
      <c r="AK15" s="222">
        <f t="shared" si="12"/>
        <v>0</v>
      </c>
      <c r="AL15" s="222">
        <f t="shared" si="12"/>
        <v>0</v>
      </c>
      <c r="AM15" s="222">
        <f t="shared" si="12"/>
        <v>0</v>
      </c>
      <c r="AN15" s="222">
        <f t="shared" si="12"/>
        <v>0</v>
      </c>
      <c r="AO15" s="222">
        <f t="shared" si="12"/>
        <v>0</v>
      </c>
      <c r="AP15" s="222">
        <f t="shared" si="12"/>
        <v>0</v>
      </c>
      <c r="AQ15" s="222">
        <f t="shared" si="12"/>
        <v>1</v>
      </c>
      <c r="AR15" s="222">
        <f t="shared" si="12"/>
        <v>6</v>
      </c>
      <c r="AS15" s="222">
        <f t="shared" si="12"/>
        <v>28</v>
      </c>
      <c r="AT15" s="222">
        <f t="shared" si="12"/>
        <v>21</v>
      </c>
      <c r="AU15" s="222">
        <f t="shared" si="12"/>
        <v>76</v>
      </c>
      <c r="AV15" s="222">
        <f t="shared" si="12"/>
        <v>111</v>
      </c>
      <c r="AW15" s="222">
        <f t="shared" si="12"/>
        <v>92</v>
      </c>
      <c r="AX15" s="222">
        <f t="shared" si="12"/>
        <v>204</v>
      </c>
      <c r="AY15" s="222">
        <f t="shared" si="12"/>
        <v>400</v>
      </c>
      <c r="AZ15" s="222">
        <f t="shared" si="12"/>
        <v>720</v>
      </c>
      <c r="BA15" s="222">
        <f t="shared" si="12"/>
        <v>430</v>
      </c>
      <c r="BB15" s="222">
        <f t="shared" si="12"/>
        <v>1120</v>
      </c>
      <c r="BC15" s="222">
        <f t="shared" si="12"/>
        <v>72</v>
      </c>
      <c r="BD15" s="222">
        <f t="shared" si="12"/>
        <v>132</v>
      </c>
      <c r="BE15" s="222">
        <f t="shared" si="12"/>
        <v>200</v>
      </c>
      <c r="BF15" s="222">
        <f t="shared" si="12"/>
        <v>131</v>
      </c>
      <c r="BG15" s="222">
        <f t="shared" si="12"/>
        <v>68</v>
      </c>
      <c r="BH15" s="222">
        <f t="shared" si="12"/>
        <v>44</v>
      </c>
      <c r="BI15" s="222">
        <f t="shared" si="12"/>
        <v>450</v>
      </c>
      <c r="BJ15" s="222">
        <f t="shared" si="12"/>
        <v>43</v>
      </c>
      <c r="BK15" s="222">
        <f t="shared" si="12"/>
        <v>1</v>
      </c>
      <c r="BL15" s="222">
        <f t="shared" si="12"/>
        <v>0</v>
      </c>
      <c r="BM15" s="222">
        <f t="shared" si="12"/>
        <v>0</v>
      </c>
      <c r="BN15" s="222" t="str">
        <f t="shared" si="12"/>
        <v>-</v>
      </c>
      <c r="BO15" s="133">
        <f t="shared" si="11"/>
        <v>4357</v>
      </c>
    </row>
    <row r="16" spans="1:67" x14ac:dyDescent="0.2">
      <c r="A16" s="317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>
        <f t="shared" ref="O16:BN16" si="13">IF(ISNUMBER(O15),(IF(O15&gt;0,(100/(O13+O14))*O13,"-")),"-")</f>
        <v>0</v>
      </c>
      <c r="P16" s="223">
        <f t="shared" si="13"/>
        <v>25</v>
      </c>
      <c r="Q16" s="223" t="str">
        <f t="shared" si="13"/>
        <v>-</v>
      </c>
      <c r="R16" s="223" t="str">
        <f t="shared" si="13"/>
        <v>-</v>
      </c>
      <c r="S16" s="223" t="str">
        <f t="shared" si="13"/>
        <v>-</v>
      </c>
      <c r="T16" s="223" t="str">
        <f t="shared" si="13"/>
        <v>-</v>
      </c>
      <c r="U16" s="223" t="str">
        <f t="shared" si="13"/>
        <v>-</v>
      </c>
      <c r="V16" s="223" t="str">
        <f t="shared" si="13"/>
        <v>-</v>
      </c>
      <c r="W16" s="223" t="str">
        <f t="shared" si="13"/>
        <v>-</v>
      </c>
      <c r="X16" s="223" t="str">
        <f t="shared" si="13"/>
        <v>-</v>
      </c>
      <c r="Y16" s="223" t="str">
        <f t="shared" si="13"/>
        <v>-</v>
      </c>
      <c r="Z16" s="223" t="str">
        <f t="shared" si="13"/>
        <v>-</v>
      </c>
      <c r="AA16" s="223" t="str">
        <f t="shared" si="13"/>
        <v>-</v>
      </c>
      <c r="AB16" s="223" t="str">
        <f t="shared" si="13"/>
        <v>-</v>
      </c>
      <c r="AC16" s="223" t="str">
        <f t="shared" si="13"/>
        <v>-</v>
      </c>
      <c r="AD16" s="223" t="str">
        <f t="shared" si="13"/>
        <v>-</v>
      </c>
      <c r="AE16" s="223" t="str">
        <f t="shared" si="13"/>
        <v>-</v>
      </c>
      <c r="AF16" s="223" t="str">
        <f t="shared" si="13"/>
        <v>-</v>
      </c>
      <c r="AG16" s="223" t="str">
        <f t="shared" si="13"/>
        <v>-</v>
      </c>
      <c r="AH16" s="223" t="str">
        <f t="shared" si="13"/>
        <v>-</v>
      </c>
      <c r="AI16" s="223" t="str">
        <f t="shared" si="13"/>
        <v>-</v>
      </c>
      <c r="AJ16" s="223" t="str">
        <f t="shared" si="13"/>
        <v>-</v>
      </c>
      <c r="AK16" s="223" t="str">
        <f t="shared" si="13"/>
        <v>-</v>
      </c>
      <c r="AL16" s="223" t="str">
        <f t="shared" si="13"/>
        <v>-</v>
      </c>
      <c r="AM16" s="223" t="str">
        <f t="shared" si="13"/>
        <v>-</v>
      </c>
      <c r="AN16" s="223" t="str">
        <f t="shared" si="13"/>
        <v>-</v>
      </c>
      <c r="AO16" s="223" t="str">
        <f t="shared" si="13"/>
        <v>-</v>
      </c>
      <c r="AP16" s="223" t="str">
        <f t="shared" si="13"/>
        <v>-</v>
      </c>
      <c r="AQ16" s="223">
        <f t="shared" si="13"/>
        <v>0</v>
      </c>
      <c r="AR16" s="223">
        <f t="shared" si="13"/>
        <v>66.666666666666671</v>
      </c>
      <c r="AS16" s="223">
        <f t="shared" si="13"/>
        <v>50</v>
      </c>
      <c r="AT16" s="223">
        <f t="shared" si="13"/>
        <v>42.857142857142854</v>
      </c>
      <c r="AU16" s="223">
        <f t="shared" si="13"/>
        <v>36.842105263157897</v>
      </c>
      <c r="AV16" s="223">
        <f t="shared" si="13"/>
        <v>40.54054054054054</v>
      </c>
      <c r="AW16" s="223">
        <f t="shared" si="13"/>
        <v>52.173913043478258</v>
      </c>
      <c r="AX16" s="223">
        <f t="shared" si="13"/>
        <v>68.627450980392155</v>
      </c>
      <c r="AY16" s="223">
        <f t="shared" si="13"/>
        <v>52.5</v>
      </c>
      <c r="AZ16" s="223">
        <f t="shared" si="13"/>
        <v>55.555555555555557</v>
      </c>
      <c r="BA16" s="223">
        <f t="shared" si="13"/>
        <v>51.162790697674417</v>
      </c>
      <c r="BB16" s="223">
        <f t="shared" si="13"/>
        <v>57.142857142857146</v>
      </c>
      <c r="BC16" s="223">
        <f t="shared" si="13"/>
        <v>44.444444444444443</v>
      </c>
      <c r="BD16" s="223">
        <f t="shared" si="13"/>
        <v>51.515151515151516</v>
      </c>
      <c r="BE16" s="223">
        <f t="shared" si="13"/>
        <v>40</v>
      </c>
      <c r="BF16" s="223">
        <f t="shared" si="13"/>
        <v>57.251908396946568</v>
      </c>
      <c r="BG16" s="223">
        <f t="shared" si="13"/>
        <v>58.82352941176471</v>
      </c>
      <c r="BH16" s="223">
        <f t="shared" si="13"/>
        <v>59.090909090909093</v>
      </c>
      <c r="BI16" s="223">
        <f t="shared" si="13"/>
        <v>40</v>
      </c>
      <c r="BJ16" s="223">
        <f t="shared" si="13"/>
        <v>76.744186046511629</v>
      </c>
      <c r="BK16" s="223">
        <f t="shared" si="13"/>
        <v>0</v>
      </c>
      <c r="BL16" s="223" t="str">
        <f t="shared" si="13"/>
        <v>-</v>
      </c>
      <c r="BM16" s="223" t="str">
        <f t="shared" si="13"/>
        <v>-</v>
      </c>
      <c r="BN16" s="223" t="str">
        <f t="shared" si="13"/>
        <v>-</v>
      </c>
      <c r="BO16" s="270">
        <f t="shared" ref="BO16:BO17" si="14">AVERAGE(O16:BN16)</f>
        <v>44.649528332747543</v>
      </c>
    </row>
    <row r="17" spans="1:67" x14ac:dyDescent="0.2">
      <c r="A17" s="318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4"/>
        <v>#DIV/0!</v>
      </c>
    </row>
    <row r="18" spans="1:67" ht="12.75" customHeight="1" x14ac:dyDescent="0.2">
      <c r="A18" s="316" t="s">
        <v>25</v>
      </c>
      <c r="B18" s="307" t="s">
        <v>728</v>
      </c>
      <c r="C18" s="307" t="s">
        <v>76</v>
      </c>
      <c r="D18" s="307" t="s">
        <v>76</v>
      </c>
      <c r="E18" s="307" t="s">
        <v>80</v>
      </c>
      <c r="F18" s="307"/>
      <c r="G18" s="307"/>
      <c r="H18" s="319" t="s">
        <v>118</v>
      </c>
      <c r="I18" s="307"/>
      <c r="J18" s="307"/>
      <c r="K18" s="307"/>
      <c r="L18" s="307"/>
      <c r="M18" s="309"/>
      <c r="N18" s="219" t="s">
        <v>934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  <c r="AE18" s="220">
        <v>0</v>
      </c>
      <c r="AF18" s="220">
        <v>0</v>
      </c>
      <c r="AG18" s="220">
        <v>0</v>
      </c>
      <c r="AH18" s="220">
        <v>0</v>
      </c>
      <c r="AI18" s="220">
        <v>0</v>
      </c>
      <c r="AJ18" s="220">
        <v>0</v>
      </c>
      <c r="AK18" s="220">
        <v>0</v>
      </c>
      <c r="AL18" s="220">
        <v>0</v>
      </c>
      <c r="AM18" s="220">
        <v>0</v>
      </c>
      <c r="AN18" s="220">
        <v>0</v>
      </c>
      <c r="AO18" s="220">
        <v>0</v>
      </c>
      <c r="AP18" s="220">
        <v>0</v>
      </c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132">
        <f t="shared" ref="BO18:BO20" si="15">SUM(O18:BN18)</f>
        <v>0</v>
      </c>
    </row>
    <row r="19" spans="1:67" x14ac:dyDescent="0.2">
      <c r="A19" s="317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  <c r="AF19" s="220">
        <v>0</v>
      </c>
      <c r="AG19" s="220">
        <v>0</v>
      </c>
      <c r="AH19" s="220">
        <v>0</v>
      </c>
      <c r="AI19" s="220">
        <v>0</v>
      </c>
      <c r="AJ19" s="220">
        <v>0</v>
      </c>
      <c r="AK19" s="220">
        <v>0</v>
      </c>
      <c r="AL19" s="220">
        <v>0</v>
      </c>
      <c r="AM19" s="220">
        <v>0</v>
      </c>
      <c r="AN19" s="220">
        <v>0</v>
      </c>
      <c r="AO19" s="220">
        <v>0</v>
      </c>
      <c r="AP19" s="220">
        <v>0</v>
      </c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132">
        <f t="shared" si="15"/>
        <v>0</v>
      </c>
    </row>
    <row r="20" spans="1:67" x14ac:dyDescent="0.2">
      <c r="A20" s="317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>
        <f t="shared" ref="O20:AP20" si="16">IF(ISBLANK(O18),"-",O18+O19)</f>
        <v>0</v>
      </c>
      <c r="P20" s="222">
        <f t="shared" si="16"/>
        <v>0</v>
      </c>
      <c r="Q20" s="222">
        <f t="shared" si="16"/>
        <v>0</v>
      </c>
      <c r="R20" s="222">
        <f t="shared" si="16"/>
        <v>0</v>
      </c>
      <c r="S20" s="222">
        <f t="shared" si="16"/>
        <v>0</v>
      </c>
      <c r="T20" s="222">
        <f t="shared" si="16"/>
        <v>0</v>
      </c>
      <c r="U20" s="222">
        <f t="shared" si="16"/>
        <v>0</v>
      </c>
      <c r="V20" s="222">
        <f t="shared" si="16"/>
        <v>0</v>
      </c>
      <c r="W20" s="222">
        <f t="shared" si="16"/>
        <v>0</v>
      </c>
      <c r="X20" s="222">
        <f t="shared" si="16"/>
        <v>0</v>
      </c>
      <c r="Y20" s="222">
        <f t="shared" si="16"/>
        <v>0</v>
      </c>
      <c r="Z20" s="222">
        <f t="shared" si="16"/>
        <v>0</v>
      </c>
      <c r="AA20" s="222">
        <f t="shared" si="16"/>
        <v>0</v>
      </c>
      <c r="AB20" s="222">
        <f t="shared" si="16"/>
        <v>0</v>
      </c>
      <c r="AC20" s="222">
        <f t="shared" si="16"/>
        <v>0</v>
      </c>
      <c r="AD20" s="222">
        <f t="shared" si="16"/>
        <v>0</v>
      </c>
      <c r="AE20" s="222">
        <f t="shared" si="16"/>
        <v>0</v>
      </c>
      <c r="AF20" s="222">
        <f t="shared" si="16"/>
        <v>0</v>
      </c>
      <c r="AG20" s="222">
        <f t="shared" si="16"/>
        <v>0</v>
      </c>
      <c r="AH20" s="222">
        <f t="shared" si="16"/>
        <v>0</v>
      </c>
      <c r="AI20" s="222">
        <f t="shared" si="16"/>
        <v>0</v>
      </c>
      <c r="AJ20" s="222">
        <f t="shared" si="16"/>
        <v>0</v>
      </c>
      <c r="AK20" s="222">
        <f t="shared" si="16"/>
        <v>0</v>
      </c>
      <c r="AL20" s="222">
        <f t="shared" si="16"/>
        <v>0</v>
      </c>
      <c r="AM20" s="222">
        <f t="shared" si="16"/>
        <v>0</v>
      </c>
      <c r="AN20" s="222">
        <f t="shared" si="16"/>
        <v>0</v>
      </c>
      <c r="AO20" s="222">
        <f t="shared" si="16"/>
        <v>0</v>
      </c>
      <c r="AP20" s="222">
        <f t="shared" si="16"/>
        <v>0</v>
      </c>
      <c r="AQ20" s="222"/>
      <c r="AR20" s="222" t="str">
        <f t="shared" ref="AR20:AU20" si="17">IF(ISBLANK(AR18),"-",AR18+AR19)</f>
        <v>-</v>
      </c>
      <c r="AS20" s="222" t="str">
        <f t="shared" si="17"/>
        <v>-</v>
      </c>
      <c r="AT20" s="222" t="str">
        <f t="shared" si="17"/>
        <v>-</v>
      </c>
      <c r="AU20" s="222" t="str">
        <f t="shared" si="17"/>
        <v>-</v>
      </c>
      <c r="AV20" s="222"/>
      <c r="AW20" s="222"/>
      <c r="AX20" s="222"/>
      <c r="AY20" s="222"/>
      <c r="AZ20" s="222"/>
      <c r="BA20" s="222"/>
      <c r="BB20" s="222" t="str">
        <f t="shared" ref="BB20:BE20" si="18">IF(ISBLANK(BB18),"-",BB18+BB19)</f>
        <v>-</v>
      </c>
      <c r="BC20" s="222" t="str">
        <f t="shared" si="18"/>
        <v>-</v>
      </c>
      <c r="BD20" s="222" t="str">
        <f t="shared" si="18"/>
        <v>-</v>
      </c>
      <c r="BE20" s="222" t="str">
        <f t="shared" si="18"/>
        <v>-</v>
      </c>
      <c r="BF20" s="222"/>
      <c r="BG20" s="222" t="str">
        <f t="shared" ref="BG20:BN20" si="19">IF(ISBLANK(BG18),"-",BG18+BG19)</f>
        <v>-</v>
      </c>
      <c r="BH20" s="222" t="str">
        <f t="shared" si="19"/>
        <v>-</v>
      </c>
      <c r="BI20" s="222" t="str">
        <f t="shared" si="19"/>
        <v>-</v>
      </c>
      <c r="BJ20" s="222" t="str">
        <f t="shared" si="19"/>
        <v>-</v>
      </c>
      <c r="BK20" s="222" t="str">
        <f t="shared" si="19"/>
        <v>-</v>
      </c>
      <c r="BL20" s="222" t="str">
        <f t="shared" si="19"/>
        <v>-</v>
      </c>
      <c r="BM20" s="222" t="str">
        <f t="shared" si="19"/>
        <v>-</v>
      </c>
      <c r="BN20" s="222" t="str">
        <f t="shared" si="19"/>
        <v>-</v>
      </c>
      <c r="BO20" s="133">
        <f t="shared" si="15"/>
        <v>0</v>
      </c>
    </row>
    <row r="21" spans="1:67" x14ac:dyDescent="0.2">
      <c r="A21" s="317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AP21" si="20">IF(ISNUMBER(O20),(IF(O20&gt;0,(100/(O18+O19))*O18,"-")),"-")</f>
        <v>-</v>
      </c>
      <c r="P21" s="223" t="str">
        <f t="shared" si="20"/>
        <v>-</v>
      </c>
      <c r="Q21" s="223" t="str">
        <f t="shared" si="20"/>
        <v>-</v>
      </c>
      <c r="R21" s="223" t="str">
        <f t="shared" si="20"/>
        <v>-</v>
      </c>
      <c r="S21" s="223" t="str">
        <f t="shared" si="20"/>
        <v>-</v>
      </c>
      <c r="T21" s="223" t="str">
        <f t="shared" si="20"/>
        <v>-</v>
      </c>
      <c r="U21" s="223" t="str">
        <f t="shared" si="20"/>
        <v>-</v>
      </c>
      <c r="V21" s="223" t="str">
        <f t="shared" si="20"/>
        <v>-</v>
      </c>
      <c r="W21" s="223" t="str">
        <f t="shared" si="20"/>
        <v>-</v>
      </c>
      <c r="X21" s="223" t="str">
        <f t="shared" si="20"/>
        <v>-</v>
      </c>
      <c r="Y21" s="223" t="str">
        <f t="shared" si="20"/>
        <v>-</v>
      </c>
      <c r="Z21" s="223" t="str">
        <f t="shared" si="20"/>
        <v>-</v>
      </c>
      <c r="AA21" s="223" t="str">
        <f t="shared" si="20"/>
        <v>-</v>
      </c>
      <c r="AB21" s="223" t="str">
        <f t="shared" si="20"/>
        <v>-</v>
      </c>
      <c r="AC21" s="223" t="str">
        <f t="shared" si="20"/>
        <v>-</v>
      </c>
      <c r="AD21" s="223" t="str">
        <f t="shared" si="20"/>
        <v>-</v>
      </c>
      <c r="AE21" s="223" t="str">
        <f t="shared" si="20"/>
        <v>-</v>
      </c>
      <c r="AF21" s="223" t="str">
        <f t="shared" si="20"/>
        <v>-</v>
      </c>
      <c r="AG21" s="223" t="str">
        <f t="shared" si="20"/>
        <v>-</v>
      </c>
      <c r="AH21" s="223" t="str">
        <f t="shared" si="20"/>
        <v>-</v>
      </c>
      <c r="AI21" s="223" t="str">
        <f t="shared" si="20"/>
        <v>-</v>
      </c>
      <c r="AJ21" s="223" t="str">
        <f t="shared" si="20"/>
        <v>-</v>
      </c>
      <c r="AK21" s="223" t="str">
        <f t="shared" si="20"/>
        <v>-</v>
      </c>
      <c r="AL21" s="223" t="str">
        <f t="shared" si="20"/>
        <v>-</v>
      </c>
      <c r="AM21" s="223" t="str">
        <f t="shared" si="20"/>
        <v>-</v>
      </c>
      <c r="AN21" s="223" t="str">
        <f t="shared" si="20"/>
        <v>-</v>
      </c>
      <c r="AO21" s="223" t="str">
        <f t="shared" si="20"/>
        <v>-</v>
      </c>
      <c r="AP21" s="223" t="str">
        <f t="shared" si="20"/>
        <v>-</v>
      </c>
      <c r="AQ21" s="223"/>
      <c r="AR21" s="223" t="str">
        <f t="shared" ref="AR21:AU21" si="21">IF(ISNUMBER(AR20),(IF(AR20&gt;0,(100/(AR18+AR19))*AR18,"-")),"-")</f>
        <v>-</v>
      </c>
      <c r="AS21" s="223" t="str">
        <f t="shared" si="21"/>
        <v>-</v>
      </c>
      <c r="AT21" s="223" t="str">
        <f t="shared" si="21"/>
        <v>-</v>
      </c>
      <c r="AU21" s="223" t="str">
        <f t="shared" si="21"/>
        <v>-</v>
      </c>
      <c r="AV21" s="223"/>
      <c r="AW21" s="223"/>
      <c r="AX21" s="223"/>
      <c r="AY21" s="223"/>
      <c r="AZ21" s="223"/>
      <c r="BA21" s="223"/>
      <c r="BB21" s="223" t="str">
        <f t="shared" ref="BB21:BE21" si="22">IF(ISNUMBER(BB20),(IF(BB20&gt;0,(100/(BB18+BB19))*BB18,"-")),"-")</f>
        <v>-</v>
      </c>
      <c r="BC21" s="223" t="str">
        <f t="shared" si="22"/>
        <v>-</v>
      </c>
      <c r="BD21" s="223" t="str">
        <f t="shared" si="22"/>
        <v>-</v>
      </c>
      <c r="BE21" s="223" t="str">
        <f t="shared" si="22"/>
        <v>-</v>
      </c>
      <c r="BF21" s="223"/>
      <c r="BG21" s="223" t="str">
        <f t="shared" ref="BG21:BN21" si="23">IF(ISNUMBER(BG20),(IF(BG20&gt;0,(100/(BG18+BG19))*BG18,"-")),"-")</f>
        <v>-</v>
      </c>
      <c r="BH21" s="223" t="str">
        <f t="shared" si="23"/>
        <v>-</v>
      </c>
      <c r="BI21" s="223" t="str">
        <f t="shared" si="23"/>
        <v>-</v>
      </c>
      <c r="BJ21" s="223" t="str">
        <f t="shared" si="23"/>
        <v>-</v>
      </c>
      <c r="BK21" s="223" t="str">
        <f t="shared" si="23"/>
        <v>-</v>
      </c>
      <c r="BL21" s="223" t="str">
        <f t="shared" si="23"/>
        <v>-</v>
      </c>
      <c r="BM21" s="223" t="str">
        <f t="shared" si="23"/>
        <v>-</v>
      </c>
      <c r="BN21" s="223" t="str">
        <f t="shared" si="23"/>
        <v>-</v>
      </c>
      <c r="BO21" s="270" t="e">
        <f t="shared" ref="BO21:BO22" si="24">AVERAGE(O21:BN21)</f>
        <v>#DIV/0!</v>
      </c>
    </row>
    <row r="22" spans="1:67" x14ac:dyDescent="0.2">
      <c r="A22" s="318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9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24"/>
        <v>#DIV/0!</v>
      </c>
    </row>
    <row r="23" spans="1:67" ht="12.75" customHeight="1" x14ac:dyDescent="0.2">
      <c r="A23" s="316" t="s">
        <v>25</v>
      </c>
      <c r="B23" s="307" t="s">
        <v>729</v>
      </c>
      <c r="C23" s="307" t="s">
        <v>76</v>
      </c>
      <c r="D23" s="307" t="s">
        <v>76</v>
      </c>
      <c r="E23" s="307" t="s">
        <v>84</v>
      </c>
      <c r="F23" s="307"/>
      <c r="G23" s="307" t="s">
        <v>85</v>
      </c>
      <c r="H23" s="319" t="s">
        <v>86</v>
      </c>
      <c r="I23" s="307" t="s">
        <v>87</v>
      </c>
      <c r="J23" s="307"/>
      <c r="K23" s="307"/>
      <c r="L23" s="307"/>
      <c r="M23" s="309"/>
      <c r="N23" s="219" t="s">
        <v>934</v>
      </c>
      <c r="O23" s="230">
        <v>1</v>
      </c>
      <c r="P23" s="230">
        <v>1</v>
      </c>
      <c r="Q23" s="220">
        <v>0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30">
        <v>2</v>
      </c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132">
        <f t="shared" ref="BO23:BO25" si="25">SUM(O23:BN23)</f>
        <v>4</v>
      </c>
    </row>
    <row r="24" spans="1:67" x14ac:dyDescent="0.2">
      <c r="A24" s="317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30">
        <v>1</v>
      </c>
      <c r="P24" s="230">
        <v>1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  <c r="AB24" s="220">
        <v>0</v>
      </c>
      <c r="AC24" s="220">
        <v>0</v>
      </c>
      <c r="AD24" s="220">
        <v>0</v>
      </c>
      <c r="AE24" s="220">
        <v>0</v>
      </c>
      <c r="AF24" s="220">
        <v>0</v>
      </c>
      <c r="AG24" s="220">
        <v>0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30">
        <v>3</v>
      </c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132">
        <f t="shared" si="25"/>
        <v>5</v>
      </c>
    </row>
    <row r="25" spans="1:67" x14ac:dyDescent="0.2">
      <c r="A25" s="317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>
        <f t="shared" ref="O25:AU25" si="26">IF(ISBLANK(O23),"-",O23+O24)</f>
        <v>2</v>
      </c>
      <c r="P25" s="222">
        <f t="shared" si="26"/>
        <v>2</v>
      </c>
      <c r="Q25" s="222">
        <f t="shared" si="26"/>
        <v>0</v>
      </c>
      <c r="R25" s="222">
        <f t="shared" si="26"/>
        <v>0</v>
      </c>
      <c r="S25" s="222">
        <f t="shared" si="26"/>
        <v>0</v>
      </c>
      <c r="T25" s="222">
        <f t="shared" si="26"/>
        <v>0</v>
      </c>
      <c r="U25" s="222">
        <f t="shared" si="26"/>
        <v>0</v>
      </c>
      <c r="V25" s="222">
        <f t="shared" si="26"/>
        <v>0</v>
      </c>
      <c r="W25" s="222">
        <f t="shared" si="26"/>
        <v>0</v>
      </c>
      <c r="X25" s="222">
        <f t="shared" si="26"/>
        <v>0</v>
      </c>
      <c r="Y25" s="222">
        <f t="shared" si="26"/>
        <v>0</v>
      </c>
      <c r="Z25" s="222">
        <f t="shared" si="26"/>
        <v>0</v>
      </c>
      <c r="AA25" s="222">
        <f t="shared" si="26"/>
        <v>0</v>
      </c>
      <c r="AB25" s="222">
        <f t="shared" si="26"/>
        <v>0</v>
      </c>
      <c r="AC25" s="222">
        <f t="shared" si="26"/>
        <v>0</v>
      </c>
      <c r="AD25" s="222">
        <f t="shared" si="26"/>
        <v>0</v>
      </c>
      <c r="AE25" s="222">
        <f t="shared" si="26"/>
        <v>0</v>
      </c>
      <c r="AF25" s="222">
        <f t="shared" si="26"/>
        <v>0</v>
      </c>
      <c r="AG25" s="222">
        <f t="shared" si="26"/>
        <v>0</v>
      </c>
      <c r="AH25" s="222">
        <f t="shared" si="26"/>
        <v>0</v>
      </c>
      <c r="AI25" s="222">
        <f t="shared" si="26"/>
        <v>0</v>
      </c>
      <c r="AJ25" s="222">
        <f t="shared" si="26"/>
        <v>0</v>
      </c>
      <c r="AK25" s="222">
        <f t="shared" si="26"/>
        <v>0</v>
      </c>
      <c r="AL25" s="222">
        <f t="shared" si="26"/>
        <v>0</v>
      </c>
      <c r="AM25" s="222">
        <f t="shared" si="26"/>
        <v>0</v>
      </c>
      <c r="AN25" s="222">
        <f t="shared" si="26"/>
        <v>0</v>
      </c>
      <c r="AO25" s="222">
        <f t="shared" si="26"/>
        <v>0</v>
      </c>
      <c r="AP25" s="222">
        <f t="shared" si="26"/>
        <v>5</v>
      </c>
      <c r="AQ25" s="222" t="str">
        <f t="shared" si="26"/>
        <v>-</v>
      </c>
      <c r="AR25" s="222" t="str">
        <f t="shared" si="26"/>
        <v>-</v>
      </c>
      <c r="AS25" s="222" t="str">
        <f t="shared" si="26"/>
        <v>-</v>
      </c>
      <c r="AT25" s="222" t="str">
        <f t="shared" si="26"/>
        <v>-</v>
      </c>
      <c r="AU25" s="222" t="str">
        <f t="shared" si="26"/>
        <v>-</v>
      </c>
      <c r="AV25" s="222"/>
      <c r="AW25" s="222"/>
      <c r="AX25" s="222"/>
      <c r="AY25" s="222"/>
      <c r="AZ25" s="222"/>
      <c r="BA25" s="222"/>
      <c r="BB25" s="222" t="str">
        <f t="shared" ref="BB25:BE25" si="27">IF(ISBLANK(BB23),"-",BB23+BB24)</f>
        <v>-</v>
      </c>
      <c r="BC25" s="222" t="str">
        <f t="shared" si="27"/>
        <v>-</v>
      </c>
      <c r="BD25" s="222" t="str">
        <f t="shared" si="27"/>
        <v>-</v>
      </c>
      <c r="BE25" s="222" t="str">
        <f t="shared" si="27"/>
        <v>-</v>
      </c>
      <c r="BF25" s="222"/>
      <c r="BG25" s="222" t="str">
        <f t="shared" ref="BG25:BN25" si="28">IF(ISBLANK(BG23),"-",BG23+BG24)</f>
        <v>-</v>
      </c>
      <c r="BH25" s="222" t="str">
        <f t="shared" si="28"/>
        <v>-</v>
      </c>
      <c r="BI25" s="222" t="str">
        <f t="shared" si="28"/>
        <v>-</v>
      </c>
      <c r="BJ25" s="222" t="str">
        <f t="shared" si="28"/>
        <v>-</v>
      </c>
      <c r="BK25" s="222" t="str">
        <f t="shared" si="28"/>
        <v>-</v>
      </c>
      <c r="BL25" s="222" t="str">
        <f t="shared" si="28"/>
        <v>-</v>
      </c>
      <c r="BM25" s="222" t="str">
        <f t="shared" si="28"/>
        <v>-</v>
      </c>
      <c r="BN25" s="222" t="str">
        <f t="shared" si="28"/>
        <v>-</v>
      </c>
      <c r="BO25" s="133">
        <f t="shared" si="25"/>
        <v>9</v>
      </c>
    </row>
    <row r="26" spans="1:67" x14ac:dyDescent="0.2">
      <c r="A26" s="317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>
        <f t="shared" ref="O26:AU26" si="29">IF(ISNUMBER(O25),(IF(O25&gt;0,(100/(O23+O24))*O23,"-")),"-")</f>
        <v>50</v>
      </c>
      <c r="P26" s="223">
        <f t="shared" si="29"/>
        <v>50</v>
      </c>
      <c r="Q26" s="223" t="str">
        <f t="shared" si="29"/>
        <v>-</v>
      </c>
      <c r="R26" s="223" t="str">
        <f t="shared" si="29"/>
        <v>-</v>
      </c>
      <c r="S26" s="223" t="str">
        <f t="shared" si="29"/>
        <v>-</v>
      </c>
      <c r="T26" s="223" t="str">
        <f t="shared" si="29"/>
        <v>-</v>
      </c>
      <c r="U26" s="223" t="str">
        <f t="shared" si="29"/>
        <v>-</v>
      </c>
      <c r="V26" s="223" t="str">
        <f t="shared" si="29"/>
        <v>-</v>
      </c>
      <c r="W26" s="223" t="str">
        <f t="shared" si="29"/>
        <v>-</v>
      </c>
      <c r="X26" s="223" t="str">
        <f t="shared" si="29"/>
        <v>-</v>
      </c>
      <c r="Y26" s="223" t="str">
        <f t="shared" si="29"/>
        <v>-</v>
      </c>
      <c r="Z26" s="223" t="str">
        <f t="shared" si="29"/>
        <v>-</v>
      </c>
      <c r="AA26" s="223" t="str">
        <f t="shared" si="29"/>
        <v>-</v>
      </c>
      <c r="AB26" s="223" t="str">
        <f t="shared" si="29"/>
        <v>-</v>
      </c>
      <c r="AC26" s="223" t="str">
        <f t="shared" si="29"/>
        <v>-</v>
      </c>
      <c r="AD26" s="223" t="str">
        <f t="shared" si="29"/>
        <v>-</v>
      </c>
      <c r="AE26" s="223" t="str">
        <f t="shared" si="29"/>
        <v>-</v>
      </c>
      <c r="AF26" s="223" t="str">
        <f t="shared" si="29"/>
        <v>-</v>
      </c>
      <c r="AG26" s="223" t="str">
        <f t="shared" si="29"/>
        <v>-</v>
      </c>
      <c r="AH26" s="223" t="str">
        <f t="shared" si="29"/>
        <v>-</v>
      </c>
      <c r="AI26" s="223" t="str">
        <f t="shared" si="29"/>
        <v>-</v>
      </c>
      <c r="AJ26" s="223" t="str">
        <f t="shared" si="29"/>
        <v>-</v>
      </c>
      <c r="AK26" s="223" t="str">
        <f t="shared" si="29"/>
        <v>-</v>
      </c>
      <c r="AL26" s="223" t="str">
        <f t="shared" si="29"/>
        <v>-</v>
      </c>
      <c r="AM26" s="223" t="str">
        <f t="shared" si="29"/>
        <v>-</v>
      </c>
      <c r="AN26" s="223" t="str">
        <f t="shared" si="29"/>
        <v>-</v>
      </c>
      <c r="AO26" s="223" t="str">
        <f t="shared" si="29"/>
        <v>-</v>
      </c>
      <c r="AP26" s="223">
        <f t="shared" si="29"/>
        <v>40</v>
      </c>
      <c r="AQ26" s="223" t="str">
        <f t="shared" si="29"/>
        <v>-</v>
      </c>
      <c r="AR26" s="223" t="str">
        <f t="shared" si="29"/>
        <v>-</v>
      </c>
      <c r="AS26" s="223" t="str">
        <f t="shared" si="29"/>
        <v>-</v>
      </c>
      <c r="AT26" s="223" t="str">
        <f t="shared" si="29"/>
        <v>-</v>
      </c>
      <c r="AU26" s="223" t="str">
        <f t="shared" si="29"/>
        <v>-</v>
      </c>
      <c r="AV26" s="223"/>
      <c r="AW26" s="223"/>
      <c r="AX26" s="223"/>
      <c r="AY26" s="223"/>
      <c r="AZ26" s="223"/>
      <c r="BA26" s="223"/>
      <c r="BB26" s="223" t="str">
        <f t="shared" ref="BB26:BE26" si="30">IF(ISNUMBER(BB25),(IF(BB25&gt;0,(100/(BB23+BB24))*BB23,"-")),"-")</f>
        <v>-</v>
      </c>
      <c r="BC26" s="223" t="str">
        <f t="shared" si="30"/>
        <v>-</v>
      </c>
      <c r="BD26" s="223" t="str">
        <f t="shared" si="30"/>
        <v>-</v>
      </c>
      <c r="BE26" s="223" t="str">
        <f t="shared" si="30"/>
        <v>-</v>
      </c>
      <c r="BF26" s="223"/>
      <c r="BG26" s="223" t="str">
        <f t="shared" ref="BG26:BN26" si="31">IF(ISNUMBER(BG25),(IF(BG25&gt;0,(100/(BG23+BG24))*BG23,"-")),"-")</f>
        <v>-</v>
      </c>
      <c r="BH26" s="223" t="str">
        <f t="shared" si="31"/>
        <v>-</v>
      </c>
      <c r="BI26" s="223" t="str">
        <f t="shared" si="31"/>
        <v>-</v>
      </c>
      <c r="BJ26" s="223" t="str">
        <f t="shared" si="31"/>
        <v>-</v>
      </c>
      <c r="BK26" s="223" t="str">
        <f t="shared" si="31"/>
        <v>-</v>
      </c>
      <c r="BL26" s="223" t="str">
        <f t="shared" si="31"/>
        <v>-</v>
      </c>
      <c r="BM26" s="223" t="str">
        <f t="shared" si="31"/>
        <v>-</v>
      </c>
      <c r="BN26" s="223" t="str">
        <f t="shared" si="31"/>
        <v>-</v>
      </c>
      <c r="BO26" s="270">
        <f t="shared" ref="BO26:BO27" si="32">AVERAGE(O26:BN26)</f>
        <v>46.666666666666664</v>
      </c>
    </row>
    <row r="27" spans="1:67" x14ac:dyDescent="0.2">
      <c r="A27" s="318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9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32"/>
        <v>#DIV/0!</v>
      </c>
    </row>
    <row r="28" spans="1:67" ht="12.75" customHeight="1" x14ac:dyDescent="0.2">
      <c r="A28" s="316" t="s">
        <v>25</v>
      </c>
      <c r="B28" s="307" t="s">
        <v>730</v>
      </c>
      <c r="C28" s="307" t="s">
        <v>76</v>
      </c>
      <c r="D28" s="307" t="s">
        <v>76</v>
      </c>
      <c r="E28" s="307" t="s">
        <v>84</v>
      </c>
      <c r="F28" s="307"/>
      <c r="G28" s="307"/>
      <c r="H28" s="319" t="s">
        <v>365</v>
      </c>
      <c r="I28" s="307"/>
      <c r="J28" s="307"/>
      <c r="K28" s="307"/>
      <c r="L28" s="307"/>
      <c r="M28" s="309"/>
      <c r="N28" s="219" t="s">
        <v>934</v>
      </c>
      <c r="O28" s="230">
        <v>0</v>
      </c>
      <c r="P28" s="230">
        <v>0</v>
      </c>
      <c r="Q28" s="220">
        <v>0</v>
      </c>
      <c r="R28" s="220">
        <v>0</v>
      </c>
      <c r="S28" s="220">
        <v>0</v>
      </c>
      <c r="T28" s="220">
        <v>0</v>
      </c>
      <c r="U28" s="220">
        <v>0</v>
      </c>
      <c r="V28" s="220">
        <v>0</v>
      </c>
      <c r="W28" s="220">
        <v>0</v>
      </c>
      <c r="X28" s="220">
        <v>0</v>
      </c>
      <c r="Y28" s="220">
        <v>0</v>
      </c>
      <c r="Z28" s="220">
        <v>0</v>
      </c>
      <c r="AA28" s="220">
        <v>0</v>
      </c>
      <c r="AB28" s="220">
        <v>0</v>
      </c>
      <c r="AC28" s="220">
        <v>0</v>
      </c>
      <c r="AD28" s="220">
        <v>0</v>
      </c>
      <c r="AE28" s="220">
        <v>0</v>
      </c>
      <c r="AF28" s="22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0</v>
      </c>
      <c r="AP28" s="230">
        <v>3</v>
      </c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132">
        <f t="shared" ref="BO28:BO30" si="33">SUM(O28:BN28)</f>
        <v>3</v>
      </c>
    </row>
    <row r="29" spans="1:67" x14ac:dyDescent="0.2">
      <c r="A29" s="317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30">
        <v>0</v>
      </c>
      <c r="P29" s="230">
        <v>0</v>
      </c>
      <c r="Q29" s="220">
        <v>0</v>
      </c>
      <c r="R29" s="220">
        <v>0</v>
      </c>
      <c r="S29" s="220">
        <v>0</v>
      </c>
      <c r="T29" s="220">
        <v>0</v>
      </c>
      <c r="U29" s="220">
        <v>0</v>
      </c>
      <c r="V29" s="220">
        <v>0</v>
      </c>
      <c r="W29" s="220">
        <v>0</v>
      </c>
      <c r="X29" s="220">
        <v>0</v>
      </c>
      <c r="Y29" s="220">
        <v>0</v>
      </c>
      <c r="Z29" s="220">
        <v>0</v>
      </c>
      <c r="AA29" s="220">
        <v>0</v>
      </c>
      <c r="AB29" s="220">
        <v>0</v>
      </c>
      <c r="AC29" s="220">
        <v>0</v>
      </c>
      <c r="AD29" s="220">
        <v>0</v>
      </c>
      <c r="AE29" s="220">
        <v>0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0</v>
      </c>
      <c r="AP29" s="230">
        <v>6</v>
      </c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132">
        <f t="shared" si="33"/>
        <v>6</v>
      </c>
    </row>
    <row r="30" spans="1:67" x14ac:dyDescent="0.2">
      <c r="A30" s="317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>
        <f t="shared" ref="O30:AV30" si="34">IF(ISBLANK(O28),"-",O28+O29)</f>
        <v>0</v>
      </c>
      <c r="P30" s="222">
        <f t="shared" si="34"/>
        <v>0</v>
      </c>
      <c r="Q30" s="222">
        <f t="shared" si="34"/>
        <v>0</v>
      </c>
      <c r="R30" s="222">
        <f t="shared" si="34"/>
        <v>0</v>
      </c>
      <c r="S30" s="222">
        <f t="shared" si="34"/>
        <v>0</v>
      </c>
      <c r="T30" s="222">
        <f t="shared" si="34"/>
        <v>0</v>
      </c>
      <c r="U30" s="222">
        <f t="shared" si="34"/>
        <v>0</v>
      </c>
      <c r="V30" s="222">
        <f t="shared" si="34"/>
        <v>0</v>
      </c>
      <c r="W30" s="222">
        <f t="shared" si="34"/>
        <v>0</v>
      </c>
      <c r="X30" s="222">
        <f t="shared" si="34"/>
        <v>0</v>
      </c>
      <c r="Y30" s="222">
        <f t="shared" si="34"/>
        <v>0</v>
      </c>
      <c r="Z30" s="222">
        <f t="shared" si="34"/>
        <v>0</v>
      </c>
      <c r="AA30" s="222">
        <f t="shared" si="34"/>
        <v>0</v>
      </c>
      <c r="AB30" s="222">
        <f t="shared" si="34"/>
        <v>0</v>
      </c>
      <c r="AC30" s="222">
        <f t="shared" si="34"/>
        <v>0</v>
      </c>
      <c r="AD30" s="222">
        <f t="shared" si="34"/>
        <v>0</v>
      </c>
      <c r="AE30" s="222">
        <f t="shared" si="34"/>
        <v>0</v>
      </c>
      <c r="AF30" s="222">
        <f t="shared" si="34"/>
        <v>0</v>
      </c>
      <c r="AG30" s="222">
        <f t="shared" si="34"/>
        <v>0</v>
      </c>
      <c r="AH30" s="222">
        <f t="shared" si="34"/>
        <v>0</v>
      </c>
      <c r="AI30" s="222">
        <f t="shared" si="34"/>
        <v>0</v>
      </c>
      <c r="AJ30" s="222">
        <f t="shared" si="34"/>
        <v>0</v>
      </c>
      <c r="AK30" s="222">
        <f t="shared" si="34"/>
        <v>0</v>
      </c>
      <c r="AL30" s="222">
        <f t="shared" si="34"/>
        <v>0</v>
      </c>
      <c r="AM30" s="222">
        <f t="shared" si="34"/>
        <v>0</v>
      </c>
      <c r="AN30" s="222">
        <f t="shared" si="34"/>
        <v>0</v>
      </c>
      <c r="AO30" s="222">
        <f t="shared" si="34"/>
        <v>0</v>
      </c>
      <c r="AP30" s="222">
        <f t="shared" si="34"/>
        <v>9</v>
      </c>
      <c r="AQ30" s="222" t="str">
        <f t="shared" si="34"/>
        <v>-</v>
      </c>
      <c r="AR30" s="222" t="str">
        <f t="shared" si="34"/>
        <v>-</v>
      </c>
      <c r="AS30" s="222" t="str">
        <f t="shared" si="34"/>
        <v>-</v>
      </c>
      <c r="AT30" s="222" t="str">
        <f t="shared" si="34"/>
        <v>-</v>
      </c>
      <c r="AU30" s="222" t="str">
        <f t="shared" si="34"/>
        <v>-</v>
      </c>
      <c r="AV30" s="222" t="str">
        <f t="shared" si="34"/>
        <v>-</v>
      </c>
      <c r="AW30" s="222"/>
      <c r="AX30" s="222"/>
      <c r="AY30" s="222"/>
      <c r="AZ30" s="222"/>
      <c r="BA30" s="222"/>
      <c r="BB30" s="222" t="str">
        <f t="shared" ref="BB30:BE30" si="35">IF(ISBLANK(BB28),"-",BB28+BB29)</f>
        <v>-</v>
      </c>
      <c r="BC30" s="222" t="str">
        <f t="shared" si="35"/>
        <v>-</v>
      </c>
      <c r="BD30" s="222" t="str">
        <f t="shared" si="35"/>
        <v>-</v>
      </c>
      <c r="BE30" s="222" t="str">
        <f t="shared" si="35"/>
        <v>-</v>
      </c>
      <c r="BF30" s="222"/>
      <c r="BG30" s="222" t="str">
        <f t="shared" ref="BG30:BN30" si="36">IF(ISBLANK(BG28),"-",BG28+BG29)</f>
        <v>-</v>
      </c>
      <c r="BH30" s="222" t="str">
        <f t="shared" si="36"/>
        <v>-</v>
      </c>
      <c r="BI30" s="222" t="str">
        <f t="shared" si="36"/>
        <v>-</v>
      </c>
      <c r="BJ30" s="222" t="str">
        <f t="shared" si="36"/>
        <v>-</v>
      </c>
      <c r="BK30" s="222" t="str">
        <f t="shared" si="36"/>
        <v>-</v>
      </c>
      <c r="BL30" s="222" t="str">
        <f t="shared" si="36"/>
        <v>-</v>
      </c>
      <c r="BM30" s="222" t="str">
        <f t="shared" si="36"/>
        <v>-</v>
      </c>
      <c r="BN30" s="222" t="str">
        <f t="shared" si="36"/>
        <v>-</v>
      </c>
      <c r="BO30" s="133">
        <f t="shared" si="33"/>
        <v>9</v>
      </c>
    </row>
    <row r="31" spans="1:67" x14ac:dyDescent="0.2">
      <c r="A31" s="317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tr">
        <f t="shared" ref="O31:AV31" si="37">IF(ISNUMBER(O30),(IF(O30&gt;0,(100/(O28+O29))*O28,"-")),"-")</f>
        <v>-</v>
      </c>
      <c r="P31" s="223" t="str">
        <f t="shared" si="37"/>
        <v>-</v>
      </c>
      <c r="Q31" s="223" t="str">
        <f t="shared" si="37"/>
        <v>-</v>
      </c>
      <c r="R31" s="223" t="str">
        <f t="shared" si="37"/>
        <v>-</v>
      </c>
      <c r="S31" s="223" t="str">
        <f t="shared" si="37"/>
        <v>-</v>
      </c>
      <c r="T31" s="223" t="str">
        <f t="shared" si="37"/>
        <v>-</v>
      </c>
      <c r="U31" s="223" t="str">
        <f t="shared" si="37"/>
        <v>-</v>
      </c>
      <c r="V31" s="223" t="str">
        <f t="shared" si="37"/>
        <v>-</v>
      </c>
      <c r="W31" s="223" t="str">
        <f t="shared" si="37"/>
        <v>-</v>
      </c>
      <c r="X31" s="223" t="str">
        <f t="shared" si="37"/>
        <v>-</v>
      </c>
      <c r="Y31" s="223" t="str">
        <f t="shared" si="37"/>
        <v>-</v>
      </c>
      <c r="Z31" s="223" t="str">
        <f t="shared" si="37"/>
        <v>-</v>
      </c>
      <c r="AA31" s="223" t="str">
        <f t="shared" si="37"/>
        <v>-</v>
      </c>
      <c r="AB31" s="223" t="str">
        <f t="shared" si="37"/>
        <v>-</v>
      </c>
      <c r="AC31" s="223" t="str">
        <f t="shared" si="37"/>
        <v>-</v>
      </c>
      <c r="AD31" s="223" t="str">
        <f t="shared" si="37"/>
        <v>-</v>
      </c>
      <c r="AE31" s="223" t="str">
        <f t="shared" si="37"/>
        <v>-</v>
      </c>
      <c r="AF31" s="223" t="str">
        <f t="shared" si="37"/>
        <v>-</v>
      </c>
      <c r="AG31" s="223" t="str">
        <f t="shared" si="37"/>
        <v>-</v>
      </c>
      <c r="AH31" s="223" t="str">
        <f t="shared" si="37"/>
        <v>-</v>
      </c>
      <c r="AI31" s="223" t="str">
        <f t="shared" si="37"/>
        <v>-</v>
      </c>
      <c r="AJ31" s="223" t="str">
        <f t="shared" si="37"/>
        <v>-</v>
      </c>
      <c r="AK31" s="223" t="str">
        <f t="shared" si="37"/>
        <v>-</v>
      </c>
      <c r="AL31" s="223" t="str">
        <f t="shared" si="37"/>
        <v>-</v>
      </c>
      <c r="AM31" s="223" t="str">
        <f t="shared" si="37"/>
        <v>-</v>
      </c>
      <c r="AN31" s="223" t="str">
        <f t="shared" si="37"/>
        <v>-</v>
      </c>
      <c r="AO31" s="223" t="str">
        <f t="shared" si="37"/>
        <v>-</v>
      </c>
      <c r="AP31" s="223">
        <f t="shared" si="37"/>
        <v>33.333333333333329</v>
      </c>
      <c r="AQ31" s="223" t="str">
        <f t="shared" si="37"/>
        <v>-</v>
      </c>
      <c r="AR31" s="223" t="str">
        <f t="shared" si="37"/>
        <v>-</v>
      </c>
      <c r="AS31" s="223" t="str">
        <f t="shared" si="37"/>
        <v>-</v>
      </c>
      <c r="AT31" s="223" t="str">
        <f t="shared" si="37"/>
        <v>-</v>
      </c>
      <c r="AU31" s="223" t="str">
        <f t="shared" si="37"/>
        <v>-</v>
      </c>
      <c r="AV31" s="223" t="str">
        <f t="shared" si="37"/>
        <v>-</v>
      </c>
      <c r="AW31" s="223"/>
      <c r="AX31" s="223"/>
      <c r="AY31" s="223"/>
      <c r="AZ31" s="223"/>
      <c r="BA31" s="223"/>
      <c r="BB31" s="223" t="str">
        <f t="shared" ref="BB31:BE31" si="38">IF(ISNUMBER(BB30),(IF(BB30&gt;0,(100/(BB28+BB29))*BB28,"-")),"-")</f>
        <v>-</v>
      </c>
      <c r="BC31" s="223" t="str">
        <f t="shared" si="38"/>
        <v>-</v>
      </c>
      <c r="BD31" s="223" t="str">
        <f t="shared" si="38"/>
        <v>-</v>
      </c>
      <c r="BE31" s="223" t="str">
        <f t="shared" si="38"/>
        <v>-</v>
      </c>
      <c r="BF31" s="223"/>
      <c r="BG31" s="223" t="str">
        <f t="shared" ref="BG31:BN31" si="39">IF(ISNUMBER(BG30),(IF(BG30&gt;0,(100/(BG28+BG29))*BG28,"-")),"-")</f>
        <v>-</v>
      </c>
      <c r="BH31" s="223" t="str">
        <f t="shared" si="39"/>
        <v>-</v>
      </c>
      <c r="BI31" s="223" t="str">
        <f t="shared" si="39"/>
        <v>-</v>
      </c>
      <c r="BJ31" s="223" t="str">
        <f t="shared" si="39"/>
        <v>-</v>
      </c>
      <c r="BK31" s="223" t="str">
        <f t="shared" si="39"/>
        <v>-</v>
      </c>
      <c r="BL31" s="223" t="str">
        <f t="shared" si="39"/>
        <v>-</v>
      </c>
      <c r="BM31" s="223" t="str">
        <f t="shared" si="39"/>
        <v>-</v>
      </c>
      <c r="BN31" s="223" t="str">
        <f t="shared" si="39"/>
        <v>-</v>
      </c>
      <c r="BO31" s="270">
        <f t="shared" ref="BO31:BO32" si="40">AVERAGE(O31:BN31)</f>
        <v>33.333333333333329</v>
      </c>
    </row>
    <row r="32" spans="1:67" x14ac:dyDescent="0.2">
      <c r="A32" s="318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40"/>
        <v>#DIV/0!</v>
      </c>
    </row>
    <row r="33" spans="1:67" ht="12.75" customHeight="1" x14ac:dyDescent="0.2">
      <c r="A33" s="316" t="s">
        <v>25</v>
      </c>
      <c r="B33" s="307" t="s">
        <v>806</v>
      </c>
      <c r="C33" s="307" t="s">
        <v>76</v>
      </c>
      <c r="D33" s="307" t="s">
        <v>76</v>
      </c>
      <c r="E33" s="307" t="s">
        <v>84</v>
      </c>
      <c r="F33" s="307"/>
      <c r="G33" s="307"/>
      <c r="H33" s="319" t="s">
        <v>86</v>
      </c>
      <c r="I33" s="307"/>
      <c r="J33" s="307"/>
      <c r="K33" s="307"/>
      <c r="L33" s="307"/>
      <c r="M33" s="309"/>
      <c r="N33" s="219" t="s">
        <v>934</v>
      </c>
      <c r="O33" s="230">
        <v>1</v>
      </c>
      <c r="P33" s="230">
        <v>1</v>
      </c>
      <c r="Q33" s="220">
        <v>0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v>0</v>
      </c>
      <c r="AH33" s="220">
        <v>0</v>
      </c>
      <c r="AI33" s="220">
        <v>0</v>
      </c>
      <c r="AJ33" s="220">
        <v>0</v>
      </c>
      <c r="AK33" s="220">
        <v>0</v>
      </c>
      <c r="AL33" s="220">
        <v>0</v>
      </c>
      <c r="AM33" s="220">
        <v>0</v>
      </c>
      <c r="AN33" s="220">
        <v>0</v>
      </c>
      <c r="AO33" s="220">
        <v>0</v>
      </c>
      <c r="AP33" s="230">
        <v>2</v>
      </c>
      <c r="AQ33" s="230">
        <v>3</v>
      </c>
      <c r="AR33" s="230">
        <v>6</v>
      </c>
      <c r="AS33" s="230">
        <v>25</v>
      </c>
      <c r="AT33" s="230">
        <v>30</v>
      </c>
      <c r="AU33" s="230">
        <v>44</v>
      </c>
      <c r="AV33" s="230">
        <v>76</v>
      </c>
      <c r="AW33" s="230">
        <v>90</v>
      </c>
      <c r="AX33" s="230">
        <v>170</v>
      </c>
      <c r="AY33" s="230">
        <v>170</v>
      </c>
      <c r="AZ33" s="230">
        <v>250</v>
      </c>
      <c r="BA33" s="230">
        <v>240</v>
      </c>
      <c r="BB33" s="230">
        <v>47</v>
      </c>
      <c r="BC33" s="230">
        <v>22</v>
      </c>
      <c r="BD33" s="230">
        <v>12</v>
      </c>
      <c r="BE33" s="230"/>
      <c r="BF33" s="230">
        <v>7</v>
      </c>
      <c r="BG33" s="230">
        <v>3</v>
      </c>
      <c r="BH33" s="230">
        <v>3</v>
      </c>
      <c r="BI33" s="230"/>
      <c r="BJ33" s="230">
        <v>17</v>
      </c>
      <c r="BK33" s="230">
        <v>0</v>
      </c>
      <c r="BL33" s="230">
        <v>0</v>
      </c>
      <c r="BM33" s="230">
        <v>0</v>
      </c>
      <c r="BN33" s="230"/>
      <c r="BO33" s="132">
        <f t="shared" ref="BO33:BO35" si="41">SUM(O33:BN33)</f>
        <v>1219</v>
      </c>
    </row>
    <row r="34" spans="1:67" x14ac:dyDescent="0.2">
      <c r="A34" s="317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>
        <v>1</v>
      </c>
      <c r="P34" s="230">
        <v>1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  <c r="AE34" s="220">
        <v>0</v>
      </c>
      <c r="AF34" s="220">
        <v>0</v>
      </c>
      <c r="AG34" s="220">
        <v>0</v>
      </c>
      <c r="AH34" s="220">
        <v>0</v>
      </c>
      <c r="AI34" s="220">
        <v>0</v>
      </c>
      <c r="AJ34" s="220">
        <v>0</v>
      </c>
      <c r="AK34" s="220">
        <v>0</v>
      </c>
      <c r="AL34" s="220">
        <v>0</v>
      </c>
      <c r="AM34" s="220">
        <v>0</v>
      </c>
      <c r="AN34" s="220">
        <v>0</v>
      </c>
      <c r="AO34" s="220">
        <v>0</v>
      </c>
      <c r="AP34" s="230">
        <v>0</v>
      </c>
      <c r="AQ34" s="230">
        <v>1</v>
      </c>
      <c r="AR34" s="230">
        <v>12</v>
      </c>
      <c r="AS34" s="230">
        <v>33</v>
      </c>
      <c r="AT34" s="230">
        <v>41</v>
      </c>
      <c r="AU34" s="230">
        <v>73</v>
      </c>
      <c r="AV34" s="230">
        <v>100</v>
      </c>
      <c r="AW34" s="230">
        <v>70</v>
      </c>
      <c r="AX34" s="230">
        <v>160</v>
      </c>
      <c r="AY34" s="230">
        <v>170</v>
      </c>
      <c r="AZ34" s="230">
        <v>160</v>
      </c>
      <c r="BA34" s="230">
        <v>170</v>
      </c>
      <c r="BB34" s="230">
        <v>54</v>
      </c>
      <c r="BC34" s="230">
        <v>19</v>
      </c>
      <c r="BD34" s="230">
        <v>7</v>
      </c>
      <c r="BE34" s="230"/>
      <c r="BF34" s="230">
        <v>6</v>
      </c>
      <c r="BG34" s="230">
        <v>5</v>
      </c>
      <c r="BH34" s="230">
        <v>1</v>
      </c>
      <c r="BI34" s="230"/>
      <c r="BJ34" s="230">
        <v>40</v>
      </c>
      <c r="BK34" s="230">
        <v>1</v>
      </c>
      <c r="BL34" s="230">
        <v>1</v>
      </c>
      <c r="BM34" s="230">
        <v>0</v>
      </c>
      <c r="BN34" s="230"/>
      <c r="BO34" s="132">
        <f t="shared" si="41"/>
        <v>1126</v>
      </c>
    </row>
    <row r="35" spans="1:67" x14ac:dyDescent="0.2">
      <c r="A35" s="317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>
        <f t="shared" ref="O35:BN35" si="42">IF(ISBLANK(O33),"-",O33+O34)</f>
        <v>2</v>
      </c>
      <c r="P35" s="222">
        <f t="shared" si="42"/>
        <v>2</v>
      </c>
      <c r="Q35" s="222">
        <f t="shared" si="42"/>
        <v>0</v>
      </c>
      <c r="R35" s="222">
        <f t="shared" si="42"/>
        <v>0</v>
      </c>
      <c r="S35" s="222">
        <f t="shared" si="42"/>
        <v>0</v>
      </c>
      <c r="T35" s="222">
        <f t="shared" si="42"/>
        <v>0</v>
      </c>
      <c r="U35" s="222">
        <f t="shared" si="42"/>
        <v>0</v>
      </c>
      <c r="V35" s="222">
        <f t="shared" si="42"/>
        <v>0</v>
      </c>
      <c r="W35" s="222">
        <f t="shared" si="42"/>
        <v>0</v>
      </c>
      <c r="X35" s="222">
        <f t="shared" si="42"/>
        <v>0</v>
      </c>
      <c r="Y35" s="222">
        <f t="shared" si="42"/>
        <v>0</v>
      </c>
      <c r="Z35" s="222">
        <f t="shared" si="42"/>
        <v>0</v>
      </c>
      <c r="AA35" s="222">
        <f t="shared" si="42"/>
        <v>0</v>
      </c>
      <c r="AB35" s="222">
        <f t="shared" si="42"/>
        <v>0</v>
      </c>
      <c r="AC35" s="222">
        <f t="shared" si="42"/>
        <v>0</v>
      </c>
      <c r="AD35" s="222">
        <f t="shared" si="42"/>
        <v>0</v>
      </c>
      <c r="AE35" s="222">
        <f t="shared" si="42"/>
        <v>0</v>
      </c>
      <c r="AF35" s="222">
        <f t="shared" si="42"/>
        <v>0</v>
      </c>
      <c r="AG35" s="222">
        <f t="shared" si="42"/>
        <v>0</v>
      </c>
      <c r="AH35" s="222">
        <f t="shared" si="42"/>
        <v>0</v>
      </c>
      <c r="AI35" s="222">
        <f t="shared" si="42"/>
        <v>0</v>
      </c>
      <c r="AJ35" s="222">
        <f t="shared" si="42"/>
        <v>0</v>
      </c>
      <c r="AK35" s="222">
        <f t="shared" si="42"/>
        <v>0</v>
      </c>
      <c r="AL35" s="222">
        <f t="shared" si="42"/>
        <v>0</v>
      </c>
      <c r="AM35" s="222">
        <f t="shared" si="42"/>
        <v>0</v>
      </c>
      <c r="AN35" s="222">
        <f t="shared" si="42"/>
        <v>0</v>
      </c>
      <c r="AO35" s="222">
        <f t="shared" si="42"/>
        <v>0</v>
      </c>
      <c r="AP35" s="222">
        <f t="shared" si="42"/>
        <v>2</v>
      </c>
      <c r="AQ35" s="222">
        <f t="shared" si="42"/>
        <v>4</v>
      </c>
      <c r="AR35" s="222">
        <f t="shared" si="42"/>
        <v>18</v>
      </c>
      <c r="AS35" s="222">
        <f t="shared" si="42"/>
        <v>58</v>
      </c>
      <c r="AT35" s="222">
        <f t="shared" si="42"/>
        <v>71</v>
      </c>
      <c r="AU35" s="222">
        <f t="shared" si="42"/>
        <v>117</v>
      </c>
      <c r="AV35" s="222">
        <f t="shared" si="42"/>
        <v>176</v>
      </c>
      <c r="AW35" s="222">
        <f t="shared" si="42"/>
        <v>160</v>
      </c>
      <c r="AX35" s="222">
        <f t="shared" si="42"/>
        <v>330</v>
      </c>
      <c r="AY35" s="222">
        <f t="shared" si="42"/>
        <v>340</v>
      </c>
      <c r="AZ35" s="222">
        <f t="shared" si="42"/>
        <v>410</v>
      </c>
      <c r="BA35" s="222">
        <f t="shared" si="42"/>
        <v>410</v>
      </c>
      <c r="BB35" s="222">
        <f t="shared" si="42"/>
        <v>101</v>
      </c>
      <c r="BC35" s="222">
        <f t="shared" si="42"/>
        <v>41</v>
      </c>
      <c r="BD35" s="222">
        <f t="shared" si="42"/>
        <v>19</v>
      </c>
      <c r="BE35" s="222" t="str">
        <f t="shared" si="42"/>
        <v>-</v>
      </c>
      <c r="BF35" s="222">
        <f t="shared" si="42"/>
        <v>13</v>
      </c>
      <c r="BG35" s="222">
        <f t="shared" si="42"/>
        <v>8</v>
      </c>
      <c r="BH35" s="222">
        <f t="shared" si="42"/>
        <v>4</v>
      </c>
      <c r="BI35" s="222" t="str">
        <f t="shared" si="42"/>
        <v>-</v>
      </c>
      <c r="BJ35" s="222">
        <f t="shared" si="42"/>
        <v>57</v>
      </c>
      <c r="BK35" s="222">
        <f t="shared" si="42"/>
        <v>1</v>
      </c>
      <c r="BL35" s="222">
        <f t="shared" si="42"/>
        <v>1</v>
      </c>
      <c r="BM35" s="222">
        <f t="shared" si="42"/>
        <v>0</v>
      </c>
      <c r="BN35" s="222" t="str">
        <f t="shared" si="42"/>
        <v>-</v>
      </c>
      <c r="BO35" s="133">
        <f t="shared" si="41"/>
        <v>2345</v>
      </c>
    </row>
    <row r="36" spans="1:67" x14ac:dyDescent="0.2">
      <c r="A36" s="317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>
        <f t="shared" ref="O36:BN36" si="43">IF(ISNUMBER(O35),(IF(O35&gt;0,(100/(O33+O34))*O33,"-")),"-")</f>
        <v>50</v>
      </c>
      <c r="P36" s="223">
        <f t="shared" si="43"/>
        <v>50</v>
      </c>
      <c r="Q36" s="223" t="str">
        <f t="shared" si="43"/>
        <v>-</v>
      </c>
      <c r="R36" s="223" t="str">
        <f t="shared" si="43"/>
        <v>-</v>
      </c>
      <c r="S36" s="223" t="str">
        <f t="shared" si="43"/>
        <v>-</v>
      </c>
      <c r="T36" s="223" t="str">
        <f t="shared" si="43"/>
        <v>-</v>
      </c>
      <c r="U36" s="223" t="str">
        <f t="shared" si="43"/>
        <v>-</v>
      </c>
      <c r="V36" s="223" t="str">
        <f t="shared" si="43"/>
        <v>-</v>
      </c>
      <c r="W36" s="223" t="str">
        <f t="shared" si="43"/>
        <v>-</v>
      </c>
      <c r="X36" s="223" t="str">
        <f t="shared" si="43"/>
        <v>-</v>
      </c>
      <c r="Y36" s="223" t="str">
        <f t="shared" si="43"/>
        <v>-</v>
      </c>
      <c r="Z36" s="223" t="str">
        <f t="shared" si="43"/>
        <v>-</v>
      </c>
      <c r="AA36" s="223" t="str">
        <f t="shared" si="43"/>
        <v>-</v>
      </c>
      <c r="AB36" s="223" t="str">
        <f t="shared" si="43"/>
        <v>-</v>
      </c>
      <c r="AC36" s="223" t="str">
        <f t="shared" si="43"/>
        <v>-</v>
      </c>
      <c r="AD36" s="223" t="str">
        <f t="shared" si="43"/>
        <v>-</v>
      </c>
      <c r="AE36" s="223" t="str">
        <f t="shared" si="43"/>
        <v>-</v>
      </c>
      <c r="AF36" s="223" t="str">
        <f t="shared" si="43"/>
        <v>-</v>
      </c>
      <c r="AG36" s="223" t="str">
        <f t="shared" si="43"/>
        <v>-</v>
      </c>
      <c r="AH36" s="223" t="str">
        <f t="shared" si="43"/>
        <v>-</v>
      </c>
      <c r="AI36" s="223" t="str">
        <f t="shared" si="43"/>
        <v>-</v>
      </c>
      <c r="AJ36" s="223" t="str">
        <f t="shared" si="43"/>
        <v>-</v>
      </c>
      <c r="AK36" s="223" t="str">
        <f t="shared" si="43"/>
        <v>-</v>
      </c>
      <c r="AL36" s="223" t="str">
        <f t="shared" si="43"/>
        <v>-</v>
      </c>
      <c r="AM36" s="223" t="str">
        <f t="shared" si="43"/>
        <v>-</v>
      </c>
      <c r="AN36" s="223" t="str">
        <f t="shared" si="43"/>
        <v>-</v>
      </c>
      <c r="AO36" s="223" t="str">
        <f t="shared" si="43"/>
        <v>-</v>
      </c>
      <c r="AP36" s="223">
        <f t="shared" si="43"/>
        <v>100</v>
      </c>
      <c r="AQ36" s="223">
        <f t="shared" si="43"/>
        <v>75</v>
      </c>
      <c r="AR36" s="223">
        <f t="shared" si="43"/>
        <v>33.333333333333329</v>
      </c>
      <c r="AS36" s="223">
        <f t="shared" si="43"/>
        <v>43.103448275862064</v>
      </c>
      <c r="AT36" s="223">
        <f t="shared" si="43"/>
        <v>42.25352112676056</v>
      </c>
      <c r="AU36" s="223">
        <f t="shared" si="43"/>
        <v>37.606837606837608</v>
      </c>
      <c r="AV36" s="223">
        <f t="shared" si="43"/>
        <v>43.181818181818187</v>
      </c>
      <c r="AW36" s="223">
        <f t="shared" si="43"/>
        <v>56.25</v>
      </c>
      <c r="AX36" s="223">
        <f t="shared" si="43"/>
        <v>51.515151515151516</v>
      </c>
      <c r="AY36" s="223">
        <f t="shared" si="43"/>
        <v>50</v>
      </c>
      <c r="AZ36" s="223">
        <f t="shared" si="43"/>
        <v>60.975609756097562</v>
      </c>
      <c r="BA36" s="223">
        <f t="shared" si="43"/>
        <v>58.536585365853654</v>
      </c>
      <c r="BB36" s="223">
        <f t="shared" si="43"/>
        <v>46.534653465346537</v>
      </c>
      <c r="BC36" s="223">
        <f t="shared" si="43"/>
        <v>53.658536585365852</v>
      </c>
      <c r="BD36" s="223">
        <f t="shared" si="43"/>
        <v>63.15789473684211</v>
      </c>
      <c r="BE36" s="223" t="str">
        <f t="shared" si="43"/>
        <v>-</v>
      </c>
      <c r="BF36" s="223">
        <f t="shared" si="43"/>
        <v>53.846153846153847</v>
      </c>
      <c r="BG36" s="223">
        <f t="shared" si="43"/>
        <v>37.5</v>
      </c>
      <c r="BH36" s="223">
        <f t="shared" si="43"/>
        <v>75</v>
      </c>
      <c r="BI36" s="223" t="str">
        <f t="shared" si="43"/>
        <v>-</v>
      </c>
      <c r="BJ36" s="223">
        <f t="shared" si="43"/>
        <v>29.82456140350877</v>
      </c>
      <c r="BK36" s="223">
        <f t="shared" si="43"/>
        <v>0</v>
      </c>
      <c r="BL36" s="223">
        <f t="shared" si="43"/>
        <v>0</v>
      </c>
      <c r="BM36" s="223" t="str">
        <f t="shared" si="43"/>
        <v>-</v>
      </c>
      <c r="BN36" s="223" t="str">
        <f t="shared" si="43"/>
        <v>-</v>
      </c>
      <c r="BO36" s="270">
        <f t="shared" ref="BO36:BO37" si="44">AVERAGE(O36:BN36)</f>
        <v>48.316439356475286</v>
      </c>
    </row>
    <row r="37" spans="1:67" x14ac:dyDescent="0.2">
      <c r="A37" s="318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9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44"/>
        <v>#DIV/0!</v>
      </c>
    </row>
    <row r="38" spans="1:67" ht="12.75" customHeight="1" x14ac:dyDescent="0.2">
      <c r="A38" s="316" t="s">
        <v>25</v>
      </c>
      <c r="B38" s="307" t="s">
        <v>807</v>
      </c>
      <c r="C38" s="307" t="s">
        <v>76</v>
      </c>
      <c r="D38" s="307" t="s">
        <v>76</v>
      </c>
      <c r="E38" s="307" t="s">
        <v>84</v>
      </c>
      <c r="F38" s="307"/>
      <c r="G38" s="307"/>
      <c r="H38" s="319" t="s">
        <v>90</v>
      </c>
      <c r="I38" s="307"/>
      <c r="J38" s="307"/>
      <c r="K38" s="307"/>
      <c r="L38" s="307"/>
      <c r="M38" s="309"/>
      <c r="N38" s="219" t="s">
        <v>934</v>
      </c>
      <c r="O38" s="230">
        <v>25</v>
      </c>
      <c r="P38" s="230">
        <v>25</v>
      </c>
      <c r="Q38" s="230">
        <v>0</v>
      </c>
      <c r="R38" s="230">
        <v>0</v>
      </c>
      <c r="S38" s="230">
        <v>9</v>
      </c>
      <c r="T38" s="230">
        <v>9</v>
      </c>
      <c r="U38" s="230">
        <v>0</v>
      </c>
      <c r="V38" s="230">
        <v>1</v>
      </c>
      <c r="W38" s="230">
        <v>0</v>
      </c>
      <c r="X38" s="230">
        <v>0</v>
      </c>
      <c r="Y38" s="230">
        <v>0</v>
      </c>
      <c r="Z38" s="230">
        <v>0</v>
      </c>
      <c r="AA38" s="230">
        <v>0</v>
      </c>
      <c r="AB38" s="230">
        <v>0</v>
      </c>
      <c r="AC38" s="230"/>
      <c r="AD38" s="230"/>
      <c r="AE38" s="230">
        <v>0</v>
      </c>
      <c r="AF38" s="230">
        <v>0</v>
      </c>
      <c r="AG38" s="230">
        <v>0</v>
      </c>
      <c r="AH38" s="230">
        <v>0</v>
      </c>
      <c r="AI38" s="220">
        <v>0</v>
      </c>
      <c r="AJ38" s="220">
        <v>0</v>
      </c>
      <c r="AK38" s="220">
        <v>0</v>
      </c>
      <c r="AL38" s="220">
        <v>0</v>
      </c>
      <c r="AM38" s="220">
        <v>0</v>
      </c>
      <c r="AN38" s="220">
        <v>0</v>
      </c>
      <c r="AO38" s="220">
        <v>0</v>
      </c>
      <c r="AP38" s="230">
        <v>0</v>
      </c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132">
        <f t="shared" ref="BO38:BO40" si="45">SUM(O38:BN38)</f>
        <v>69</v>
      </c>
    </row>
    <row r="39" spans="1:67" x14ac:dyDescent="0.2">
      <c r="A39" s="317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>
        <v>32</v>
      </c>
      <c r="P39" s="230">
        <v>33</v>
      </c>
      <c r="Q39" s="230">
        <v>0</v>
      </c>
      <c r="R39" s="230">
        <v>1</v>
      </c>
      <c r="S39" s="230">
        <v>11</v>
      </c>
      <c r="T39" s="230">
        <v>11</v>
      </c>
      <c r="U39" s="230">
        <v>0</v>
      </c>
      <c r="V39" s="230">
        <v>0</v>
      </c>
      <c r="W39" s="230">
        <v>0</v>
      </c>
      <c r="X39" s="230">
        <v>0</v>
      </c>
      <c r="Y39" s="230">
        <v>0</v>
      </c>
      <c r="Z39" s="230">
        <v>0</v>
      </c>
      <c r="AA39" s="230">
        <v>0</v>
      </c>
      <c r="AB39" s="230">
        <v>0</v>
      </c>
      <c r="AC39" s="230"/>
      <c r="AD39" s="230"/>
      <c r="AE39" s="230">
        <v>0</v>
      </c>
      <c r="AF39" s="230">
        <v>0</v>
      </c>
      <c r="AG39" s="230">
        <v>0</v>
      </c>
      <c r="AH39" s="230">
        <v>0</v>
      </c>
      <c r="AI39" s="220">
        <v>0</v>
      </c>
      <c r="AJ39" s="220">
        <v>0</v>
      </c>
      <c r="AK39" s="220">
        <v>0</v>
      </c>
      <c r="AL39" s="220">
        <v>0</v>
      </c>
      <c r="AM39" s="220">
        <v>0</v>
      </c>
      <c r="AN39" s="220">
        <v>0</v>
      </c>
      <c r="AO39" s="220">
        <v>0</v>
      </c>
      <c r="AP39" s="230">
        <v>0</v>
      </c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132">
        <f t="shared" si="45"/>
        <v>88</v>
      </c>
    </row>
    <row r="40" spans="1:67" x14ac:dyDescent="0.2">
      <c r="A40" s="317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>
        <f t="shared" ref="O40:AV40" si="46">IF(ISBLANK(O38),"-",O38+O39)</f>
        <v>57</v>
      </c>
      <c r="P40" s="222">
        <f t="shared" si="46"/>
        <v>58</v>
      </c>
      <c r="Q40" s="222">
        <f t="shared" si="46"/>
        <v>0</v>
      </c>
      <c r="R40" s="222">
        <f t="shared" si="46"/>
        <v>1</v>
      </c>
      <c r="S40" s="222">
        <f t="shared" si="46"/>
        <v>20</v>
      </c>
      <c r="T40" s="222">
        <f t="shared" si="46"/>
        <v>20</v>
      </c>
      <c r="U40" s="222">
        <f t="shared" si="46"/>
        <v>0</v>
      </c>
      <c r="V40" s="222">
        <f t="shared" si="46"/>
        <v>1</v>
      </c>
      <c r="W40" s="222">
        <f t="shared" si="46"/>
        <v>0</v>
      </c>
      <c r="X40" s="222">
        <f t="shared" si="46"/>
        <v>0</v>
      </c>
      <c r="Y40" s="222">
        <f t="shared" si="46"/>
        <v>0</v>
      </c>
      <c r="Z40" s="222">
        <f t="shared" si="46"/>
        <v>0</v>
      </c>
      <c r="AA40" s="222">
        <f t="shared" si="46"/>
        <v>0</v>
      </c>
      <c r="AB40" s="222">
        <f t="shared" si="46"/>
        <v>0</v>
      </c>
      <c r="AC40" s="222" t="str">
        <f t="shared" si="46"/>
        <v>-</v>
      </c>
      <c r="AD40" s="222" t="str">
        <f t="shared" si="46"/>
        <v>-</v>
      </c>
      <c r="AE40" s="222">
        <f t="shared" si="46"/>
        <v>0</v>
      </c>
      <c r="AF40" s="222">
        <f t="shared" si="46"/>
        <v>0</v>
      </c>
      <c r="AG40" s="222">
        <f t="shared" si="46"/>
        <v>0</v>
      </c>
      <c r="AH40" s="222">
        <f t="shared" si="46"/>
        <v>0</v>
      </c>
      <c r="AI40" s="222">
        <f t="shared" si="46"/>
        <v>0</v>
      </c>
      <c r="AJ40" s="222">
        <f t="shared" si="46"/>
        <v>0</v>
      </c>
      <c r="AK40" s="222">
        <f t="shared" si="46"/>
        <v>0</v>
      </c>
      <c r="AL40" s="222">
        <f t="shared" si="46"/>
        <v>0</v>
      </c>
      <c r="AM40" s="222">
        <f t="shared" si="46"/>
        <v>0</v>
      </c>
      <c r="AN40" s="222">
        <f t="shared" si="46"/>
        <v>0</v>
      </c>
      <c r="AO40" s="222">
        <f t="shared" si="46"/>
        <v>0</v>
      </c>
      <c r="AP40" s="222">
        <f t="shared" si="46"/>
        <v>0</v>
      </c>
      <c r="AQ40" s="222" t="str">
        <f t="shared" si="46"/>
        <v>-</v>
      </c>
      <c r="AR40" s="222" t="str">
        <f t="shared" si="46"/>
        <v>-</v>
      </c>
      <c r="AS40" s="222" t="str">
        <f t="shared" si="46"/>
        <v>-</v>
      </c>
      <c r="AT40" s="222" t="str">
        <f t="shared" si="46"/>
        <v>-</v>
      </c>
      <c r="AU40" s="222" t="str">
        <f t="shared" si="46"/>
        <v>-</v>
      </c>
      <c r="AV40" s="222" t="str">
        <f t="shared" si="46"/>
        <v>-</v>
      </c>
      <c r="AW40" s="222"/>
      <c r="AX40" s="222"/>
      <c r="AY40" s="222"/>
      <c r="AZ40" s="222" t="str">
        <f t="shared" ref="AZ40:BN40" si="47">IF(ISBLANK(AZ38),"-",AZ38+AZ39)</f>
        <v>-</v>
      </c>
      <c r="BA40" s="222" t="str">
        <f t="shared" si="47"/>
        <v>-</v>
      </c>
      <c r="BB40" s="222" t="str">
        <f t="shared" si="47"/>
        <v>-</v>
      </c>
      <c r="BC40" s="222" t="str">
        <f t="shared" si="47"/>
        <v>-</v>
      </c>
      <c r="BD40" s="222" t="str">
        <f t="shared" si="47"/>
        <v>-</v>
      </c>
      <c r="BE40" s="222" t="str">
        <f t="shared" si="47"/>
        <v>-</v>
      </c>
      <c r="BF40" s="222" t="str">
        <f t="shared" si="47"/>
        <v>-</v>
      </c>
      <c r="BG40" s="222" t="str">
        <f t="shared" si="47"/>
        <v>-</v>
      </c>
      <c r="BH40" s="222" t="str">
        <f t="shared" si="47"/>
        <v>-</v>
      </c>
      <c r="BI40" s="222" t="str">
        <f t="shared" si="47"/>
        <v>-</v>
      </c>
      <c r="BJ40" s="222" t="str">
        <f t="shared" si="47"/>
        <v>-</v>
      </c>
      <c r="BK40" s="222" t="str">
        <f t="shared" si="47"/>
        <v>-</v>
      </c>
      <c r="BL40" s="222" t="str">
        <f t="shared" si="47"/>
        <v>-</v>
      </c>
      <c r="BM40" s="222" t="str">
        <f t="shared" si="47"/>
        <v>-</v>
      </c>
      <c r="BN40" s="222" t="str">
        <f t="shared" si="47"/>
        <v>-</v>
      </c>
      <c r="BO40" s="133">
        <f t="shared" si="45"/>
        <v>157</v>
      </c>
    </row>
    <row r="41" spans="1:67" x14ac:dyDescent="0.2">
      <c r="A41" s="317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>
        <f t="shared" ref="O41:AV41" si="48">IF(ISNUMBER(O40),(IF(O40&gt;0,(100/(O38+O39))*O38,"-")),"-")</f>
        <v>43.859649122807014</v>
      </c>
      <c r="P41" s="223">
        <f t="shared" si="48"/>
        <v>43.103448275862064</v>
      </c>
      <c r="Q41" s="223" t="str">
        <f t="shared" si="48"/>
        <v>-</v>
      </c>
      <c r="R41" s="223">
        <f t="shared" si="48"/>
        <v>0</v>
      </c>
      <c r="S41" s="223">
        <f t="shared" si="48"/>
        <v>45</v>
      </c>
      <c r="T41" s="223">
        <f t="shared" si="48"/>
        <v>45</v>
      </c>
      <c r="U41" s="223" t="str">
        <f t="shared" si="48"/>
        <v>-</v>
      </c>
      <c r="V41" s="223">
        <f t="shared" si="48"/>
        <v>100</v>
      </c>
      <c r="W41" s="223" t="str">
        <f t="shared" si="48"/>
        <v>-</v>
      </c>
      <c r="X41" s="223" t="str">
        <f t="shared" si="48"/>
        <v>-</v>
      </c>
      <c r="Y41" s="223" t="str">
        <f t="shared" si="48"/>
        <v>-</v>
      </c>
      <c r="Z41" s="223" t="str">
        <f t="shared" si="48"/>
        <v>-</v>
      </c>
      <c r="AA41" s="223" t="str">
        <f t="shared" si="48"/>
        <v>-</v>
      </c>
      <c r="AB41" s="223" t="str">
        <f t="shared" si="48"/>
        <v>-</v>
      </c>
      <c r="AC41" s="223" t="str">
        <f t="shared" si="48"/>
        <v>-</v>
      </c>
      <c r="AD41" s="223" t="str">
        <f t="shared" si="48"/>
        <v>-</v>
      </c>
      <c r="AE41" s="223" t="str">
        <f t="shared" si="48"/>
        <v>-</v>
      </c>
      <c r="AF41" s="223" t="str">
        <f t="shared" si="48"/>
        <v>-</v>
      </c>
      <c r="AG41" s="223" t="str">
        <f t="shared" si="48"/>
        <v>-</v>
      </c>
      <c r="AH41" s="223" t="str">
        <f t="shared" si="48"/>
        <v>-</v>
      </c>
      <c r="AI41" s="223" t="str">
        <f t="shared" si="48"/>
        <v>-</v>
      </c>
      <c r="AJ41" s="223" t="str">
        <f t="shared" si="48"/>
        <v>-</v>
      </c>
      <c r="AK41" s="223" t="str">
        <f t="shared" si="48"/>
        <v>-</v>
      </c>
      <c r="AL41" s="223" t="str">
        <f t="shared" si="48"/>
        <v>-</v>
      </c>
      <c r="AM41" s="223" t="str">
        <f t="shared" si="48"/>
        <v>-</v>
      </c>
      <c r="AN41" s="223" t="str">
        <f t="shared" si="48"/>
        <v>-</v>
      </c>
      <c r="AO41" s="223" t="str">
        <f t="shared" si="48"/>
        <v>-</v>
      </c>
      <c r="AP41" s="223" t="str">
        <f t="shared" si="48"/>
        <v>-</v>
      </c>
      <c r="AQ41" s="223" t="str">
        <f t="shared" si="48"/>
        <v>-</v>
      </c>
      <c r="AR41" s="223" t="str">
        <f t="shared" si="48"/>
        <v>-</v>
      </c>
      <c r="AS41" s="223" t="str">
        <f t="shared" si="48"/>
        <v>-</v>
      </c>
      <c r="AT41" s="223" t="str">
        <f t="shared" si="48"/>
        <v>-</v>
      </c>
      <c r="AU41" s="223" t="str">
        <f t="shared" si="48"/>
        <v>-</v>
      </c>
      <c r="AV41" s="223" t="str">
        <f t="shared" si="48"/>
        <v>-</v>
      </c>
      <c r="AW41" s="223"/>
      <c r="AX41" s="223"/>
      <c r="AY41" s="223"/>
      <c r="AZ41" s="223" t="str">
        <f t="shared" ref="AZ41:BN41" si="49">IF(ISNUMBER(AZ40),(IF(AZ40&gt;0,(100/(AZ38+AZ39))*AZ38,"-")),"-")</f>
        <v>-</v>
      </c>
      <c r="BA41" s="223" t="str">
        <f t="shared" si="49"/>
        <v>-</v>
      </c>
      <c r="BB41" s="223" t="str">
        <f t="shared" si="49"/>
        <v>-</v>
      </c>
      <c r="BC41" s="223" t="str">
        <f t="shared" si="49"/>
        <v>-</v>
      </c>
      <c r="BD41" s="223" t="str">
        <f t="shared" si="49"/>
        <v>-</v>
      </c>
      <c r="BE41" s="223" t="str">
        <f t="shared" si="49"/>
        <v>-</v>
      </c>
      <c r="BF41" s="223" t="str">
        <f t="shared" si="49"/>
        <v>-</v>
      </c>
      <c r="BG41" s="223" t="str">
        <f t="shared" si="49"/>
        <v>-</v>
      </c>
      <c r="BH41" s="223" t="str">
        <f t="shared" si="49"/>
        <v>-</v>
      </c>
      <c r="BI41" s="223" t="str">
        <f t="shared" si="49"/>
        <v>-</v>
      </c>
      <c r="BJ41" s="223" t="str">
        <f t="shared" si="49"/>
        <v>-</v>
      </c>
      <c r="BK41" s="223" t="str">
        <f t="shared" si="49"/>
        <v>-</v>
      </c>
      <c r="BL41" s="223" t="str">
        <f t="shared" si="49"/>
        <v>-</v>
      </c>
      <c r="BM41" s="223" t="str">
        <f t="shared" si="49"/>
        <v>-</v>
      </c>
      <c r="BN41" s="223" t="str">
        <f t="shared" si="49"/>
        <v>-</v>
      </c>
      <c r="BO41" s="270">
        <f t="shared" ref="BO41:BO42" si="50">AVERAGE(O41:BN41)</f>
        <v>46.160516233111515</v>
      </c>
    </row>
    <row r="42" spans="1:67" x14ac:dyDescent="0.2">
      <c r="A42" s="318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9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50"/>
        <v>#DIV/0!</v>
      </c>
    </row>
    <row r="43" spans="1:67" ht="12.75" customHeight="1" x14ac:dyDescent="0.2">
      <c r="A43" s="316" t="s">
        <v>25</v>
      </c>
      <c r="B43" s="307" t="s">
        <v>808</v>
      </c>
      <c r="C43" s="307" t="s">
        <v>76</v>
      </c>
      <c r="D43" s="307" t="s">
        <v>76</v>
      </c>
      <c r="E43" s="307" t="s">
        <v>84</v>
      </c>
      <c r="F43" s="307"/>
      <c r="G43" s="307"/>
      <c r="H43" s="319" t="s">
        <v>125</v>
      </c>
      <c r="I43" s="307"/>
      <c r="J43" s="307"/>
      <c r="K43" s="307"/>
      <c r="L43" s="307"/>
      <c r="M43" s="309"/>
      <c r="N43" s="219" t="s">
        <v>934</v>
      </c>
      <c r="O43" s="230">
        <v>0</v>
      </c>
      <c r="P43" s="230">
        <v>0</v>
      </c>
      <c r="Q43" s="230">
        <v>0</v>
      </c>
      <c r="R43" s="230">
        <v>0</v>
      </c>
      <c r="S43" s="230">
        <v>0</v>
      </c>
      <c r="T43" s="230">
        <v>0</v>
      </c>
      <c r="U43" s="230">
        <v>0</v>
      </c>
      <c r="V43" s="230">
        <v>0</v>
      </c>
      <c r="W43" s="230">
        <v>0</v>
      </c>
      <c r="X43" s="230">
        <v>0</v>
      </c>
      <c r="Y43" s="230">
        <v>0</v>
      </c>
      <c r="Z43" s="230">
        <v>0</v>
      </c>
      <c r="AA43" s="230">
        <v>0</v>
      </c>
      <c r="AB43" s="230">
        <v>0</v>
      </c>
      <c r="AC43" s="230"/>
      <c r="AD43" s="230"/>
      <c r="AE43" s="230">
        <v>0</v>
      </c>
      <c r="AF43" s="230">
        <v>0</v>
      </c>
      <c r="AG43" s="230">
        <v>0</v>
      </c>
      <c r="AH43" s="230">
        <v>0</v>
      </c>
      <c r="AI43" s="220">
        <v>0</v>
      </c>
      <c r="AJ43" s="220">
        <v>0</v>
      </c>
      <c r="AK43" s="220">
        <v>0</v>
      </c>
      <c r="AL43" s="220">
        <v>0</v>
      </c>
      <c r="AM43" s="220">
        <v>0</v>
      </c>
      <c r="AN43" s="220">
        <v>0</v>
      </c>
      <c r="AO43" s="220">
        <v>0</v>
      </c>
      <c r="AP43" s="230">
        <v>0</v>
      </c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132">
        <f t="shared" ref="BO43:BO45" si="51">SUM(O43:BN43)</f>
        <v>0</v>
      </c>
    </row>
    <row r="44" spans="1:67" x14ac:dyDescent="0.2">
      <c r="A44" s="317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19" t="s">
        <v>935</v>
      </c>
      <c r="O44" s="230">
        <v>0</v>
      </c>
      <c r="P44" s="230">
        <v>0</v>
      </c>
      <c r="Q44" s="230">
        <v>0</v>
      </c>
      <c r="R44" s="230">
        <v>0</v>
      </c>
      <c r="S44" s="230">
        <v>0</v>
      </c>
      <c r="T44" s="230">
        <v>0</v>
      </c>
      <c r="U44" s="230">
        <v>0</v>
      </c>
      <c r="V44" s="230">
        <v>0</v>
      </c>
      <c r="W44" s="230">
        <v>0</v>
      </c>
      <c r="X44" s="230">
        <v>0</v>
      </c>
      <c r="Y44" s="230">
        <v>0</v>
      </c>
      <c r="Z44" s="230">
        <v>0</v>
      </c>
      <c r="AA44" s="230">
        <v>0</v>
      </c>
      <c r="AB44" s="230">
        <v>0</v>
      </c>
      <c r="AC44" s="230"/>
      <c r="AD44" s="230"/>
      <c r="AE44" s="230">
        <v>0</v>
      </c>
      <c r="AF44" s="230">
        <v>0</v>
      </c>
      <c r="AG44" s="230">
        <v>0</v>
      </c>
      <c r="AH44" s="230">
        <v>0</v>
      </c>
      <c r="AI44" s="220">
        <v>0</v>
      </c>
      <c r="AJ44" s="220">
        <v>0</v>
      </c>
      <c r="AK44" s="220">
        <v>0</v>
      </c>
      <c r="AL44" s="220">
        <v>0</v>
      </c>
      <c r="AM44" s="220">
        <v>0</v>
      </c>
      <c r="AN44" s="220">
        <v>0</v>
      </c>
      <c r="AO44" s="220">
        <v>0</v>
      </c>
      <c r="AP44" s="230">
        <v>0</v>
      </c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132">
        <f t="shared" si="51"/>
        <v>0</v>
      </c>
    </row>
    <row r="45" spans="1:67" x14ac:dyDescent="0.2">
      <c r="A45" s="317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>
        <f t="shared" ref="O45:AU45" si="52">IF(ISBLANK(O43),"-",O43+O44)</f>
        <v>0</v>
      </c>
      <c r="P45" s="222">
        <f t="shared" si="52"/>
        <v>0</v>
      </c>
      <c r="Q45" s="222">
        <f t="shared" si="52"/>
        <v>0</v>
      </c>
      <c r="R45" s="222">
        <f t="shared" si="52"/>
        <v>0</v>
      </c>
      <c r="S45" s="222">
        <f t="shared" si="52"/>
        <v>0</v>
      </c>
      <c r="T45" s="222">
        <f t="shared" si="52"/>
        <v>0</v>
      </c>
      <c r="U45" s="222">
        <f t="shared" si="52"/>
        <v>0</v>
      </c>
      <c r="V45" s="222">
        <f t="shared" si="52"/>
        <v>0</v>
      </c>
      <c r="W45" s="222">
        <f t="shared" si="52"/>
        <v>0</v>
      </c>
      <c r="X45" s="222">
        <f t="shared" si="52"/>
        <v>0</v>
      </c>
      <c r="Y45" s="222">
        <f t="shared" si="52"/>
        <v>0</v>
      </c>
      <c r="Z45" s="222">
        <f t="shared" si="52"/>
        <v>0</v>
      </c>
      <c r="AA45" s="222">
        <f t="shared" si="52"/>
        <v>0</v>
      </c>
      <c r="AB45" s="222">
        <f t="shared" si="52"/>
        <v>0</v>
      </c>
      <c r="AC45" s="222" t="str">
        <f t="shared" si="52"/>
        <v>-</v>
      </c>
      <c r="AD45" s="222" t="str">
        <f t="shared" si="52"/>
        <v>-</v>
      </c>
      <c r="AE45" s="222">
        <f t="shared" si="52"/>
        <v>0</v>
      </c>
      <c r="AF45" s="222">
        <f t="shared" si="52"/>
        <v>0</v>
      </c>
      <c r="AG45" s="222">
        <f t="shared" si="52"/>
        <v>0</v>
      </c>
      <c r="AH45" s="222">
        <f t="shared" si="52"/>
        <v>0</v>
      </c>
      <c r="AI45" s="222">
        <f t="shared" si="52"/>
        <v>0</v>
      </c>
      <c r="AJ45" s="222">
        <f t="shared" si="52"/>
        <v>0</v>
      </c>
      <c r="AK45" s="222">
        <f t="shared" si="52"/>
        <v>0</v>
      </c>
      <c r="AL45" s="222">
        <f t="shared" si="52"/>
        <v>0</v>
      </c>
      <c r="AM45" s="222">
        <f t="shared" si="52"/>
        <v>0</v>
      </c>
      <c r="AN45" s="222">
        <f t="shared" si="52"/>
        <v>0</v>
      </c>
      <c r="AO45" s="222">
        <f t="shared" si="52"/>
        <v>0</v>
      </c>
      <c r="AP45" s="222">
        <f t="shared" si="52"/>
        <v>0</v>
      </c>
      <c r="AQ45" s="222" t="str">
        <f t="shared" si="52"/>
        <v>-</v>
      </c>
      <c r="AR45" s="222" t="str">
        <f t="shared" si="52"/>
        <v>-</v>
      </c>
      <c r="AS45" s="222" t="str">
        <f t="shared" si="52"/>
        <v>-</v>
      </c>
      <c r="AT45" s="222" t="str">
        <f t="shared" si="52"/>
        <v>-</v>
      </c>
      <c r="AU45" s="222" t="str">
        <f t="shared" si="52"/>
        <v>-</v>
      </c>
      <c r="AV45" s="222"/>
      <c r="AW45" s="222"/>
      <c r="AX45" s="222"/>
      <c r="AY45" s="222" t="str">
        <f t="shared" ref="AY45:BN45" si="53">IF(ISBLANK(AY43),"-",AY43+AY44)</f>
        <v>-</v>
      </c>
      <c r="AZ45" s="222" t="str">
        <f t="shared" si="53"/>
        <v>-</v>
      </c>
      <c r="BA45" s="222" t="str">
        <f t="shared" si="53"/>
        <v>-</v>
      </c>
      <c r="BB45" s="222" t="str">
        <f t="shared" si="53"/>
        <v>-</v>
      </c>
      <c r="BC45" s="222" t="str">
        <f t="shared" si="53"/>
        <v>-</v>
      </c>
      <c r="BD45" s="222" t="str">
        <f t="shared" si="53"/>
        <v>-</v>
      </c>
      <c r="BE45" s="222" t="str">
        <f t="shared" si="53"/>
        <v>-</v>
      </c>
      <c r="BF45" s="222" t="str">
        <f t="shared" si="53"/>
        <v>-</v>
      </c>
      <c r="BG45" s="222" t="str">
        <f t="shared" si="53"/>
        <v>-</v>
      </c>
      <c r="BH45" s="222" t="str">
        <f t="shared" si="53"/>
        <v>-</v>
      </c>
      <c r="BI45" s="222" t="str">
        <f t="shared" si="53"/>
        <v>-</v>
      </c>
      <c r="BJ45" s="222" t="str">
        <f t="shared" si="53"/>
        <v>-</v>
      </c>
      <c r="BK45" s="222" t="str">
        <f t="shared" si="53"/>
        <v>-</v>
      </c>
      <c r="BL45" s="222" t="str">
        <f t="shared" si="53"/>
        <v>-</v>
      </c>
      <c r="BM45" s="222" t="str">
        <f t="shared" si="53"/>
        <v>-</v>
      </c>
      <c r="BN45" s="222" t="str">
        <f t="shared" si="53"/>
        <v>-</v>
      </c>
      <c r="BO45" s="133">
        <f t="shared" si="51"/>
        <v>0</v>
      </c>
    </row>
    <row r="46" spans="1:67" x14ac:dyDescent="0.2">
      <c r="A46" s="317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 t="str">
        <f t="shared" ref="O46:AU46" si="54">IF(ISNUMBER(O45),(IF(O45&gt;0,(100/(O43+O44))*O43,"-")),"-")</f>
        <v>-</v>
      </c>
      <c r="P46" s="223" t="str">
        <f t="shared" si="54"/>
        <v>-</v>
      </c>
      <c r="Q46" s="223" t="str">
        <f t="shared" si="54"/>
        <v>-</v>
      </c>
      <c r="R46" s="223" t="str">
        <f t="shared" si="54"/>
        <v>-</v>
      </c>
      <c r="S46" s="223" t="str">
        <f t="shared" si="54"/>
        <v>-</v>
      </c>
      <c r="T46" s="223" t="str">
        <f t="shared" si="54"/>
        <v>-</v>
      </c>
      <c r="U46" s="223" t="str">
        <f t="shared" si="54"/>
        <v>-</v>
      </c>
      <c r="V46" s="223" t="str">
        <f t="shared" si="54"/>
        <v>-</v>
      </c>
      <c r="W46" s="223" t="str">
        <f t="shared" si="54"/>
        <v>-</v>
      </c>
      <c r="X46" s="223" t="str">
        <f t="shared" si="54"/>
        <v>-</v>
      </c>
      <c r="Y46" s="223" t="str">
        <f t="shared" si="54"/>
        <v>-</v>
      </c>
      <c r="Z46" s="223" t="str">
        <f t="shared" si="54"/>
        <v>-</v>
      </c>
      <c r="AA46" s="223" t="str">
        <f t="shared" si="54"/>
        <v>-</v>
      </c>
      <c r="AB46" s="223" t="str">
        <f t="shared" si="54"/>
        <v>-</v>
      </c>
      <c r="AC46" s="223" t="str">
        <f t="shared" si="54"/>
        <v>-</v>
      </c>
      <c r="AD46" s="223" t="str">
        <f t="shared" si="54"/>
        <v>-</v>
      </c>
      <c r="AE46" s="223" t="str">
        <f t="shared" si="54"/>
        <v>-</v>
      </c>
      <c r="AF46" s="223" t="str">
        <f t="shared" si="54"/>
        <v>-</v>
      </c>
      <c r="AG46" s="223" t="str">
        <f t="shared" si="54"/>
        <v>-</v>
      </c>
      <c r="AH46" s="223" t="str">
        <f t="shared" si="54"/>
        <v>-</v>
      </c>
      <c r="AI46" s="223" t="str">
        <f t="shared" si="54"/>
        <v>-</v>
      </c>
      <c r="AJ46" s="223" t="str">
        <f t="shared" si="54"/>
        <v>-</v>
      </c>
      <c r="AK46" s="223" t="str">
        <f t="shared" si="54"/>
        <v>-</v>
      </c>
      <c r="AL46" s="223" t="str">
        <f t="shared" si="54"/>
        <v>-</v>
      </c>
      <c r="AM46" s="223" t="str">
        <f t="shared" si="54"/>
        <v>-</v>
      </c>
      <c r="AN46" s="223" t="str">
        <f t="shared" si="54"/>
        <v>-</v>
      </c>
      <c r="AO46" s="223" t="str">
        <f t="shared" si="54"/>
        <v>-</v>
      </c>
      <c r="AP46" s="223" t="str">
        <f t="shared" si="54"/>
        <v>-</v>
      </c>
      <c r="AQ46" s="223" t="str">
        <f t="shared" si="54"/>
        <v>-</v>
      </c>
      <c r="AR46" s="223" t="str">
        <f t="shared" si="54"/>
        <v>-</v>
      </c>
      <c r="AS46" s="223" t="str">
        <f t="shared" si="54"/>
        <v>-</v>
      </c>
      <c r="AT46" s="223" t="str">
        <f t="shared" si="54"/>
        <v>-</v>
      </c>
      <c r="AU46" s="223" t="str">
        <f t="shared" si="54"/>
        <v>-</v>
      </c>
      <c r="AV46" s="223"/>
      <c r="AW46" s="223"/>
      <c r="AX46" s="223"/>
      <c r="AY46" s="223" t="str">
        <f t="shared" ref="AY46:BN46" si="55">IF(ISNUMBER(AY45),(IF(AY45&gt;0,(100/(AY43+AY44))*AY43,"-")),"-")</f>
        <v>-</v>
      </c>
      <c r="AZ46" s="223" t="str">
        <f t="shared" si="55"/>
        <v>-</v>
      </c>
      <c r="BA46" s="223" t="str">
        <f t="shared" si="55"/>
        <v>-</v>
      </c>
      <c r="BB46" s="223" t="str">
        <f t="shared" si="55"/>
        <v>-</v>
      </c>
      <c r="BC46" s="223" t="str">
        <f t="shared" si="55"/>
        <v>-</v>
      </c>
      <c r="BD46" s="223" t="str">
        <f t="shared" si="55"/>
        <v>-</v>
      </c>
      <c r="BE46" s="223" t="str">
        <f t="shared" si="55"/>
        <v>-</v>
      </c>
      <c r="BF46" s="223" t="str">
        <f t="shared" si="55"/>
        <v>-</v>
      </c>
      <c r="BG46" s="223" t="str">
        <f t="shared" si="55"/>
        <v>-</v>
      </c>
      <c r="BH46" s="223" t="str">
        <f t="shared" si="55"/>
        <v>-</v>
      </c>
      <c r="BI46" s="223" t="str">
        <f t="shared" si="55"/>
        <v>-</v>
      </c>
      <c r="BJ46" s="223" t="str">
        <f t="shared" si="55"/>
        <v>-</v>
      </c>
      <c r="BK46" s="223" t="str">
        <f t="shared" si="55"/>
        <v>-</v>
      </c>
      <c r="BL46" s="223" t="str">
        <f t="shared" si="55"/>
        <v>-</v>
      </c>
      <c r="BM46" s="223" t="str">
        <f t="shared" si="55"/>
        <v>-</v>
      </c>
      <c r="BN46" s="223" t="str">
        <f t="shared" si="55"/>
        <v>-</v>
      </c>
      <c r="BO46" s="270" t="e">
        <f t="shared" ref="BO46:BO47" si="56">AVERAGE(O46:BN46)</f>
        <v>#DIV/0!</v>
      </c>
    </row>
    <row r="47" spans="1:67" x14ac:dyDescent="0.2">
      <c r="A47" s="318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9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22" t="e">
        <f t="shared" si="56"/>
        <v>#DIV/0!</v>
      </c>
    </row>
    <row r="48" spans="1:67" ht="12.75" customHeight="1" x14ac:dyDescent="0.2">
      <c r="A48" s="316" t="s">
        <v>25</v>
      </c>
      <c r="B48" s="307" t="s">
        <v>809</v>
      </c>
      <c r="C48" s="307" t="s">
        <v>76</v>
      </c>
      <c r="D48" s="307" t="s">
        <v>76</v>
      </c>
      <c r="E48" s="307" t="s">
        <v>84</v>
      </c>
      <c r="F48" s="307"/>
      <c r="G48" s="307"/>
      <c r="H48" s="319" t="s">
        <v>86</v>
      </c>
      <c r="I48" s="307"/>
      <c r="J48" s="307"/>
      <c r="K48" s="307"/>
      <c r="L48" s="307"/>
      <c r="M48" s="309"/>
      <c r="N48" s="219" t="s">
        <v>934</v>
      </c>
      <c r="O48" s="230">
        <v>0</v>
      </c>
      <c r="P48" s="230">
        <v>0</v>
      </c>
      <c r="Q48" s="230">
        <v>0</v>
      </c>
      <c r="R48" s="230">
        <v>0</v>
      </c>
      <c r="S48" s="230">
        <v>0</v>
      </c>
      <c r="T48" s="230">
        <v>0</v>
      </c>
      <c r="U48" s="230">
        <v>0</v>
      </c>
      <c r="V48" s="230">
        <v>0</v>
      </c>
      <c r="W48" s="230">
        <v>0</v>
      </c>
      <c r="X48" s="230">
        <v>0</v>
      </c>
      <c r="Y48" s="230">
        <v>0</v>
      </c>
      <c r="Z48" s="230">
        <v>0</v>
      </c>
      <c r="AA48" s="230">
        <v>0</v>
      </c>
      <c r="AB48" s="230">
        <v>0</v>
      </c>
      <c r="AC48" s="230"/>
      <c r="AD48" s="230"/>
      <c r="AE48" s="230">
        <v>0</v>
      </c>
      <c r="AF48" s="230">
        <v>0</v>
      </c>
      <c r="AG48" s="230">
        <v>0</v>
      </c>
      <c r="AH48" s="230">
        <v>0</v>
      </c>
      <c r="AI48" s="220">
        <v>0</v>
      </c>
      <c r="AJ48" s="220">
        <v>0</v>
      </c>
      <c r="AK48" s="220">
        <v>0</v>
      </c>
      <c r="AL48" s="220">
        <v>0</v>
      </c>
      <c r="AM48" s="220">
        <v>0</v>
      </c>
      <c r="AN48" s="220">
        <v>0</v>
      </c>
      <c r="AO48" s="220">
        <v>0</v>
      </c>
      <c r="AP48" s="230">
        <v>0</v>
      </c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132">
        <f t="shared" ref="BO48:BO50" si="57">SUM(O48:BN48)</f>
        <v>0</v>
      </c>
    </row>
    <row r="49" spans="1:67" x14ac:dyDescent="0.2">
      <c r="A49" s="317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935</v>
      </c>
      <c r="O49" s="230">
        <v>0</v>
      </c>
      <c r="P49" s="230">
        <v>0</v>
      </c>
      <c r="Q49" s="230">
        <v>0</v>
      </c>
      <c r="R49" s="230">
        <v>0</v>
      </c>
      <c r="S49" s="230">
        <v>0</v>
      </c>
      <c r="T49" s="230">
        <v>0</v>
      </c>
      <c r="U49" s="230">
        <v>0</v>
      </c>
      <c r="V49" s="230">
        <v>0</v>
      </c>
      <c r="W49" s="230">
        <v>0</v>
      </c>
      <c r="X49" s="230">
        <v>0</v>
      </c>
      <c r="Y49" s="230">
        <v>0</v>
      </c>
      <c r="Z49" s="230">
        <v>0</v>
      </c>
      <c r="AA49" s="230">
        <v>0</v>
      </c>
      <c r="AB49" s="230">
        <v>0</v>
      </c>
      <c r="AC49" s="230"/>
      <c r="AD49" s="230"/>
      <c r="AE49" s="230">
        <v>0</v>
      </c>
      <c r="AF49" s="230">
        <v>0</v>
      </c>
      <c r="AG49" s="230">
        <v>0</v>
      </c>
      <c r="AH49" s="23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30">
        <v>1</v>
      </c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132">
        <f t="shared" si="57"/>
        <v>1</v>
      </c>
    </row>
    <row r="50" spans="1:67" x14ac:dyDescent="0.2">
      <c r="A50" s="317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>
        <f t="shared" ref="O50:AU50" si="58">IF(ISBLANK(O48),"-",O48+O49)</f>
        <v>0</v>
      </c>
      <c r="P50" s="222">
        <f t="shared" si="58"/>
        <v>0</v>
      </c>
      <c r="Q50" s="222">
        <f t="shared" si="58"/>
        <v>0</v>
      </c>
      <c r="R50" s="222">
        <f t="shared" si="58"/>
        <v>0</v>
      </c>
      <c r="S50" s="222">
        <f t="shared" si="58"/>
        <v>0</v>
      </c>
      <c r="T50" s="222">
        <f t="shared" si="58"/>
        <v>0</v>
      </c>
      <c r="U50" s="222">
        <f t="shared" si="58"/>
        <v>0</v>
      </c>
      <c r="V50" s="222">
        <f t="shared" si="58"/>
        <v>0</v>
      </c>
      <c r="W50" s="222">
        <f t="shared" si="58"/>
        <v>0</v>
      </c>
      <c r="X50" s="222">
        <f t="shared" si="58"/>
        <v>0</v>
      </c>
      <c r="Y50" s="222">
        <f t="shared" si="58"/>
        <v>0</v>
      </c>
      <c r="Z50" s="222">
        <f t="shared" si="58"/>
        <v>0</v>
      </c>
      <c r="AA50" s="222">
        <f t="shared" si="58"/>
        <v>0</v>
      </c>
      <c r="AB50" s="222">
        <f t="shared" si="58"/>
        <v>0</v>
      </c>
      <c r="AC50" s="222" t="str">
        <f t="shared" si="58"/>
        <v>-</v>
      </c>
      <c r="AD50" s="222" t="str">
        <f t="shared" si="58"/>
        <v>-</v>
      </c>
      <c r="AE50" s="222">
        <f t="shared" si="58"/>
        <v>0</v>
      </c>
      <c r="AF50" s="222">
        <f t="shared" si="58"/>
        <v>0</v>
      </c>
      <c r="AG50" s="222">
        <f t="shared" si="58"/>
        <v>0</v>
      </c>
      <c r="AH50" s="222">
        <f t="shared" si="58"/>
        <v>0</v>
      </c>
      <c r="AI50" s="222">
        <f t="shared" si="58"/>
        <v>0</v>
      </c>
      <c r="AJ50" s="222">
        <f t="shared" si="58"/>
        <v>0</v>
      </c>
      <c r="AK50" s="222">
        <f t="shared" si="58"/>
        <v>0</v>
      </c>
      <c r="AL50" s="222">
        <f t="shared" si="58"/>
        <v>0</v>
      </c>
      <c r="AM50" s="222">
        <f t="shared" si="58"/>
        <v>0</v>
      </c>
      <c r="AN50" s="222">
        <f t="shared" si="58"/>
        <v>0</v>
      </c>
      <c r="AO50" s="222">
        <f t="shared" si="58"/>
        <v>0</v>
      </c>
      <c r="AP50" s="222">
        <f t="shared" si="58"/>
        <v>1</v>
      </c>
      <c r="AQ50" s="222" t="str">
        <f t="shared" si="58"/>
        <v>-</v>
      </c>
      <c r="AR50" s="222" t="str">
        <f t="shared" si="58"/>
        <v>-</v>
      </c>
      <c r="AS50" s="222" t="str">
        <f t="shared" si="58"/>
        <v>-</v>
      </c>
      <c r="AT50" s="222" t="str">
        <f t="shared" si="58"/>
        <v>-</v>
      </c>
      <c r="AU50" s="222" t="str">
        <f t="shared" si="58"/>
        <v>-</v>
      </c>
      <c r="AV50" s="222"/>
      <c r="AW50" s="222"/>
      <c r="AX50" s="222"/>
      <c r="AY50" s="222"/>
      <c r="AZ50" s="222" t="str">
        <f t="shared" ref="AZ50:BN50" si="59">IF(ISBLANK(AZ48),"-",AZ48+AZ49)</f>
        <v>-</v>
      </c>
      <c r="BA50" s="222" t="str">
        <f t="shared" si="59"/>
        <v>-</v>
      </c>
      <c r="BB50" s="222" t="str">
        <f t="shared" si="59"/>
        <v>-</v>
      </c>
      <c r="BC50" s="222" t="str">
        <f t="shared" si="59"/>
        <v>-</v>
      </c>
      <c r="BD50" s="222" t="str">
        <f t="shared" si="59"/>
        <v>-</v>
      </c>
      <c r="BE50" s="222" t="str">
        <f t="shared" si="59"/>
        <v>-</v>
      </c>
      <c r="BF50" s="222" t="str">
        <f t="shared" si="59"/>
        <v>-</v>
      </c>
      <c r="BG50" s="222" t="str">
        <f t="shared" si="59"/>
        <v>-</v>
      </c>
      <c r="BH50" s="222" t="str">
        <f t="shared" si="59"/>
        <v>-</v>
      </c>
      <c r="BI50" s="222" t="str">
        <f t="shared" si="59"/>
        <v>-</v>
      </c>
      <c r="BJ50" s="222" t="str">
        <f t="shared" si="59"/>
        <v>-</v>
      </c>
      <c r="BK50" s="222" t="str">
        <f t="shared" si="59"/>
        <v>-</v>
      </c>
      <c r="BL50" s="222" t="str">
        <f t="shared" si="59"/>
        <v>-</v>
      </c>
      <c r="BM50" s="222" t="str">
        <f t="shared" si="59"/>
        <v>-</v>
      </c>
      <c r="BN50" s="222" t="str">
        <f t="shared" si="59"/>
        <v>-</v>
      </c>
      <c r="BO50" s="133">
        <f t="shared" si="57"/>
        <v>1</v>
      </c>
    </row>
    <row r="51" spans="1:67" x14ac:dyDescent="0.2">
      <c r="A51" s="317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936</v>
      </c>
      <c r="O51" s="223" t="str">
        <f t="shared" ref="O51:AU51" si="60">IF(ISNUMBER(O50),(IF(O50&gt;0,(100/(O48+O49))*O48,"-")),"-")</f>
        <v>-</v>
      </c>
      <c r="P51" s="223" t="str">
        <f t="shared" si="60"/>
        <v>-</v>
      </c>
      <c r="Q51" s="223" t="str">
        <f t="shared" si="60"/>
        <v>-</v>
      </c>
      <c r="R51" s="223" t="str">
        <f t="shared" si="60"/>
        <v>-</v>
      </c>
      <c r="S51" s="223" t="str">
        <f t="shared" si="60"/>
        <v>-</v>
      </c>
      <c r="T51" s="223" t="str">
        <f t="shared" si="60"/>
        <v>-</v>
      </c>
      <c r="U51" s="223" t="str">
        <f t="shared" si="60"/>
        <v>-</v>
      </c>
      <c r="V51" s="223" t="str">
        <f t="shared" si="60"/>
        <v>-</v>
      </c>
      <c r="W51" s="223" t="str">
        <f t="shared" si="60"/>
        <v>-</v>
      </c>
      <c r="X51" s="223" t="str">
        <f t="shared" si="60"/>
        <v>-</v>
      </c>
      <c r="Y51" s="223" t="str">
        <f t="shared" si="60"/>
        <v>-</v>
      </c>
      <c r="Z51" s="223" t="str">
        <f t="shared" si="60"/>
        <v>-</v>
      </c>
      <c r="AA51" s="223" t="str">
        <f t="shared" si="60"/>
        <v>-</v>
      </c>
      <c r="AB51" s="223" t="str">
        <f t="shared" si="60"/>
        <v>-</v>
      </c>
      <c r="AC51" s="223" t="str">
        <f t="shared" si="60"/>
        <v>-</v>
      </c>
      <c r="AD51" s="223" t="str">
        <f t="shared" si="60"/>
        <v>-</v>
      </c>
      <c r="AE51" s="223" t="str">
        <f t="shared" si="60"/>
        <v>-</v>
      </c>
      <c r="AF51" s="223" t="str">
        <f t="shared" si="60"/>
        <v>-</v>
      </c>
      <c r="AG51" s="223" t="str">
        <f t="shared" si="60"/>
        <v>-</v>
      </c>
      <c r="AH51" s="223" t="str">
        <f t="shared" si="60"/>
        <v>-</v>
      </c>
      <c r="AI51" s="223" t="str">
        <f t="shared" si="60"/>
        <v>-</v>
      </c>
      <c r="AJ51" s="223" t="str">
        <f t="shared" si="60"/>
        <v>-</v>
      </c>
      <c r="AK51" s="223" t="str">
        <f t="shared" si="60"/>
        <v>-</v>
      </c>
      <c r="AL51" s="223" t="str">
        <f t="shared" si="60"/>
        <v>-</v>
      </c>
      <c r="AM51" s="223" t="str">
        <f t="shared" si="60"/>
        <v>-</v>
      </c>
      <c r="AN51" s="223" t="str">
        <f t="shared" si="60"/>
        <v>-</v>
      </c>
      <c r="AO51" s="223" t="str">
        <f t="shared" si="60"/>
        <v>-</v>
      </c>
      <c r="AP51" s="223">
        <f t="shared" si="60"/>
        <v>0</v>
      </c>
      <c r="AQ51" s="223" t="str">
        <f t="shared" si="60"/>
        <v>-</v>
      </c>
      <c r="AR51" s="223" t="str">
        <f t="shared" si="60"/>
        <v>-</v>
      </c>
      <c r="AS51" s="223" t="str">
        <f t="shared" si="60"/>
        <v>-</v>
      </c>
      <c r="AT51" s="223" t="str">
        <f t="shared" si="60"/>
        <v>-</v>
      </c>
      <c r="AU51" s="223" t="str">
        <f t="shared" si="60"/>
        <v>-</v>
      </c>
      <c r="AV51" s="223"/>
      <c r="AW51" s="223"/>
      <c r="AX51" s="223"/>
      <c r="AY51" s="223"/>
      <c r="AZ51" s="223" t="str">
        <f t="shared" ref="AZ51:BN51" si="61">IF(ISNUMBER(AZ50),(IF(AZ50&gt;0,(100/(AZ48+AZ49))*AZ48,"-")),"-")</f>
        <v>-</v>
      </c>
      <c r="BA51" s="223" t="str">
        <f t="shared" si="61"/>
        <v>-</v>
      </c>
      <c r="BB51" s="223" t="str">
        <f t="shared" si="61"/>
        <v>-</v>
      </c>
      <c r="BC51" s="223" t="str">
        <f t="shared" si="61"/>
        <v>-</v>
      </c>
      <c r="BD51" s="223" t="str">
        <f t="shared" si="61"/>
        <v>-</v>
      </c>
      <c r="BE51" s="223" t="str">
        <f t="shared" si="61"/>
        <v>-</v>
      </c>
      <c r="BF51" s="223" t="str">
        <f t="shared" si="61"/>
        <v>-</v>
      </c>
      <c r="BG51" s="223" t="str">
        <f t="shared" si="61"/>
        <v>-</v>
      </c>
      <c r="BH51" s="223" t="str">
        <f t="shared" si="61"/>
        <v>-</v>
      </c>
      <c r="BI51" s="223" t="str">
        <f t="shared" si="61"/>
        <v>-</v>
      </c>
      <c r="BJ51" s="223" t="str">
        <f t="shared" si="61"/>
        <v>-</v>
      </c>
      <c r="BK51" s="223" t="str">
        <f t="shared" si="61"/>
        <v>-</v>
      </c>
      <c r="BL51" s="223" t="str">
        <f t="shared" si="61"/>
        <v>-</v>
      </c>
      <c r="BM51" s="223" t="str">
        <f t="shared" si="61"/>
        <v>-</v>
      </c>
      <c r="BN51" s="223" t="str">
        <f t="shared" si="61"/>
        <v>-</v>
      </c>
      <c r="BO51" s="270">
        <f t="shared" ref="BO51:BO52" si="62">AVERAGE(O51:BN51)</f>
        <v>0</v>
      </c>
    </row>
    <row r="52" spans="1:67" x14ac:dyDescent="0.2">
      <c r="A52" s="318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9"/>
      <c r="N52" s="224" t="s">
        <v>937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22" t="e">
        <f t="shared" si="62"/>
        <v>#DIV/0!</v>
      </c>
    </row>
    <row r="53" spans="1:67" ht="12.75" customHeight="1" x14ac:dyDescent="0.2">
      <c r="A53" s="316" t="s">
        <v>25</v>
      </c>
      <c r="B53" s="307" t="s">
        <v>810</v>
      </c>
      <c r="C53" s="307" t="s">
        <v>76</v>
      </c>
      <c r="D53" s="307" t="s">
        <v>76</v>
      </c>
      <c r="E53" s="307" t="s">
        <v>84</v>
      </c>
      <c r="F53" s="307"/>
      <c r="G53" s="307"/>
      <c r="H53" s="319" t="s">
        <v>86</v>
      </c>
      <c r="I53" s="307"/>
      <c r="J53" s="307"/>
      <c r="K53" s="307"/>
      <c r="L53" s="307"/>
      <c r="M53" s="309"/>
      <c r="N53" s="219" t="s">
        <v>934</v>
      </c>
      <c r="O53" s="230">
        <v>0</v>
      </c>
      <c r="P53" s="230">
        <v>0</v>
      </c>
      <c r="Q53" s="230">
        <v>0</v>
      </c>
      <c r="R53" s="230">
        <v>0</v>
      </c>
      <c r="S53" s="230">
        <v>0</v>
      </c>
      <c r="T53" s="230">
        <v>0</v>
      </c>
      <c r="U53" s="230">
        <v>0</v>
      </c>
      <c r="V53" s="230">
        <v>0</v>
      </c>
      <c r="W53" s="230">
        <v>0</v>
      </c>
      <c r="X53" s="230">
        <v>0</v>
      </c>
      <c r="Y53" s="230">
        <v>0</v>
      </c>
      <c r="Z53" s="230">
        <v>0</v>
      </c>
      <c r="AA53" s="230">
        <v>0</v>
      </c>
      <c r="AB53" s="230">
        <v>0</v>
      </c>
      <c r="AC53" s="230"/>
      <c r="AD53" s="230"/>
      <c r="AE53" s="230">
        <v>0</v>
      </c>
      <c r="AF53" s="230">
        <v>0</v>
      </c>
      <c r="AG53" s="230">
        <v>0</v>
      </c>
      <c r="AH53" s="230">
        <v>0</v>
      </c>
      <c r="AI53" s="220">
        <v>0</v>
      </c>
      <c r="AJ53" s="220">
        <v>0</v>
      </c>
      <c r="AK53" s="220">
        <v>0</v>
      </c>
      <c r="AL53" s="220">
        <v>0</v>
      </c>
      <c r="AM53" s="220">
        <v>0</v>
      </c>
      <c r="AN53" s="220">
        <v>0</v>
      </c>
      <c r="AO53" s="220">
        <v>0</v>
      </c>
      <c r="AP53" s="230">
        <v>6</v>
      </c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132">
        <f t="shared" ref="BO53:BO55" si="63">SUM(O53:BN53)</f>
        <v>6</v>
      </c>
    </row>
    <row r="54" spans="1:67" x14ac:dyDescent="0.2">
      <c r="A54" s="317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30">
        <v>0</v>
      </c>
      <c r="P54" s="230">
        <v>0</v>
      </c>
      <c r="Q54" s="230">
        <v>0</v>
      </c>
      <c r="R54" s="230">
        <v>0</v>
      </c>
      <c r="S54" s="230">
        <v>0</v>
      </c>
      <c r="T54" s="230">
        <v>0</v>
      </c>
      <c r="U54" s="230">
        <v>0</v>
      </c>
      <c r="V54" s="230">
        <v>0</v>
      </c>
      <c r="W54" s="230">
        <v>0</v>
      </c>
      <c r="X54" s="230">
        <v>0</v>
      </c>
      <c r="Y54" s="230">
        <v>0</v>
      </c>
      <c r="Z54" s="230">
        <v>0</v>
      </c>
      <c r="AA54" s="230">
        <v>0</v>
      </c>
      <c r="AB54" s="230">
        <v>0</v>
      </c>
      <c r="AC54" s="230"/>
      <c r="AD54" s="230"/>
      <c r="AE54" s="230">
        <v>0</v>
      </c>
      <c r="AF54" s="230">
        <v>0</v>
      </c>
      <c r="AG54" s="230">
        <v>0</v>
      </c>
      <c r="AH54" s="230">
        <v>0</v>
      </c>
      <c r="AI54" s="220">
        <v>0</v>
      </c>
      <c r="AJ54" s="220">
        <v>0</v>
      </c>
      <c r="AK54" s="220">
        <v>0</v>
      </c>
      <c r="AL54" s="220">
        <v>0</v>
      </c>
      <c r="AM54" s="220">
        <v>0</v>
      </c>
      <c r="AN54" s="220">
        <v>0</v>
      </c>
      <c r="AO54" s="220">
        <v>0</v>
      </c>
      <c r="AP54" s="230">
        <v>7</v>
      </c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132">
        <f t="shared" si="63"/>
        <v>7</v>
      </c>
    </row>
    <row r="55" spans="1:67" x14ac:dyDescent="0.2">
      <c r="A55" s="317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>
        <f t="shared" ref="O55:AU55" si="64">IF(ISBLANK(O53),"-",O53+O54)</f>
        <v>0</v>
      </c>
      <c r="P55" s="222">
        <f t="shared" si="64"/>
        <v>0</v>
      </c>
      <c r="Q55" s="222">
        <f t="shared" si="64"/>
        <v>0</v>
      </c>
      <c r="R55" s="222">
        <f t="shared" si="64"/>
        <v>0</v>
      </c>
      <c r="S55" s="222">
        <f t="shared" si="64"/>
        <v>0</v>
      </c>
      <c r="T55" s="222">
        <f t="shared" si="64"/>
        <v>0</v>
      </c>
      <c r="U55" s="222">
        <f t="shared" si="64"/>
        <v>0</v>
      </c>
      <c r="V55" s="222">
        <f t="shared" si="64"/>
        <v>0</v>
      </c>
      <c r="W55" s="222">
        <f t="shared" si="64"/>
        <v>0</v>
      </c>
      <c r="X55" s="222">
        <f t="shared" si="64"/>
        <v>0</v>
      </c>
      <c r="Y55" s="222">
        <f t="shared" si="64"/>
        <v>0</v>
      </c>
      <c r="Z55" s="222">
        <f t="shared" si="64"/>
        <v>0</v>
      </c>
      <c r="AA55" s="222">
        <f t="shared" si="64"/>
        <v>0</v>
      </c>
      <c r="AB55" s="222">
        <f t="shared" si="64"/>
        <v>0</v>
      </c>
      <c r="AC55" s="222" t="str">
        <f t="shared" si="64"/>
        <v>-</v>
      </c>
      <c r="AD55" s="222" t="str">
        <f t="shared" si="64"/>
        <v>-</v>
      </c>
      <c r="AE55" s="222">
        <f t="shared" si="64"/>
        <v>0</v>
      </c>
      <c r="AF55" s="222">
        <f t="shared" si="64"/>
        <v>0</v>
      </c>
      <c r="AG55" s="222">
        <f t="shared" si="64"/>
        <v>0</v>
      </c>
      <c r="AH55" s="222">
        <f t="shared" si="64"/>
        <v>0</v>
      </c>
      <c r="AI55" s="222">
        <f t="shared" si="64"/>
        <v>0</v>
      </c>
      <c r="AJ55" s="222">
        <f t="shared" si="64"/>
        <v>0</v>
      </c>
      <c r="AK55" s="222">
        <f t="shared" si="64"/>
        <v>0</v>
      </c>
      <c r="AL55" s="222">
        <f t="shared" si="64"/>
        <v>0</v>
      </c>
      <c r="AM55" s="222">
        <f t="shared" si="64"/>
        <v>0</v>
      </c>
      <c r="AN55" s="222">
        <f t="shared" si="64"/>
        <v>0</v>
      </c>
      <c r="AO55" s="222">
        <f t="shared" si="64"/>
        <v>0</v>
      </c>
      <c r="AP55" s="222">
        <f t="shared" si="64"/>
        <v>13</v>
      </c>
      <c r="AQ55" s="222" t="str">
        <f t="shared" si="64"/>
        <v>-</v>
      </c>
      <c r="AR55" s="222" t="str">
        <f t="shared" si="64"/>
        <v>-</v>
      </c>
      <c r="AS55" s="222" t="str">
        <f t="shared" si="64"/>
        <v>-</v>
      </c>
      <c r="AT55" s="222" t="str">
        <f t="shared" si="64"/>
        <v>-</v>
      </c>
      <c r="AU55" s="222" t="str">
        <f t="shared" si="64"/>
        <v>-</v>
      </c>
      <c r="AV55" s="222"/>
      <c r="AW55" s="222"/>
      <c r="AX55" s="222"/>
      <c r="AY55" s="222"/>
      <c r="AZ55" s="222"/>
      <c r="BA55" s="222" t="str">
        <f t="shared" ref="BA55:BN55" si="65">IF(ISBLANK(BA53),"-",BA53+BA54)</f>
        <v>-</v>
      </c>
      <c r="BB55" s="222" t="str">
        <f t="shared" si="65"/>
        <v>-</v>
      </c>
      <c r="BC55" s="222" t="str">
        <f t="shared" si="65"/>
        <v>-</v>
      </c>
      <c r="BD55" s="222" t="str">
        <f t="shared" si="65"/>
        <v>-</v>
      </c>
      <c r="BE55" s="222" t="str">
        <f t="shared" si="65"/>
        <v>-</v>
      </c>
      <c r="BF55" s="222" t="str">
        <f t="shared" si="65"/>
        <v>-</v>
      </c>
      <c r="BG55" s="222" t="str">
        <f t="shared" si="65"/>
        <v>-</v>
      </c>
      <c r="BH55" s="222" t="str">
        <f t="shared" si="65"/>
        <v>-</v>
      </c>
      <c r="BI55" s="222" t="str">
        <f t="shared" si="65"/>
        <v>-</v>
      </c>
      <c r="BJ55" s="222" t="str">
        <f t="shared" si="65"/>
        <v>-</v>
      </c>
      <c r="BK55" s="222" t="str">
        <f t="shared" si="65"/>
        <v>-</v>
      </c>
      <c r="BL55" s="222" t="str">
        <f t="shared" si="65"/>
        <v>-</v>
      </c>
      <c r="BM55" s="222" t="str">
        <f t="shared" si="65"/>
        <v>-</v>
      </c>
      <c r="BN55" s="222" t="str">
        <f t="shared" si="65"/>
        <v>-</v>
      </c>
      <c r="BO55" s="133">
        <f t="shared" si="63"/>
        <v>13</v>
      </c>
    </row>
    <row r="56" spans="1:67" x14ac:dyDescent="0.2">
      <c r="A56" s="317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 t="str">
        <f t="shared" ref="O56:AU56" si="66">IF(ISNUMBER(O55),(IF(O55&gt;0,(100/(O53+O54))*O53,"-")),"-")</f>
        <v>-</v>
      </c>
      <c r="P56" s="223" t="str">
        <f t="shared" si="66"/>
        <v>-</v>
      </c>
      <c r="Q56" s="223" t="str">
        <f t="shared" si="66"/>
        <v>-</v>
      </c>
      <c r="R56" s="223" t="str">
        <f t="shared" si="66"/>
        <v>-</v>
      </c>
      <c r="S56" s="223" t="str">
        <f t="shared" si="66"/>
        <v>-</v>
      </c>
      <c r="T56" s="223" t="str">
        <f t="shared" si="66"/>
        <v>-</v>
      </c>
      <c r="U56" s="223" t="str">
        <f t="shared" si="66"/>
        <v>-</v>
      </c>
      <c r="V56" s="223" t="str">
        <f t="shared" si="66"/>
        <v>-</v>
      </c>
      <c r="W56" s="223" t="str">
        <f t="shared" si="66"/>
        <v>-</v>
      </c>
      <c r="X56" s="223" t="str">
        <f t="shared" si="66"/>
        <v>-</v>
      </c>
      <c r="Y56" s="223" t="str">
        <f t="shared" si="66"/>
        <v>-</v>
      </c>
      <c r="Z56" s="223" t="str">
        <f t="shared" si="66"/>
        <v>-</v>
      </c>
      <c r="AA56" s="223" t="str">
        <f t="shared" si="66"/>
        <v>-</v>
      </c>
      <c r="AB56" s="223" t="str">
        <f t="shared" si="66"/>
        <v>-</v>
      </c>
      <c r="AC56" s="223" t="str">
        <f t="shared" si="66"/>
        <v>-</v>
      </c>
      <c r="AD56" s="223" t="str">
        <f t="shared" si="66"/>
        <v>-</v>
      </c>
      <c r="AE56" s="223" t="str">
        <f t="shared" si="66"/>
        <v>-</v>
      </c>
      <c r="AF56" s="223" t="str">
        <f t="shared" si="66"/>
        <v>-</v>
      </c>
      <c r="AG56" s="223" t="str">
        <f t="shared" si="66"/>
        <v>-</v>
      </c>
      <c r="AH56" s="223" t="str">
        <f t="shared" si="66"/>
        <v>-</v>
      </c>
      <c r="AI56" s="223" t="str">
        <f t="shared" si="66"/>
        <v>-</v>
      </c>
      <c r="AJ56" s="223" t="str">
        <f t="shared" si="66"/>
        <v>-</v>
      </c>
      <c r="AK56" s="223" t="str">
        <f t="shared" si="66"/>
        <v>-</v>
      </c>
      <c r="AL56" s="223" t="str">
        <f t="shared" si="66"/>
        <v>-</v>
      </c>
      <c r="AM56" s="223" t="str">
        <f t="shared" si="66"/>
        <v>-</v>
      </c>
      <c r="AN56" s="223" t="str">
        <f t="shared" si="66"/>
        <v>-</v>
      </c>
      <c r="AO56" s="223" t="str">
        <f t="shared" si="66"/>
        <v>-</v>
      </c>
      <c r="AP56" s="223">
        <f t="shared" si="66"/>
        <v>46.153846153846153</v>
      </c>
      <c r="AQ56" s="223" t="str">
        <f t="shared" si="66"/>
        <v>-</v>
      </c>
      <c r="AR56" s="223" t="str">
        <f t="shared" si="66"/>
        <v>-</v>
      </c>
      <c r="AS56" s="223" t="str">
        <f t="shared" si="66"/>
        <v>-</v>
      </c>
      <c r="AT56" s="223" t="str">
        <f t="shared" si="66"/>
        <v>-</v>
      </c>
      <c r="AU56" s="223" t="str">
        <f t="shared" si="66"/>
        <v>-</v>
      </c>
      <c r="AV56" s="223"/>
      <c r="AW56" s="223"/>
      <c r="AX56" s="223"/>
      <c r="AY56" s="223"/>
      <c r="AZ56" s="223"/>
      <c r="BA56" s="223" t="str">
        <f t="shared" ref="BA56:BN56" si="67">IF(ISNUMBER(BA55),(IF(BA55&gt;0,(100/(BA53+BA54))*BA53,"-")),"-")</f>
        <v>-</v>
      </c>
      <c r="BB56" s="223" t="str">
        <f t="shared" si="67"/>
        <v>-</v>
      </c>
      <c r="BC56" s="223" t="str">
        <f t="shared" si="67"/>
        <v>-</v>
      </c>
      <c r="BD56" s="223" t="str">
        <f t="shared" si="67"/>
        <v>-</v>
      </c>
      <c r="BE56" s="223" t="str">
        <f t="shared" si="67"/>
        <v>-</v>
      </c>
      <c r="BF56" s="223" t="str">
        <f t="shared" si="67"/>
        <v>-</v>
      </c>
      <c r="BG56" s="223" t="str">
        <f t="shared" si="67"/>
        <v>-</v>
      </c>
      <c r="BH56" s="223" t="str">
        <f t="shared" si="67"/>
        <v>-</v>
      </c>
      <c r="BI56" s="223" t="str">
        <f t="shared" si="67"/>
        <v>-</v>
      </c>
      <c r="BJ56" s="223" t="str">
        <f t="shared" si="67"/>
        <v>-</v>
      </c>
      <c r="BK56" s="223" t="str">
        <f t="shared" si="67"/>
        <v>-</v>
      </c>
      <c r="BL56" s="223" t="str">
        <f t="shared" si="67"/>
        <v>-</v>
      </c>
      <c r="BM56" s="223" t="str">
        <f t="shared" si="67"/>
        <v>-</v>
      </c>
      <c r="BN56" s="223" t="str">
        <f t="shared" si="67"/>
        <v>-</v>
      </c>
      <c r="BO56" s="270">
        <f t="shared" ref="BO56:BO57" si="68">AVERAGE(O56:BN56)</f>
        <v>46.153846153846153</v>
      </c>
    </row>
    <row r="57" spans="1:67" x14ac:dyDescent="0.2">
      <c r="A57" s="318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9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22" t="e">
        <f t="shared" si="68"/>
        <v>#DIV/0!</v>
      </c>
    </row>
    <row r="58" spans="1:67" ht="12.75" customHeight="1" x14ac:dyDescent="0.2">
      <c r="A58" s="316" t="s">
        <v>25</v>
      </c>
      <c r="B58" s="307" t="s">
        <v>811</v>
      </c>
      <c r="C58" s="307" t="s">
        <v>76</v>
      </c>
      <c r="D58" s="307" t="s">
        <v>76</v>
      </c>
      <c r="E58" s="307" t="s">
        <v>84</v>
      </c>
      <c r="F58" s="307"/>
      <c r="G58" s="307"/>
      <c r="H58" s="319" t="s">
        <v>125</v>
      </c>
      <c r="I58" s="307"/>
      <c r="J58" s="307"/>
      <c r="K58" s="307"/>
      <c r="L58" s="307"/>
      <c r="M58" s="309"/>
      <c r="N58" s="219" t="s">
        <v>934</v>
      </c>
      <c r="O58" s="230">
        <v>0</v>
      </c>
      <c r="P58" s="230">
        <v>0</v>
      </c>
      <c r="Q58" s="230">
        <v>0</v>
      </c>
      <c r="R58" s="230">
        <v>0</v>
      </c>
      <c r="S58" s="230">
        <v>0</v>
      </c>
      <c r="T58" s="230">
        <v>0</v>
      </c>
      <c r="U58" s="230">
        <v>0</v>
      </c>
      <c r="V58" s="230">
        <v>0</v>
      </c>
      <c r="W58" s="230">
        <v>0</v>
      </c>
      <c r="X58" s="230">
        <v>0</v>
      </c>
      <c r="Y58" s="230">
        <v>0</v>
      </c>
      <c r="Z58" s="230">
        <v>0</v>
      </c>
      <c r="AA58" s="230">
        <v>0</v>
      </c>
      <c r="AB58" s="230">
        <v>0</v>
      </c>
      <c r="AC58" s="230"/>
      <c r="AD58" s="230"/>
      <c r="AE58" s="230">
        <v>0</v>
      </c>
      <c r="AF58" s="230">
        <v>0</v>
      </c>
      <c r="AG58" s="230">
        <v>0</v>
      </c>
      <c r="AH58" s="230">
        <v>0</v>
      </c>
      <c r="AI58" s="220">
        <v>0</v>
      </c>
      <c r="AJ58" s="220">
        <v>0</v>
      </c>
      <c r="AK58" s="220">
        <v>0</v>
      </c>
      <c r="AL58" s="220">
        <v>0</v>
      </c>
      <c r="AM58" s="220">
        <v>0</v>
      </c>
      <c r="AN58" s="220">
        <v>0</v>
      </c>
      <c r="AO58" s="220">
        <v>0</v>
      </c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132">
        <f t="shared" ref="BO58:BO60" si="69">SUM(O58:BN58)</f>
        <v>0</v>
      </c>
    </row>
    <row r="59" spans="1:67" x14ac:dyDescent="0.2">
      <c r="A59" s="317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30">
        <v>0</v>
      </c>
      <c r="P59" s="230">
        <v>0</v>
      </c>
      <c r="Q59" s="230">
        <v>0</v>
      </c>
      <c r="R59" s="230">
        <v>0</v>
      </c>
      <c r="S59" s="230">
        <v>0</v>
      </c>
      <c r="T59" s="230">
        <v>0</v>
      </c>
      <c r="U59" s="230">
        <v>0</v>
      </c>
      <c r="V59" s="230">
        <v>0</v>
      </c>
      <c r="W59" s="230">
        <v>0</v>
      </c>
      <c r="X59" s="230">
        <v>0</v>
      </c>
      <c r="Y59" s="230">
        <v>0</v>
      </c>
      <c r="Z59" s="230">
        <v>0</v>
      </c>
      <c r="AA59" s="230">
        <v>0</v>
      </c>
      <c r="AB59" s="230">
        <v>0</v>
      </c>
      <c r="AC59" s="230"/>
      <c r="AD59" s="230"/>
      <c r="AE59" s="230">
        <v>0</v>
      </c>
      <c r="AF59" s="230">
        <v>0</v>
      </c>
      <c r="AG59" s="230">
        <v>0</v>
      </c>
      <c r="AH59" s="230">
        <v>0</v>
      </c>
      <c r="AI59" s="220">
        <v>0</v>
      </c>
      <c r="AJ59" s="220">
        <v>0</v>
      </c>
      <c r="AK59" s="220">
        <v>0</v>
      </c>
      <c r="AL59" s="220">
        <v>0</v>
      </c>
      <c r="AM59" s="220">
        <v>0</v>
      </c>
      <c r="AN59" s="220">
        <v>0</v>
      </c>
      <c r="AO59" s="220">
        <v>0</v>
      </c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132">
        <f t="shared" si="69"/>
        <v>0</v>
      </c>
    </row>
    <row r="60" spans="1:67" x14ac:dyDescent="0.2">
      <c r="A60" s="317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>
        <f t="shared" ref="O60:BN60" si="70">IF(ISBLANK(O58),"-",O58+O59)</f>
        <v>0</v>
      </c>
      <c r="P60" s="222">
        <f t="shared" si="70"/>
        <v>0</v>
      </c>
      <c r="Q60" s="222">
        <f t="shared" si="70"/>
        <v>0</v>
      </c>
      <c r="R60" s="222">
        <f t="shared" si="70"/>
        <v>0</v>
      </c>
      <c r="S60" s="222">
        <f t="shared" si="70"/>
        <v>0</v>
      </c>
      <c r="T60" s="222">
        <f t="shared" si="70"/>
        <v>0</v>
      </c>
      <c r="U60" s="222">
        <f t="shared" si="70"/>
        <v>0</v>
      </c>
      <c r="V60" s="222">
        <f t="shared" si="70"/>
        <v>0</v>
      </c>
      <c r="W60" s="222">
        <f t="shared" si="70"/>
        <v>0</v>
      </c>
      <c r="X60" s="222">
        <f t="shared" si="70"/>
        <v>0</v>
      </c>
      <c r="Y60" s="222">
        <f t="shared" si="70"/>
        <v>0</v>
      </c>
      <c r="Z60" s="222">
        <f t="shared" si="70"/>
        <v>0</v>
      </c>
      <c r="AA60" s="222">
        <f t="shared" si="70"/>
        <v>0</v>
      </c>
      <c r="AB60" s="222">
        <f t="shared" si="70"/>
        <v>0</v>
      </c>
      <c r="AC60" s="222" t="str">
        <f t="shared" si="70"/>
        <v>-</v>
      </c>
      <c r="AD60" s="222" t="str">
        <f t="shared" si="70"/>
        <v>-</v>
      </c>
      <c r="AE60" s="222">
        <f t="shared" si="70"/>
        <v>0</v>
      </c>
      <c r="AF60" s="222">
        <f t="shared" si="70"/>
        <v>0</v>
      </c>
      <c r="AG60" s="222">
        <f t="shared" si="70"/>
        <v>0</v>
      </c>
      <c r="AH60" s="222">
        <f t="shared" si="70"/>
        <v>0</v>
      </c>
      <c r="AI60" s="222">
        <f t="shared" si="70"/>
        <v>0</v>
      </c>
      <c r="AJ60" s="222">
        <f t="shared" si="70"/>
        <v>0</v>
      </c>
      <c r="AK60" s="222">
        <f t="shared" si="70"/>
        <v>0</v>
      </c>
      <c r="AL60" s="222">
        <f t="shared" si="70"/>
        <v>0</v>
      </c>
      <c r="AM60" s="222">
        <f t="shared" si="70"/>
        <v>0</v>
      </c>
      <c r="AN60" s="222">
        <f t="shared" si="70"/>
        <v>0</v>
      </c>
      <c r="AO60" s="222">
        <f t="shared" si="70"/>
        <v>0</v>
      </c>
      <c r="AP60" s="222" t="str">
        <f t="shared" si="70"/>
        <v>-</v>
      </c>
      <c r="AQ60" s="222" t="str">
        <f t="shared" si="70"/>
        <v>-</v>
      </c>
      <c r="AR60" s="222" t="str">
        <f t="shared" si="70"/>
        <v>-</v>
      </c>
      <c r="AS60" s="222" t="str">
        <f t="shared" si="70"/>
        <v>-</v>
      </c>
      <c r="AT60" s="222" t="str">
        <f t="shared" si="70"/>
        <v>-</v>
      </c>
      <c r="AU60" s="222" t="str">
        <f t="shared" si="70"/>
        <v>-</v>
      </c>
      <c r="AV60" s="222" t="str">
        <f t="shared" si="70"/>
        <v>-</v>
      </c>
      <c r="AW60" s="222" t="str">
        <f t="shared" si="70"/>
        <v>-</v>
      </c>
      <c r="AX60" s="222" t="str">
        <f t="shared" si="70"/>
        <v>-</v>
      </c>
      <c r="AY60" s="222" t="str">
        <f t="shared" si="70"/>
        <v>-</v>
      </c>
      <c r="AZ60" s="222" t="str">
        <f t="shared" si="70"/>
        <v>-</v>
      </c>
      <c r="BA60" s="222" t="str">
        <f t="shared" si="70"/>
        <v>-</v>
      </c>
      <c r="BB60" s="222" t="str">
        <f t="shared" si="70"/>
        <v>-</v>
      </c>
      <c r="BC60" s="222" t="str">
        <f t="shared" si="70"/>
        <v>-</v>
      </c>
      <c r="BD60" s="222" t="str">
        <f t="shared" si="70"/>
        <v>-</v>
      </c>
      <c r="BE60" s="222" t="str">
        <f t="shared" si="70"/>
        <v>-</v>
      </c>
      <c r="BF60" s="222" t="str">
        <f t="shared" si="70"/>
        <v>-</v>
      </c>
      <c r="BG60" s="222" t="str">
        <f t="shared" si="70"/>
        <v>-</v>
      </c>
      <c r="BH60" s="222" t="str">
        <f t="shared" si="70"/>
        <v>-</v>
      </c>
      <c r="BI60" s="222" t="str">
        <f t="shared" si="70"/>
        <v>-</v>
      </c>
      <c r="BJ60" s="222" t="str">
        <f t="shared" si="70"/>
        <v>-</v>
      </c>
      <c r="BK60" s="222" t="str">
        <f t="shared" si="70"/>
        <v>-</v>
      </c>
      <c r="BL60" s="222" t="str">
        <f t="shared" si="70"/>
        <v>-</v>
      </c>
      <c r="BM60" s="222" t="str">
        <f t="shared" si="70"/>
        <v>-</v>
      </c>
      <c r="BN60" s="222" t="str">
        <f t="shared" si="70"/>
        <v>-</v>
      </c>
      <c r="BO60" s="133">
        <f t="shared" si="69"/>
        <v>0</v>
      </c>
    </row>
    <row r="61" spans="1:67" x14ac:dyDescent="0.2">
      <c r="A61" s="317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 t="str">
        <f t="shared" ref="O61:BN61" si="71">IF(ISNUMBER(O60),(IF(O60&gt;0,(100/(O58+O59))*O58,"-")),"-")</f>
        <v>-</v>
      </c>
      <c r="P61" s="223" t="str">
        <f t="shared" si="71"/>
        <v>-</v>
      </c>
      <c r="Q61" s="223" t="str">
        <f t="shared" si="71"/>
        <v>-</v>
      </c>
      <c r="R61" s="223" t="str">
        <f t="shared" si="71"/>
        <v>-</v>
      </c>
      <c r="S61" s="223" t="str">
        <f t="shared" si="71"/>
        <v>-</v>
      </c>
      <c r="T61" s="223" t="str">
        <f t="shared" si="71"/>
        <v>-</v>
      </c>
      <c r="U61" s="223" t="str">
        <f t="shared" si="71"/>
        <v>-</v>
      </c>
      <c r="V61" s="223" t="str">
        <f t="shared" si="71"/>
        <v>-</v>
      </c>
      <c r="W61" s="223" t="str">
        <f t="shared" si="71"/>
        <v>-</v>
      </c>
      <c r="X61" s="223" t="str">
        <f t="shared" si="71"/>
        <v>-</v>
      </c>
      <c r="Y61" s="223" t="str">
        <f t="shared" si="71"/>
        <v>-</v>
      </c>
      <c r="Z61" s="223" t="str">
        <f t="shared" si="71"/>
        <v>-</v>
      </c>
      <c r="AA61" s="223" t="str">
        <f t="shared" si="71"/>
        <v>-</v>
      </c>
      <c r="AB61" s="223" t="str">
        <f t="shared" si="71"/>
        <v>-</v>
      </c>
      <c r="AC61" s="223" t="str">
        <f t="shared" si="71"/>
        <v>-</v>
      </c>
      <c r="AD61" s="223" t="str">
        <f t="shared" si="71"/>
        <v>-</v>
      </c>
      <c r="AE61" s="223" t="str">
        <f t="shared" si="71"/>
        <v>-</v>
      </c>
      <c r="AF61" s="223" t="str">
        <f t="shared" si="71"/>
        <v>-</v>
      </c>
      <c r="AG61" s="223" t="str">
        <f t="shared" si="71"/>
        <v>-</v>
      </c>
      <c r="AH61" s="223" t="str">
        <f t="shared" si="71"/>
        <v>-</v>
      </c>
      <c r="AI61" s="223" t="str">
        <f t="shared" si="71"/>
        <v>-</v>
      </c>
      <c r="AJ61" s="223" t="str">
        <f t="shared" si="71"/>
        <v>-</v>
      </c>
      <c r="AK61" s="223" t="str">
        <f t="shared" si="71"/>
        <v>-</v>
      </c>
      <c r="AL61" s="223" t="str">
        <f t="shared" si="71"/>
        <v>-</v>
      </c>
      <c r="AM61" s="223" t="str">
        <f t="shared" si="71"/>
        <v>-</v>
      </c>
      <c r="AN61" s="223" t="str">
        <f t="shared" si="71"/>
        <v>-</v>
      </c>
      <c r="AO61" s="223" t="str">
        <f t="shared" si="71"/>
        <v>-</v>
      </c>
      <c r="AP61" s="223" t="str">
        <f t="shared" si="71"/>
        <v>-</v>
      </c>
      <c r="AQ61" s="223" t="str">
        <f t="shared" si="71"/>
        <v>-</v>
      </c>
      <c r="AR61" s="223" t="str">
        <f t="shared" si="71"/>
        <v>-</v>
      </c>
      <c r="AS61" s="223" t="str">
        <f t="shared" si="71"/>
        <v>-</v>
      </c>
      <c r="AT61" s="223" t="str">
        <f t="shared" si="71"/>
        <v>-</v>
      </c>
      <c r="AU61" s="223" t="str">
        <f t="shared" si="71"/>
        <v>-</v>
      </c>
      <c r="AV61" s="223" t="str">
        <f t="shared" si="71"/>
        <v>-</v>
      </c>
      <c r="AW61" s="223" t="str">
        <f t="shared" si="71"/>
        <v>-</v>
      </c>
      <c r="AX61" s="223" t="str">
        <f t="shared" si="71"/>
        <v>-</v>
      </c>
      <c r="AY61" s="223" t="str">
        <f t="shared" si="71"/>
        <v>-</v>
      </c>
      <c r="AZ61" s="223" t="str">
        <f t="shared" si="71"/>
        <v>-</v>
      </c>
      <c r="BA61" s="223" t="str">
        <f t="shared" si="71"/>
        <v>-</v>
      </c>
      <c r="BB61" s="223" t="str">
        <f t="shared" si="71"/>
        <v>-</v>
      </c>
      <c r="BC61" s="223" t="str">
        <f t="shared" si="71"/>
        <v>-</v>
      </c>
      <c r="BD61" s="223" t="str">
        <f t="shared" si="71"/>
        <v>-</v>
      </c>
      <c r="BE61" s="223" t="str">
        <f t="shared" si="71"/>
        <v>-</v>
      </c>
      <c r="BF61" s="223" t="str">
        <f t="shared" si="71"/>
        <v>-</v>
      </c>
      <c r="BG61" s="223" t="str">
        <f t="shared" si="71"/>
        <v>-</v>
      </c>
      <c r="BH61" s="223" t="str">
        <f t="shared" si="71"/>
        <v>-</v>
      </c>
      <c r="BI61" s="223" t="str">
        <f t="shared" si="71"/>
        <v>-</v>
      </c>
      <c r="BJ61" s="223" t="str">
        <f t="shared" si="71"/>
        <v>-</v>
      </c>
      <c r="BK61" s="223" t="str">
        <f t="shared" si="71"/>
        <v>-</v>
      </c>
      <c r="BL61" s="223" t="str">
        <f t="shared" si="71"/>
        <v>-</v>
      </c>
      <c r="BM61" s="223" t="str">
        <f t="shared" si="71"/>
        <v>-</v>
      </c>
      <c r="BN61" s="223" t="str">
        <f t="shared" si="71"/>
        <v>-</v>
      </c>
      <c r="BO61" s="270" t="e">
        <f t="shared" ref="BO61:BO62" si="72">AVERAGE(O61:BN61)</f>
        <v>#DIV/0!</v>
      </c>
    </row>
    <row r="62" spans="1:67" x14ac:dyDescent="0.2">
      <c r="A62" s="318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9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22" t="e">
        <f t="shared" si="72"/>
        <v>#DIV/0!</v>
      </c>
    </row>
    <row r="63" spans="1:67" ht="12.75" customHeight="1" x14ac:dyDescent="0.2">
      <c r="A63" s="316" t="s">
        <v>25</v>
      </c>
      <c r="B63" s="307" t="s">
        <v>583</v>
      </c>
      <c r="C63" s="307" t="s">
        <v>76</v>
      </c>
      <c r="D63" s="307" t="s">
        <v>76</v>
      </c>
      <c r="E63" s="307" t="s">
        <v>88</v>
      </c>
      <c r="F63" s="307"/>
      <c r="G63" s="307"/>
      <c r="H63" s="319" t="s">
        <v>103</v>
      </c>
      <c r="I63" s="307"/>
      <c r="J63" s="307"/>
      <c r="K63" s="307"/>
      <c r="L63" s="307"/>
      <c r="M63" s="309"/>
      <c r="N63" s="219" t="s">
        <v>934</v>
      </c>
      <c r="O63" s="230">
        <v>0</v>
      </c>
      <c r="P63" s="230">
        <v>0</v>
      </c>
      <c r="Q63" s="230">
        <v>0</v>
      </c>
      <c r="R63" s="230">
        <v>0</v>
      </c>
      <c r="S63" s="230">
        <v>0</v>
      </c>
      <c r="T63" s="230">
        <v>0</v>
      </c>
      <c r="U63" s="230">
        <v>0</v>
      </c>
      <c r="V63" s="230">
        <v>0</v>
      </c>
      <c r="W63" s="230">
        <v>0</v>
      </c>
      <c r="X63" s="230">
        <v>0</v>
      </c>
      <c r="Y63" s="230">
        <v>0</v>
      </c>
      <c r="Z63" s="230">
        <v>0</v>
      </c>
      <c r="AA63" s="230">
        <v>0</v>
      </c>
      <c r="AB63" s="230">
        <v>0</v>
      </c>
      <c r="AC63" s="230"/>
      <c r="AD63" s="230"/>
      <c r="AE63" s="230">
        <v>0</v>
      </c>
      <c r="AF63" s="230">
        <v>0</v>
      </c>
      <c r="AG63" s="230">
        <v>0</v>
      </c>
      <c r="AH63" s="230">
        <v>0</v>
      </c>
      <c r="AI63" s="220">
        <v>0</v>
      </c>
      <c r="AJ63" s="220">
        <v>0</v>
      </c>
      <c r="AK63" s="220">
        <v>0</v>
      </c>
      <c r="AL63" s="220">
        <v>0</v>
      </c>
      <c r="AM63" s="220">
        <v>0</v>
      </c>
      <c r="AN63" s="220">
        <v>0</v>
      </c>
      <c r="AO63" s="220">
        <v>0</v>
      </c>
      <c r="AP63" s="230">
        <v>0</v>
      </c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132">
        <f t="shared" ref="BO63:BO65" si="73">SUM(O63:BN63)</f>
        <v>0</v>
      </c>
    </row>
    <row r="64" spans="1:67" x14ac:dyDescent="0.2">
      <c r="A64" s="317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30">
        <v>0</v>
      </c>
      <c r="P64" s="230">
        <v>0</v>
      </c>
      <c r="Q64" s="230">
        <v>0</v>
      </c>
      <c r="R64" s="230">
        <v>0</v>
      </c>
      <c r="S64" s="230">
        <v>0</v>
      </c>
      <c r="T64" s="230">
        <v>0</v>
      </c>
      <c r="U64" s="230">
        <v>0</v>
      </c>
      <c r="V64" s="230">
        <v>0</v>
      </c>
      <c r="W64" s="230">
        <v>0</v>
      </c>
      <c r="X64" s="230">
        <v>0</v>
      </c>
      <c r="Y64" s="230">
        <v>0</v>
      </c>
      <c r="Z64" s="230">
        <v>0</v>
      </c>
      <c r="AA64" s="230">
        <v>0</v>
      </c>
      <c r="AB64" s="230">
        <v>0</v>
      </c>
      <c r="AC64" s="230"/>
      <c r="AD64" s="230"/>
      <c r="AE64" s="230">
        <v>0</v>
      </c>
      <c r="AF64" s="230">
        <v>0</v>
      </c>
      <c r="AG64" s="230">
        <v>0</v>
      </c>
      <c r="AH64" s="230">
        <v>0</v>
      </c>
      <c r="AI64" s="220">
        <v>0</v>
      </c>
      <c r="AJ64" s="220">
        <v>0</v>
      </c>
      <c r="AK64" s="220">
        <v>0</v>
      </c>
      <c r="AL64" s="220">
        <v>0</v>
      </c>
      <c r="AM64" s="220">
        <v>0</v>
      </c>
      <c r="AN64" s="220">
        <v>0</v>
      </c>
      <c r="AO64" s="220">
        <v>0</v>
      </c>
      <c r="AP64" s="230">
        <v>0</v>
      </c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132">
        <f t="shared" si="73"/>
        <v>0</v>
      </c>
    </row>
    <row r="65" spans="1:67" x14ac:dyDescent="0.2">
      <c r="A65" s="317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>
        <f t="shared" ref="O65:AU65" si="74">IF(ISBLANK(O63),"-",O63+O64)</f>
        <v>0</v>
      </c>
      <c r="P65" s="222">
        <f t="shared" si="74"/>
        <v>0</v>
      </c>
      <c r="Q65" s="222">
        <f t="shared" si="74"/>
        <v>0</v>
      </c>
      <c r="R65" s="222">
        <f t="shared" si="74"/>
        <v>0</v>
      </c>
      <c r="S65" s="222">
        <f t="shared" si="74"/>
        <v>0</v>
      </c>
      <c r="T65" s="222">
        <f t="shared" si="74"/>
        <v>0</v>
      </c>
      <c r="U65" s="222">
        <f t="shared" si="74"/>
        <v>0</v>
      </c>
      <c r="V65" s="222">
        <f t="shared" si="74"/>
        <v>0</v>
      </c>
      <c r="W65" s="222">
        <f t="shared" si="74"/>
        <v>0</v>
      </c>
      <c r="X65" s="222">
        <f t="shared" si="74"/>
        <v>0</v>
      </c>
      <c r="Y65" s="222">
        <f t="shared" si="74"/>
        <v>0</v>
      </c>
      <c r="Z65" s="222">
        <f t="shared" si="74"/>
        <v>0</v>
      </c>
      <c r="AA65" s="222">
        <f t="shared" si="74"/>
        <v>0</v>
      </c>
      <c r="AB65" s="222">
        <f t="shared" si="74"/>
        <v>0</v>
      </c>
      <c r="AC65" s="222" t="str">
        <f t="shared" si="74"/>
        <v>-</v>
      </c>
      <c r="AD65" s="222" t="str">
        <f t="shared" si="74"/>
        <v>-</v>
      </c>
      <c r="AE65" s="222">
        <f t="shared" si="74"/>
        <v>0</v>
      </c>
      <c r="AF65" s="222">
        <f t="shared" si="74"/>
        <v>0</v>
      </c>
      <c r="AG65" s="222">
        <f t="shared" si="74"/>
        <v>0</v>
      </c>
      <c r="AH65" s="222">
        <f t="shared" si="74"/>
        <v>0</v>
      </c>
      <c r="AI65" s="222">
        <f t="shared" si="74"/>
        <v>0</v>
      </c>
      <c r="AJ65" s="222">
        <f t="shared" si="74"/>
        <v>0</v>
      </c>
      <c r="AK65" s="222">
        <f t="shared" si="74"/>
        <v>0</v>
      </c>
      <c r="AL65" s="222">
        <f t="shared" si="74"/>
        <v>0</v>
      </c>
      <c r="AM65" s="222">
        <f t="shared" si="74"/>
        <v>0</v>
      </c>
      <c r="AN65" s="222">
        <f t="shared" si="74"/>
        <v>0</v>
      </c>
      <c r="AO65" s="222">
        <f t="shared" si="74"/>
        <v>0</v>
      </c>
      <c r="AP65" s="222">
        <f t="shared" si="74"/>
        <v>0</v>
      </c>
      <c r="AQ65" s="222" t="str">
        <f t="shared" si="74"/>
        <v>-</v>
      </c>
      <c r="AR65" s="222" t="str">
        <f t="shared" si="74"/>
        <v>-</v>
      </c>
      <c r="AS65" s="222" t="str">
        <f t="shared" si="74"/>
        <v>-</v>
      </c>
      <c r="AT65" s="222" t="str">
        <f t="shared" si="74"/>
        <v>-</v>
      </c>
      <c r="AU65" s="222" t="str">
        <f t="shared" si="74"/>
        <v>-</v>
      </c>
      <c r="AV65" s="222"/>
      <c r="AW65" s="222"/>
      <c r="AX65" s="222"/>
      <c r="AY65" s="222"/>
      <c r="AZ65" s="222" t="str">
        <f t="shared" ref="AZ65:BN65" si="75">IF(ISBLANK(AZ63),"-",AZ63+AZ64)</f>
        <v>-</v>
      </c>
      <c r="BA65" s="222" t="str">
        <f t="shared" si="75"/>
        <v>-</v>
      </c>
      <c r="BB65" s="222" t="str">
        <f t="shared" si="75"/>
        <v>-</v>
      </c>
      <c r="BC65" s="222" t="str">
        <f t="shared" si="75"/>
        <v>-</v>
      </c>
      <c r="BD65" s="222" t="str">
        <f t="shared" si="75"/>
        <v>-</v>
      </c>
      <c r="BE65" s="222" t="str">
        <f t="shared" si="75"/>
        <v>-</v>
      </c>
      <c r="BF65" s="222" t="str">
        <f t="shared" si="75"/>
        <v>-</v>
      </c>
      <c r="BG65" s="222" t="str">
        <f t="shared" si="75"/>
        <v>-</v>
      </c>
      <c r="BH65" s="222" t="str">
        <f t="shared" si="75"/>
        <v>-</v>
      </c>
      <c r="BI65" s="222" t="str">
        <f t="shared" si="75"/>
        <v>-</v>
      </c>
      <c r="BJ65" s="222" t="str">
        <f t="shared" si="75"/>
        <v>-</v>
      </c>
      <c r="BK65" s="222" t="str">
        <f t="shared" si="75"/>
        <v>-</v>
      </c>
      <c r="BL65" s="222" t="str">
        <f t="shared" si="75"/>
        <v>-</v>
      </c>
      <c r="BM65" s="222" t="str">
        <f t="shared" si="75"/>
        <v>-</v>
      </c>
      <c r="BN65" s="222" t="str">
        <f t="shared" si="75"/>
        <v>-</v>
      </c>
      <c r="BO65" s="133">
        <f t="shared" si="73"/>
        <v>0</v>
      </c>
    </row>
    <row r="66" spans="1:67" x14ac:dyDescent="0.2">
      <c r="A66" s="317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tr">
        <f t="shared" ref="O66:AU66" si="76">IF(ISNUMBER(O65),(IF(O65&gt;0,(100/(O63+O64))*O63,"-")),"-")</f>
        <v>-</v>
      </c>
      <c r="P66" s="223" t="str">
        <f t="shared" si="76"/>
        <v>-</v>
      </c>
      <c r="Q66" s="223" t="str">
        <f t="shared" si="76"/>
        <v>-</v>
      </c>
      <c r="R66" s="223" t="str">
        <f t="shared" si="76"/>
        <v>-</v>
      </c>
      <c r="S66" s="223" t="str">
        <f t="shared" si="76"/>
        <v>-</v>
      </c>
      <c r="T66" s="223" t="str">
        <f t="shared" si="76"/>
        <v>-</v>
      </c>
      <c r="U66" s="223" t="str">
        <f t="shared" si="76"/>
        <v>-</v>
      </c>
      <c r="V66" s="223" t="str">
        <f t="shared" si="76"/>
        <v>-</v>
      </c>
      <c r="W66" s="223" t="str">
        <f t="shared" si="76"/>
        <v>-</v>
      </c>
      <c r="X66" s="223" t="str">
        <f t="shared" si="76"/>
        <v>-</v>
      </c>
      <c r="Y66" s="223" t="str">
        <f t="shared" si="76"/>
        <v>-</v>
      </c>
      <c r="Z66" s="223" t="str">
        <f t="shared" si="76"/>
        <v>-</v>
      </c>
      <c r="AA66" s="223" t="str">
        <f t="shared" si="76"/>
        <v>-</v>
      </c>
      <c r="AB66" s="223" t="str">
        <f t="shared" si="76"/>
        <v>-</v>
      </c>
      <c r="AC66" s="223" t="str">
        <f t="shared" si="76"/>
        <v>-</v>
      </c>
      <c r="AD66" s="223" t="str">
        <f t="shared" si="76"/>
        <v>-</v>
      </c>
      <c r="AE66" s="223" t="str">
        <f t="shared" si="76"/>
        <v>-</v>
      </c>
      <c r="AF66" s="223" t="str">
        <f t="shared" si="76"/>
        <v>-</v>
      </c>
      <c r="AG66" s="223" t="str">
        <f t="shared" si="76"/>
        <v>-</v>
      </c>
      <c r="AH66" s="223" t="str">
        <f t="shared" si="76"/>
        <v>-</v>
      </c>
      <c r="AI66" s="223" t="str">
        <f t="shared" si="76"/>
        <v>-</v>
      </c>
      <c r="AJ66" s="223" t="str">
        <f t="shared" si="76"/>
        <v>-</v>
      </c>
      <c r="AK66" s="223" t="str">
        <f t="shared" si="76"/>
        <v>-</v>
      </c>
      <c r="AL66" s="223" t="str">
        <f t="shared" si="76"/>
        <v>-</v>
      </c>
      <c r="AM66" s="223" t="str">
        <f t="shared" si="76"/>
        <v>-</v>
      </c>
      <c r="AN66" s="223" t="str">
        <f t="shared" si="76"/>
        <v>-</v>
      </c>
      <c r="AO66" s="223" t="str">
        <f t="shared" si="76"/>
        <v>-</v>
      </c>
      <c r="AP66" s="223" t="str">
        <f t="shared" si="76"/>
        <v>-</v>
      </c>
      <c r="AQ66" s="223" t="str">
        <f t="shared" si="76"/>
        <v>-</v>
      </c>
      <c r="AR66" s="223" t="str">
        <f t="shared" si="76"/>
        <v>-</v>
      </c>
      <c r="AS66" s="223" t="str">
        <f t="shared" si="76"/>
        <v>-</v>
      </c>
      <c r="AT66" s="223" t="str">
        <f t="shared" si="76"/>
        <v>-</v>
      </c>
      <c r="AU66" s="223" t="str">
        <f t="shared" si="76"/>
        <v>-</v>
      </c>
      <c r="AV66" s="223"/>
      <c r="AW66" s="223"/>
      <c r="AX66" s="223"/>
      <c r="AY66" s="223"/>
      <c r="AZ66" s="223" t="str">
        <f t="shared" ref="AZ66:BN66" si="77">IF(ISNUMBER(AZ65),(IF(AZ65&gt;0,(100/(AZ63+AZ64))*AZ63,"-")),"-")</f>
        <v>-</v>
      </c>
      <c r="BA66" s="223" t="str">
        <f t="shared" si="77"/>
        <v>-</v>
      </c>
      <c r="BB66" s="223" t="str">
        <f t="shared" si="77"/>
        <v>-</v>
      </c>
      <c r="BC66" s="223" t="str">
        <f t="shared" si="77"/>
        <v>-</v>
      </c>
      <c r="BD66" s="223" t="str">
        <f t="shared" si="77"/>
        <v>-</v>
      </c>
      <c r="BE66" s="223" t="str">
        <f t="shared" si="77"/>
        <v>-</v>
      </c>
      <c r="BF66" s="223" t="str">
        <f t="shared" si="77"/>
        <v>-</v>
      </c>
      <c r="BG66" s="223" t="str">
        <f t="shared" si="77"/>
        <v>-</v>
      </c>
      <c r="BH66" s="223" t="str">
        <f t="shared" si="77"/>
        <v>-</v>
      </c>
      <c r="BI66" s="223" t="str">
        <f t="shared" si="77"/>
        <v>-</v>
      </c>
      <c r="BJ66" s="223" t="str">
        <f t="shared" si="77"/>
        <v>-</v>
      </c>
      <c r="BK66" s="223" t="str">
        <f t="shared" si="77"/>
        <v>-</v>
      </c>
      <c r="BL66" s="223" t="str">
        <f t="shared" si="77"/>
        <v>-</v>
      </c>
      <c r="BM66" s="223" t="str">
        <f t="shared" si="77"/>
        <v>-</v>
      </c>
      <c r="BN66" s="223" t="str">
        <f t="shared" si="77"/>
        <v>-</v>
      </c>
      <c r="BO66" s="270" t="e">
        <f t="shared" ref="BO66:BO67" si="78">AVERAGE(O66:BN66)</f>
        <v>#DIV/0!</v>
      </c>
    </row>
    <row r="67" spans="1:67" x14ac:dyDescent="0.2">
      <c r="A67" s="318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9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22" t="e">
        <f t="shared" si="78"/>
        <v>#DIV/0!</v>
      </c>
    </row>
    <row r="68" spans="1:67" ht="12.75" customHeight="1" x14ac:dyDescent="0.2">
      <c r="A68" s="316" t="s">
        <v>25</v>
      </c>
      <c r="B68" s="307" t="s">
        <v>585</v>
      </c>
      <c r="C68" s="307" t="s">
        <v>76</v>
      </c>
      <c r="D68" s="307" t="s">
        <v>76</v>
      </c>
      <c r="E68" s="307" t="s">
        <v>88</v>
      </c>
      <c r="F68" s="307"/>
      <c r="G68" s="307" t="s">
        <v>89</v>
      </c>
      <c r="H68" s="319" t="s">
        <v>90</v>
      </c>
      <c r="I68" s="307" t="s">
        <v>91</v>
      </c>
      <c r="J68" s="307"/>
      <c r="K68" s="307"/>
      <c r="L68" s="307"/>
      <c r="M68" s="309"/>
      <c r="N68" s="219" t="s">
        <v>934</v>
      </c>
      <c r="O68" s="230">
        <v>0</v>
      </c>
      <c r="P68" s="230">
        <v>0</v>
      </c>
      <c r="Q68" s="230">
        <v>0</v>
      </c>
      <c r="R68" s="230">
        <v>0</v>
      </c>
      <c r="S68" s="230">
        <v>0</v>
      </c>
      <c r="T68" s="230">
        <v>0</v>
      </c>
      <c r="U68" s="230">
        <v>0</v>
      </c>
      <c r="V68" s="230">
        <v>0</v>
      </c>
      <c r="W68" s="230">
        <v>0</v>
      </c>
      <c r="X68" s="230">
        <v>0</v>
      </c>
      <c r="Y68" s="230">
        <v>0</v>
      </c>
      <c r="Z68" s="230">
        <v>0</v>
      </c>
      <c r="AA68" s="230">
        <v>0</v>
      </c>
      <c r="AB68" s="230">
        <v>0</v>
      </c>
      <c r="AC68" s="230"/>
      <c r="AD68" s="230"/>
      <c r="AE68" s="230">
        <v>0</v>
      </c>
      <c r="AF68" s="230">
        <v>0</v>
      </c>
      <c r="AG68" s="230">
        <v>0</v>
      </c>
      <c r="AH68" s="230">
        <v>0</v>
      </c>
      <c r="AI68" s="220">
        <v>0</v>
      </c>
      <c r="AJ68" s="220">
        <v>0</v>
      </c>
      <c r="AK68" s="220">
        <v>0</v>
      </c>
      <c r="AL68" s="220">
        <v>2</v>
      </c>
      <c r="AM68" s="220">
        <v>0</v>
      </c>
      <c r="AN68" s="220">
        <v>0</v>
      </c>
      <c r="AO68" s="220">
        <v>0</v>
      </c>
      <c r="AP68" s="230">
        <v>60</v>
      </c>
      <c r="AQ68" s="230">
        <v>52</v>
      </c>
      <c r="AR68" s="230">
        <v>1</v>
      </c>
      <c r="AS68" s="230">
        <v>45</v>
      </c>
      <c r="AT68" s="230">
        <v>46</v>
      </c>
      <c r="AU68" s="230">
        <v>130</v>
      </c>
      <c r="AV68" s="230">
        <v>70</v>
      </c>
      <c r="AW68" s="230">
        <v>300</v>
      </c>
      <c r="AX68" s="230">
        <v>120</v>
      </c>
      <c r="AY68" s="230">
        <v>240</v>
      </c>
      <c r="AZ68" s="230">
        <v>220</v>
      </c>
      <c r="BA68" s="230">
        <v>75</v>
      </c>
      <c r="BB68" s="230">
        <v>110</v>
      </c>
      <c r="BC68" s="230">
        <v>13</v>
      </c>
      <c r="BD68" s="230">
        <v>29</v>
      </c>
      <c r="BE68" s="220">
        <v>90</v>
      </c>
      <c r="BF68" s="230">
        <v>20</v>
      </c>
      <c r="BG68" s="230">
        <v>160</v>
      </c>
      <c r="BH68" s="230">
        <v>4</v>
      </c>
      <c r="BI68" s="230">
        <v>800</v>
      </c>
      <c r="BJ68" s="230">
        <v>170</v>
      </c>
      <c r="BK68" s="230">
        <v>2</v>
      </c>
      <c r="BL68" s="230">
        <v>3</v>
      </c>
      <c r="BM68" s="230">
        <v>0</v>
      </c>
      <c r="BN68" s="230"/>
      <c r="BO68" s="132">
        <f t="shared" ref="BO68:BO70" si="79">SUM(O68:BN68)</f>
        <v>2762</v>
      </c>
    </row>
    <row r="69" spans="1:67" x14ac:dyDescent="0.2">
      <c r="A69" s="317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30">
        <v>0</v>
      </c>
      <c r="P69" s="230">
        <v>0</v>
      </c>
      <c r="Q69" s="230">
        <v>0</v>
      </c>
      <c r="R69" s="230">
        <v>0</v>
      </c>
      <c r="S69" s="230">
        <v>0</v>
      </c>
      <c r="T69" s="230">
        <v>0</v>
      </c>
      <c r="U69" s="230">
        <v>0</v>
      </c>
      <c r="V69" s="230">
        <v>0</v>
      </c>
      <c r="W69" s="230">
        <v>0</v>
      </c>
      <c r="X69" s="230">
        <v>0</v>
      </c>
      <c r="Y69" s="230">
        <v>0</v>
      </c>
      <c r="Z69" s="230">
        <v>0</v>
      </c>
      <c r="AA69" s="230">
        <v>0</v>
      </c>
      <c r="AB69" s="230">
        <v>0</v>
      </c>
      <c r="AC69" s="230"/>
      <c r="AD69" s="230"/>
      <c r="AE69" s="230">
        <v>0</v>
      </c>
      <c r="AF69" s="230">
        <v>0</v>
      </c>
      <c r="AG69" s="230">
        <v>0</v>
      </c>
      <c r="AH69" s="230">
        <v>0</v>
      </c>
      <c r="AI69" s="220">
        <v>0</v>
      </c>
      <c r="AJ69" s="220">
        <v>0</v>
      </c>
      <c r="AK69" s="220">
        <v>0</v>
      </c>
      <c r="AL69" s="220">
        <v>0</v>
      </c>
      <c r="AM69" s="220">
        <v>0</v>
      </c>
      <c r="AN69" s="220">
        <v>0</v>
      </c>
      <c r="AO69" s="220">
        <v>0</v>
      </c>
      <c r="AP69" s="230">
        <v>44</v>
      </c>
      <c r="AQ69" s="230">
        <v>76</v>
      </c>
      <c r="AR69" s="230">
        <v>2</v>
      </c>
      <c r="AS69" s="230">
        <v>55</v>
      </c>
      <c r="AT69" s="230">
        <v>30</v>
      </c>
      <c r="AU69" s="230">
        <v>170</v>
      </c>
      <c r="AV69" s="230">
        <v>75</v>
      </c>
      <c r="AW69" s="230">
        <v>240</v>
      </c>
      <c r="AX69" s="230">
        <v>80</v>
      </c>
      <c r="AY69" s="230">
        <v>85</v>
      </c>
      <c r="AZ69" s="230">
        <v>50</v>
      </c>
      <c r="BA69" s="230">
        <v>26</v>
      </c>
      <c r="BB69" s="230">
        <v>45</v>
      </c>
      <c r="BC69" s="230">
        <v>5</v>
      </c>
      <c r="BD69" s="230">
        <v>14</v>
      </c>
      <c r="BE69" s="220">
        <v>44</v>
      </c>
      <c r="BF69" s="230">
        <v>16</v>
      </c>
      <c r="BG69" s="230">
        <v>120</v>
      </c>
      <c r="BH69" s="230">
        <v>11</v>
      </c>
      <c r="BI69" s="230">
        <v>850</v>
      </c>
      <c r="BJ69" s="230">
        <v>80</v>
      </c>
      <c r="BK69" s="230">
        <v>0</v>
      </c>
      <c r="BL69" s="230">
        <v>4</v>
      </c>
      <c r="BM69" s="230">
        <v>1</v>
      </c>
      <c r="BN69" s="230"/>
      <c r="BO69" s="132">
        <f t="shared" si="79"/>
        <v>2123</v>
      </c>
    </row>
    <row r="70" spans="1:67" x14ac:dyDescent="0.2">
      <c r="A70" s="317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>
        <f t="shared" ref="O70:BN70" si="80">IF(ISBLANK(O68),"-",O68+O69)</f>
        <v>0</v>
      </c>
      <c r="P70" s="222">
        <f t="shared" si="80"/>
        <v>0</v>
      </c>
      <c r="Q70" s="222">
        <f t="shared" si="80"/>
        <v>0</v>
      </c>
      <c r="R70" s="222">
        <f t="shared" si="80"/>
        <v>0</v>
      </c>
      <c r="S70" s="222">
        <f t="shared" si="80"/>
        <v>0</v>
      </c>
      <c r="T70" s="222">
        <f t="shared" si="80"/>
        <v>0</v>
      </c>
      <c r="U70" s="222">
        <f t="shared" si="80"/>
        <v>0</v>
      </c>
      <c r="V70" s="222">
        <f t="shared" si="80"/>
        <v>0</v>
      </c>
      <c r="W70" s="222">
        <f t="shared" si="80"/>
        <v>0</v>
      </c>
      <c r="X70" s="222">
        <f t="shared" si="80"/>
        <v>0</v>
      </c>
      <c r="Y70" s="222">
        <f t="shared" si="80"/>
        <v>0</v>
      </c>
      <c r="Z70" s="222">
        <f t="shared" si="80"/>
        <v>0</v>
      </c>
      <c r="AA70" s="222">
        <f t="shared" si="80"/>
        <v>0</v>
      </c>
      <c r="AB70" s="222">
        <f t="shared" si="80"/>
        <v>0</v>
      </c>
      <c r="AC70" s="222" t="str">
        <f t="shared" si="80"/>
        <v>-</v>
      </c>
      <c r="AD70" s="222" t="str">
        <f t="shared" si="80"/>
        <v>-</v>
      </c>
      <c r="AE70" s="222">
        <f t="shared" si="80"/>
        <v>0</v>
      </c>
      <c r="AF70" s="222">
        <f t="shared" si="80"/>
        <v>0</v>
      </c>
      <c r="AG70" s="222">
        <f t="shared" si="80"/>
        <v>0</v>
      </c>
      <c r="AH70" s="222">
        <f t="shared" si="80"/>
        <v>0</v>
      </c>
      <c r="AI70" s="222">
        <f t="shared" si="80"/>
        <v>0</v>
      </c>
      <c r="AJ70" s="222">
        <f t="shared" si="80"/>
        <v>0</v>
      </c>
      <c r="AK70" s="222">
        <f t="shared" si="80"/>
        <v>0</v>
      </c>
      <c r="AL70" s="222">
        <f t="shared" si="80"/>
        <v>2</v>
      </c>
      <c r="AM70" s="222">
        <f t="shared" si="80"/>
        <v>0</v>
      </c>
      <c r="AN70" s="222">
        <f t="shared" si="80"/>
        <v>0</v>
      </c>
      <c r="AO70" s="222">
        <f t="shared" si="80"/>
        <v>0</v>
      </c>
      <c r="AP70" s="222">
        <f t="shared" si="80"/>
        <v>104</v>
      </c>
      <c r="AQ70" s="222">
        <f t="shared" si="80"/>
        <v>128</v>
      </c>
      <c r="AR70" s="222">
        <f t="shared" si="80"/>
        <v>3</v>
      </c>
      <c r="AS70" s="222">
        <f t="shared" si="80"/>
        <v>100</v>
      </c>
      <c r="AT70" s="222">
        <f t="shared" si="80"/>
        <v>76</v>
      </c>
      <c r="AU70" s="222">
        <f t="shared" si="80"/>
        <v>300</v>
      </c>
      <c r="AV70" s="222">
        <f t="shared" si="80"/>
        <v>145</v>
      </c>
      <c r="AW70" s="222">
        <f t="shared" si="80"/>
        <v>540</v>
      </c>
      <c r="AX70" s="222">
        <f t="shared" si="80"/>
        <v>200</v>
      </c>
      <c r="AY70" s="222">
        <f t="shared" si="80"/>
        <v>325</v>
      </c>
      <c r="AZ70" s="222">
        <f t="shared" si="80"/>
        <v>270</v>
      </c>
      <c r="BA70" s="222">
        <f t="shared" si="80"/>
        <v>101</v>
      </c>
      <c r="BB70" s="222">
        <f t="shared" si="80"/>
        <v>155</v>
      </c>
      <c r="BC70" s="222">
        <f t="shared" si="80"/>
        <v>18</v>
      </c>
      <c r="BD70" s="222">
        <f t="shared" si="80"/>
        <v>43</v>
      </c>
      <c r="BE70" s="222">
        <f t="shared" si="80"/>
        <v>134</v>
      </c>
      <c r="BF70" s="222">
        <f t="shared" si="80"/>
        <v>36</v>
      </c>
      <c r="BG70" s="222">
        <f t="shared" si="80"/>
        <v>280</v>
      </c>
      <c r="BH70" s="222">
        <f t="shared" si="80"/>
        <v>15</v>
      </c>
      <c r="BI70" s="222">
        <f t="shared" si="80"/>
        <v>1650</v>
      </c>
      <c r="BJ70" s="222">
        <f t="shared" si="80"/>
        <v>250</v>
      </c>
      <c r="BK70" s="222">
        <f t="shared" si="80"/>
        <v>2</v>
      </c>
      <c r="BL70" s="222">
        <f t="shared" si="80"/>
        <v>7</v>
      </c>
      <c r="BM70" s="222">
        <f t="shared" si="80"/>
        <v>1</v>
      </c>
      <c r="BN70" s="222" t="str">
        <f t="shared" si="80"/>
        <v>-</v>
      </c>
      <c r="BO70" s="133">
        <f t="shared" si="79"/>
        <v>4885</v>
      </c>
    </row>
    <row r="71" spans="1:67" x14ac:dyDescent="0.2">
      <c r="A71" s="317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tr">
        <f t="shared" ref="O71:BN71" si="81">IF(ISNUMBER(O70),(IF(O70&gt;0,(100/(O68+O69))*O68,"-")),"-")</f>
        <v>-</v>
      </c>
      <c r="P71" s="223" t="str">
        <f t="shared" si="81"/>
        <v>-</v>
      </c>
      <c r="Q71" s="223" t="str">
        <f t="shared" si="81"/>
        <v>-</v>
      </c>
      <c r="R71" s="223" t="str">
        <f t="shared" si="81"/>
        <v>-</v>
      </c>
      <c r="S71" s="223" t="str">
        <f t="shared" si="81"/>
        <v>-</v>
      </c>
      <c r="T71" s="223" t="str">
        <f t="shared" si="81"/>
        <v>-</v>
      </c>
      <c r="U71" s="223" t="str">
        <f t="shared" si="81"/>
        <v>-</v>
      </c>
      <c r="V71" s="223" t="str">
        <f t="shared" si="81"/>
        <v>-</v>
      </c>
      <c r="W71" s="223" t="str">
        <f t="shared" si="81"/>
        <v>-</v>
      </c>
      <c r="X71" s="223" t="str">
        <f t="shared" si="81"/>
        <v>-</v>
      </c>
      <c r="Y71" s="223" t="str">
        <f t="shared" si="81"/>
        <v>-</v>
      </c>
      <c r="Z71" s="223" t="str">
        <f t="shared" si="81"/>
        <v>-</v>
      </c>
      <c r="AA71" s="223" t="str">
        <f t="shared" si="81"/>
        <v>-</v>
      </c>
      <c r="AB71" s="223" t="str">
        <f t="shared" si="81"/>
        <v>-</v>
      </c>
      <c r="AC71" s="223" t="str">
        <f t="shared" si="81"/>
        <v>-</v>
      </c>
      <c r="AD71" s="223" t="str">
        <f t="shared" si="81"/>
        <v>-</v>
      </c>
      <c r="AE71" s="223" t="str">
        <f t="shared" si="81"/>
        <v>-</v>
      </c>
      <c r="AF71" s="223" t="str">
        <f t="shared" si="81"/>
        <v>-</v>
      </c>
      <c r="AG71" s="223" t="str">
        <f t="shared" si="81"/>
        <v>-</v>
      </c>
      <c r="AH71" s="223" t="str">
        <f t="shared" si="81"/>
        <v>-</v>
      </c>
      <c r="AI71" s="223" t="str">
        <f t="shared" si="81"/>
        <v>-</v>
      </c>
      <c r="AJ71" s="223" t="str">
        <f t="shared" si="81"/>
        <v>-</v>
      </c>
      <c r="AK71" s="223" t="str">
        <f t="shared" si="81"/>
        <v>-</v>
      </c>
      <c r="AL71" s="223">
        <f t="shared" si="81"/>
        <v>100</v>
      </c>
      <c r="AM71" s="223" t="str">
        <f t="shared" si="81"/>
        <v>-</v>
      </c>
      <c r="AN71" s="223" t="str">
        <f t="shared" si="81"/>
        <v>-</v>
      </c>
      <c r="AO71" s="223" t="str">
        <f t="shared" si="81"/>
        <v>-</v>
      </c>
      <c r="AP71" s="223">
        <f t="shared" si="81"/>
        <v>57.692307692307693</v>
      </c>
      <c r="AQ71" s="223">
        <f t="shared" si="81"/>
        <v>40.625</v>
      </c>
      <c r="AR71" s="223">
        <f t="shared" si="81"/>
        <v>33.333333333333336</v>
      </c>
      <c r="AS71" s="223">
        <f t="shared" si="81"/>
        <v>45</v>
      </c>
      <c r="AT71" s="223">
        <f t="shared" si="81"/>
        <v>60.526315789473685</v>
      </c>
      <c r="AU71" s="223">
        <f t="shared" si="81"/>
        <v>43.333333333333329</v>
      </c>
      <c r="AV71" s="223">
        <f t="shared" si="81"/>
        <v>48.275862068965523</v>
      </c>
      <c r="AW71" s="223">
        <f t="shared" si="81"/>
        <v>55.55555555555555</v>
      </c>
      <c r="AX71" s="223">
        <f t="shared" si="81"/>
        <v>60</v>
      </c>
      <c r="AY71" s="223">
        <f t="shared" si="81"/>
        <v>73.846153846153854</v>
      </c>
      <c r="AZ71" s="223">
        <f t="shared" si="81"/>
        <v>81.481481481481481</v>
      </c>
      <c r="BA71" s="223">
        <f t="shared" si="81"/>
        <v>74.257425742574256</v>
      </c>
      <c r="BB71" s="223">
        <f t="shared" si="81"/>
        <v>70.967741935483872</v>
      </c>
      <c r="BC71" s="223">
        <f t="shared" si="81"/>
        <v>72.222222222222214</v>
      </c>
      <c r="BD71" s="223">
        <f t="shared" si="81"/>
        <v>67.441860465116278</v>
      </c>
      <c r="BE71" s="223">
        <f t="shared" si="81"/>
        <v>67.164179104477611</v>
      </c>
      <c r="BF71" s="223">
        <f t="shared" si="81"/>
        <v>55.555555555555557</v>
      </c>
      <c r="BG71" s="223">
        <f t="shared" si="81"/>
        <v>57.142857142857146</v>
      </c>
      <c r="BH71" s="223">
        <f t="shared" si="81"/>
        <v>26.666666666666668</v>
      </c>
      <c r="BI71" s="223">
        <f t="shared" si="81"/>
        <v>48.484848484848484</v>
      </c>
      <c r="BJ71" s="223">
        <f t="shared" si="81"/>
        <v>68</v>
      </c>
      <c r="BK71" s="223">
        <f t="shared" si="81"/>
        <v>100</v>
      </c>
      <c r="BL71" s="223">
        <f t="shared" si="81"/>
        <v>42.857142857142861</v>
      </c>
      <c r="BM71" s="223">
        <f t="shared" si="81"/>
        <v>0</v>
      </c>
      <c r="BN71" s="223" t="str">
        <f t="shared" si="81"/>
        <v>-</v>
      </c>
      <c r="BO71" s="270">
        <f t="shared" ref="BO71:BO72" si="82">AVERAGE(O71:BN71)</f>
        <v>58.017193731101976</v>
      </c>
    </row>
    <row r="72" spans="1:67" x14ac:dyDescent="0.2">
      <c r="A72" s="318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9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22" t="e">
        <f t="shared" si="82"/>
        <v>#DIV/0!</v>
      </c>
    </row>
    <row r="73" spans="1:67" ht="12.75" customHeight="1" x14ac:dyDescent="0.2">
      <c r="A73" s="316" t="s">
        <v>25</v>
      </c>
      <c r="B73" s="307" t="s">
        <v>586</v>
      </c>
      <c r="C73" s="307" t="s">
        <v>76</v>
      </c>
      <c r="D73" s="307" t="s">
        <v>76</v>
      </c>
      <c r="E73" s="307" t="s">
        <v>88</v>
      </c>
      <c r="F73" s="307"/>
      <c r="G73" s="307" t="s">
        <v>92</v>
      </c>
      <c r="H73" s="319" t="s">
        <v>78</v>
      </c>
      <c r="I73" s="307" t="s">
        <v>94</v>
      </c>
      <c r="J73" s="307"/>
      <c r="K73" s="307"/>
      <c r="L73" s="307"/>
      <c r="M73" s="309"/>
      <c r="N73" s="219" t="s">
        <v>934</v>
      </c>
      <c r="O73" s="220">
        <v>10</v>
      </c>
      <c r="P73" s="220">
        <v>10</v>
      </c>
      <c r="Q73" s="220">
        <v>0</v>
      </c>
      <c r="R73" s="220">
        <v>0</v>
      </c>
      <c r="S73" s="220">
        <v>0</v>
      </c>
      <c r="T73" s="220">
        <v>0</v>
      </c>
      <c r="U73" s="220">
        <v>0</v>
      </c>
      <c r="V73" s="220">
        <v>0</v>
      </c>
      <c r="W73" s="220">
        <v>0</v>
      </c>
      <c r="X73" s="220">
        <v>0</v>
      </c>
      <c r="Y73" s="220">
        <v>0</v>
      </c>
      <c r="Z73" s="220">
        <v>1</v>
      </c>
      <c r="AA73" s="220">
        <v>0</v>
      </c>
      <c r="AB73" s="220">
        <v>1</v>
      </c>
      <c r="AC73" s="220">
        <v>0</v>
      </c>
      <c r="AD73" s="220">
        <v>0</v>
      </c>
      <c r="AE73" s="220">
        <v>0</v>
      </c>
      <c r="AF73" s="220">
        <v>0</v>
      </c>
      <c r="AG73" s="220">
        <v>0</v>
      </c>
      <c r="AH73" s="220">
        <v>0</v>
      </c>
      <c r="AI73" s="220">
        <v>0</v>
      </c>
      <c r="AJ73" s="220">
        <v>0</v>
      </c>
      <c r="AK73" s="220">
        <v>0</v>
      </c>
      <c r="AL73" s="220">
        <v>0</v>
      </c>
      <c r="AM73" s="220">
        <v>0</v>
      </c>
      <c r="AN73" s="220">
        <v>0</v>
      </c>
      <c r="AO73" s="220">
        <v>0</v>
      </c>
      <c r="AP73" s="220">
        <v>0</v>
      </c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20"/>
      <c r="BG73" s="220"/>
      <c r="BH73" s="220"/>
      <c r="BI73" s="220"/>
      <c r="BJ73" s="220"/>
      <c r="BK73" s="220"/>
      <c r="BL73" s="220"/>
      <c r="BM73" s="220"/>
      <c r="BN73" s="220"/>
      <c r="BO73" s="132">
        <f t="shared" ref="BO73:BO75" si="83">SUM(O73:BN73)</f>
        <v>22</v>
      </c>
    </row>
    <row r="74" spans="1:67" s="43" customFormat="1" x14ac:dyDescent="0.2">
      <c r="A74" s="317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19" t="s">
        <v>935</v>
      </c>
      <c r="O74" s="220">
        <v>16</v>
      </c>
      <c r="P74" s="220">
        <v>16</v>
      </c>
      <c r="Q74" s="220">
        <v>0</v>
      </c>
      <c r="R74" s="220">
        <v>0</v>
      </c>
      <c r="S74" s="220">
        <v>1</v>
      </c>
      <c r="T74" s="220">
        <v>1</v>
      </c>
      <c r="U74" s="220">
        <v>1</v>
      </c>
      <c r="V74" s="220">
        <v>1</v>
      </c>
      <c r="W74" s="220">
        <v>0</v>
      </c>
      <c r="X74" s="220">
        <v>0</v>
      </c>
      <c r="Y74" s="220">
        <v>0</v>
      </c>
      <c r="Z74" s="220">
        <v>1</v>
      </c>
      <c r="AA74" s="220">
        <v>0</v>
      </c>
      <c r="AB74" s="220">
        <v>0</v>
      </c>
      <c r="AC74" s="220">
        <v>0</v>
      </c>
      <c r="AD74" s="220">
        <v>0</v>
      </c>
      <c r="AE74" s="220">
        <v>0</v>
      </c>
      <c r="AF74" s="220">
        <v>0</v>
      </c>
      <c r="AG74" s="220">
        <v>0</v>
      </c>
      <c r="AH74" s="220">
        <v>0</v>
      </c>
      <c r="AI74" s="220">
        <v>0</v>
      </c>
      <c r="AJ74" s="220">
        <v>0</v>
      </c>
      <c r="AK74" s="220">
        <v>0</v>
      </c>
      <c r="AL74" s="220">
        <v>0</v>
      </c>
      <c r="AM74" s="220">
        <v>0</v>
      </c>
      <c r="AN74" s="220">
        <v>0</v>
      </c>
      <c r="AO74" s="220">
        <v>0</v>
      </c>
      <c r="AP74" s="220">
        <v>1</v>
      </c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132">
        <f t="shared" si="83"/>
        <v>38</v>
      </c>
    </row>
    <row r="75" spans="1:67" s="43" customFormat="1" x14ac:dyDescent="0.2">
      <c r="A75" s="317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21" t="s">
        <v>633</v>
      </c>
      <c r="O75" s="222">
        <f t="shared" ref="O75:AU75" si="84">IF(ISBLANK(O73),"-",O73+O74)</f>
        <v>26</v>
      </c>
      <c r="P75" s="222">
        <f t="shared" si="84"/>
        <v>26</v>
      </c>
      <c r="Q75" s="222">
        <f t="shared" si="84"/>
        <v>0</v>
      </c>
      <c r="R75" s="222">
        <f t="shared" si="84"/>
        <v>0</v>
      </c>
      <c r="S75" s="222">
        <f t="shared" si="84"/>
        <v>1</v>
      </c>
      <c r="T75" s="222">
        <f t="shared" si="84"/>
        <v>1</v>
      </c>
      <c r="U75" s="222">
        <f t="shared" si="84"/>
        <v>1</v>
      </c>
      <c r="V75" s="222">
        <f t="shared" si="84"/>
        <v>1</v>
      </c>
      <c r="W75" s="222">
        <f t="shared" si="84"/>
        <v>0</v>
      </c>
      <c r="X75" s="222">
        <f t="shared" si="84"/>
        <v>0</v>
      </c>
      <c r="Y75" s="222">
        <f t="shared" si="84"/>
        <v>0</v>
      </c>
      <c r="Z75" s="222">
        <f t="shared" si="84"/>
        <v>2</v>
      </c>
      <c r="AA75" s="222">
        <f t="shared" si="84"/>
        <v>0</v>
      </c>
      <c r="AB75" s="222">
        <f t="shared" si="84"/>
        <v>1</v>
      </c>
      <c r="AC75" s="222">
        <f t="shared" si="84"/>
        <v>0</v>
      </c>
      <c r="AD75" s="222">
        <f t="shared" si="84"/>
        <v>0</v>
      </c>
      <c r="AE75" s="222">
        <f t="shared" si="84"/>
        <v>0</v>
      </c>
      <c r="AF75" s="222">
        <f t="shared" si="84"/>
        <v>0</v>
      </c>
      <c r="AG75" s="222">
        <f t="shared" si="84"/>
        <v>0</v>
      </c>
      <c r="AH75" s="222">
        <f t="shared" si="84"/>
        <v>0</v>
      </c>
      <c r="AI75" s="222">
        <f t="shared" si="84"/>
        <v>0</v>
      </c>
      <c r="AJ75" s="222">
        <f t="shared" si="84"/>
        <v>0</v>
      </c>
      <c r="AK75" s="222">
        <f t="shared" si="84"/>
        <v>0</v>
      </c>
      <c r="AL75" s="222">
        <f t="shared" si="84"/>
        <v>0</v>
      </c>
      <c r="AM75" s="222">
        <f t="shared" si="84"/>
        <v>0</v>
      </c>
      <c r="AN75" s="222">
        <f t="shared" si="84"/>
        <v>0</v>
      </c>
      <c r="AO75" s="222">
        <f t="shared" si="84"/>
        <v>0</v>
      </c>
      <c r="AP75" s="222">
        <f t="shared" si="84"/>
        <v>1</v>
      </c>
      <c r="AQ75" s="222" t="str">
        <f t="shared" si="84"/>
        <v>-</v>
      </c>
      <c r="AR75" s="222" t="str">
        <f t="shared" si="84"/>
        <v>-</v>
      </c>
      <c r="AS75" s="222" t="str">
        <f t="shared" si="84"/>
        <v>-</v>
      </c>
      <c r="AT75" s="222" t="str">
        <f t="shared" si="84"/>
        <v>-</v>
      </c>
      <c r="AU75" s="222" t="str">
        <f t="shared" si="84"/>
        <v>-</v>
      </c>
      <c r="AV75" s="222"/>
      <c r="AW75" s="222"/>
      <c r="AX75" s="222"/>
      <c r="AY75" s="222"/>
      <c r="AZ75" s="222" t="str">
        <f t="shared" ref="AZ75:BN75" si="85">IF(ISBLANK(AZ73),"-",AZ73+AZ74)</f>
        <v>-</v>
      </c>
      <c r="BA75" s="222" t="str">
        <f t="shared" si="85"/>
        <v>-</v>
      </c>
      <c r="BB75" s="222" t="str">
        <f t="shared" si="85"/>
        <v>-</v>
      </c>
      <c r="BC75" s="222" t="str">
        <f t="shared" si="85"/>
        <v>-</v>
      </c>
      <c r="BD75" s="222" t="str">
        <f t="shared" si="85"/>
        <v>-</v>
      </c>
      <c r="BE75" s="222" t="str">
        <f t="shared" si="85"/>
        <v>-</v>
      </c>
      <c r="BF75" s="222" t="str">
        <f t="shared" si="85"/>
        <v>-</v>
      </c>
      <c r="BG75" s="222" t="str">
        <f t="shared" si="85"/>
        <v>-</v>
      </c>
      <c r="BH75" s="222" t="str">
        <f t="shared" si="85"/>
        <v>-</v>
      </c>
      <c r="BI75" s="222" t="str">
        <f t="shared" si="85"/>
        <v>-</v>
      </c>
      <c r="BJ75" s="222" t="str">
        <f t="shared" si="85"/>
        <v>-</v>
      </c>
      <c r="BK75" s="222" t="str">
        <f t="shared" si="85"/>
        <v>-</v>
      </c>
      <c r="BL75" s="222" t="str">
        <f t="shared" si="85"/>
        <v>-</v>
      </c>
      <c r="BM75" s="222" t="str">
        <f t="shared" si="85"/>
        <v>-</v>
      </c>
      <c r="BN75" s="222" t="str">
        <f t="shared" si="85"/>
        <v>-</v>
      </c>
      <c r="BO75" s="133">
        <f t="shared" si="83"/>
        <v>60</v>
      </c>
    </row>
    <row r="76" spans="1:67" s="43" customFormat="1" x14ac:dyDescent="0.2">
      <c r="A76" s="317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19" t="s">
        <v>936</v>
      </c>
      <c r="O76" s="223">
        <f t="shared" ref="O76:AU76" si="86">IF(ISNUMBER(O75),(IF(O75&gt;0,(100/(O73+O74))*O73,"-")),"-")</f>
        <v>38.46153846153846</v>
      </c>
      <c r="P76" s="223">
        <f t="shared" si="86"/>
        <v>38.46153846153846</v>
      </c>
      <c r="Q76" s="223" t="str">
        <f t="shared" si="86"/>
        <v>-</v>
      </c>
      <c r="R76" s="223" t="str">
        <f t="shared" si="86"/>
        <v>-</v>
      </c>
      <c r="S76" s="223">
        <f t="shared" si="86"/>
        <v>0</v>
      </c>
      <c r="T76" s="223">
        <f t="shared" si="86"/>
        <v>0</v>
      </c>
      <c r="U76" s="223">
        <f t="shared" si="86"/>
        <v>0</v>
      </c>
      <c r="V76" s="223">
        <f t="shared" si="86"/>
        <v>0</v>
      </c>
      <c r="W76" s="223" t="str">
        <f t="shared" si="86"/>
        <v>-</v>
      </c>
      <c r="X76" s="223" t="str">
        <f t="shared" si="86"/>
        <v>-</v>
      </c>
      <c r="Y76" s="223" t="str">
        <f t="shared" si="86"/>
        <v>-</v>
      </c>
      <c r="Z76" s="223">
        <f t="shared" si="86"/>
        <v>50</v>
      </c>
      <c r="AA76" s="223" t="str">
        <f t="shared" si="86"/>
        <v>-</v>
      </c>
      <c r="AB76" s="223">
        <f t="shared" si="86"/>
        <v>100</v>
      </c>
      <c r="AC76" s="223" t="str">
        <f t="shared" si="86"/>
        <v>-</v>
      </c>
      <c r="AD76" s="223" t="str">
        <f t="shared" si="86"/>
        <v>-</v>
      </c>
      <c r="AE76" s="223" t="str">
        <f t="shared" si="86"/>
        <v>-</v>
      </c>
      <c r="AF76" s="223" t="str">
        <f t="shared" si="86"/>
        <v>-</v>
      </c>
      <c r="AG76" s="223" t="str">
        <f t="shared" si="86"/>
        <v>-</v>
      </c>
      <c r="AH76" s="223" t="str">
        <f t="shared" si="86"/>
        <v>-</v>
      </c>
      <c r="AI76" s="223" t="str">
        <f t="shared" si="86"/>
        <v>-</v>
      </c>
      <c r="AJ76" s="223" t="str">
        <f t="shared" si="86"/>
        <v>-</v>
      </c>
      <c r="AK76" s="223" t="str">
        <f t="shared" si="86"/>
        <v>-</v>
      </c>
      <c r="AL76" s="223" t="str">
        <f t="shared" si="86"/>
        <v>-</v>
      </c>
      <c r="AM76" s="223" t="str">
        <f t="shared" si="86"/>
        <v>-</v>
      </c>
      <c r="AN76" s="223" t="str">
        <f t="shared" si="86"/>
        <v>-</v>
      </c>
      <c r="AO76" s="223" t="str">
        <f t="shared" si="86"/>
        <v>-</v>
      </c>
      <c r="AP76" s="223">
        <f t="shared" si="86"/>
        <v>0</v>
      </c>
      <c r="AQ76" s="223" t="str">
        <f t="shared" si="86"/>
        <v>-</v>
      </c>
      <c r="AR76" s="223" t="str">
        <f t="shared" si="86"/>
        <v>-</v>
      </c>
      <c r="AS76" s="223" t="str">
        <f t="shared" si="86"/>
        <v>-</v>
      </c>
      <c r="AT76" s="223" t="str">
        <f t="shared" si="86"/>
        <v>-</v>
      </c>
      <c r="AU76" s="223" t="str">
        <f t="shared" si="86"/>
        <v>-</v>
      </c>
      <c r="AV76" s="223"/>
      <c r="AW76" s="223"/>
      <c r="AX76" s="223"/>
      <c r="AY76" s="223"/>
      <c r="AZ76" s="223" t="str">
        <f t="shared" ref="AZ76:BN76" si="87">IF(ISNUMBER(AZ75),(IF(AZ75&gt;0,(100/(AZ73+AZ74))*AZ73,"-")),"-")</f>
        <v>-</v>
      </c>
      <c r="BA76" s="223" t="str">
        <f t="shared" si="87"/>
        <v>-</v>
      </c>
      <c r="BB76" s="223" t="str">
        <f t="shared" si="87"/>
        <v>-</v>
      </c>
      <c r="BC76" s="223" t="str">
        <f t="shared" si="87"/>
        <v>-</v>
      </c>
      <c r="BD76" s="223" t="str">
        <f t="shared" si="87"/>
        <v>-</v>
      </c>
      <c r="BE76" s="223" t="str">
        <f t="shared" si="87"/>
        <v>-</v>
      </c>
      <c r="BF76" s="223" t="str">
        <f t="shared" si="87"/>
        <v>-</v>
      </c>
      <c r="BG76" s="223" t="str">
        <f t="shared" si="87"/>
        <v>-</v>
      </c>
      <c r="BH76" s="223" t="str">
        <f t="shared" si="87"/>
        <v>-</v>
      </c>
      <c r="BI76" s="223" t="str">
        <f t="shared" si="87"/>
        <v>-</v>
      </c>
      <c r="BJ76" s="223" t="str">
        <f t="shared" si="87"/>
        <v>-</v>
      </c>
      <c r="BK76" s="223" t="str">
        <f t="shared" si="87"/>
        <v>-</v>
      </c>
      <c r="BL76" s="223" t="str">
        <f t="shared" si="87"/>
        <v>-</v>
      </c>
      <c r="BM76" s="223" t="str">
        <f t="shared" si="87"/>
        <v>-</v>
      </c>
      <c r="BN76" s="223" t="str">
        <f t="shared" si="87"/>
        <v>-</v>
      </c>
      <c r="BO76" s="270">
        <f t="shared" ref="BO76:BO77" si="88">AVERAGE(O76:BN76)</f>
        <v>25.213675213675213</v>
      </c>
    </row>
    <row r="77" spans="1:67" s="43" customFormat="1" x14ac:dyDescent="0.2">
      <c r="A77" s="318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9"/>
      <c r="N77" s="224" t="s">
        <v>937</v>
      </c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122" t="e">
        <f t="shared" si="88"/>
        <v>#DIV/0!</v>
      </c>
    </row>
    <row r="78" spans="1:67" s="43" customFormat="1" ht="12.75" customHeight="1" x14ac:dyDescent="0.2">
      <c r="A78" s="316" t="s">
        <v>25</v>
      </c>
      <c r="B78" s="307" t="s">
        <v>812</v>
      </c>
      <c r="C78" s="307" t="s">
        <v>76</v>
      </c>
      <c r="D78" s="307" t="s">
        <v>76</v>
      </c>
      <c r="E78" s="307" t="s">
        <v>88</v>
      </c>
      <c r="F78" s="307"/>
      <c r="G78" s="307" t="s">
        <v>92</v>
      </c>
      <c r="H78" s="319" t="s">
        <v>93</v>
      </c>
      <c r="I78" s="307" t="s">
        <v>94</v>
      </c>
      <c r="J78" s="307"/>
      <c r="K78" s="307"/>
      <c r="L78" s="307"/>
      <c r="M78" s="309"/>
      <c r="N78" s="219" t="s">
        <v>934</v>
      </c>
      <c r="O78" s="230">
        <v>0</v>
      </c>
      <c r="P78" s="230">
        <v>0</v>
      </c>
      <c r="Q78" s="230">
        <v>0</v>
      </c>
      <c r="R78" s="230">
        <v>0</v>
      </c>
      <c r="S78" s="230">
        <v>0</v>
      </c>
      <c r="T78" s="230">
        <v>0</v>
      </c>
      <c r="U78" s="230">
        <v>0</v>
      </c>
      <c r="V78" s="230">
        <v>0</v>
      </c>
      <c r="W78" s="230">
        <v>0</v>
      </c>
      <c r="X78" s="230">
        <v>0</v>
      </c>
      <c r="Y78" s="230">
        <v>0</v>
      </c>
      <c r="Z78" s="230">
        <v>0</v>
      </c>
      <c r="AA78" s="230">
        <v>0</v>
      </c>
      <c r="AB78" s="230">
        <v>0</v>
      </c>
      <c r="AC78" s="220">
        <v>0</v>
      </c>
      <c r="AD78" s="220">
        <v>0</v>
      </c>
      <c r="AE78" s="220">
        <v>0</v>
      </c>
      <c r="AF78" s="220">
        <v>0</v>
      </c>
      <c r="AG78" s="220">
        <v>0</v>
      </c>
      <c r="AH78" s="220">
        <v>0</v>
      </c>
      <c r="AI78" s="220">
        <v>0</v>
      </c>
      <c r="AJ78" s="220">
        <v>0</v>
      </c>
      <c r="AK78" s="220">
        <v>0</v>
      </c>
      <c r="AL78" s="220">
        <v>0</v>
      </c>
      <c r="AM78" s="220">
        <v>0</v>
      </c>
      <c r="AN78" s="220"/>
      <c r="AO78" s="220"/>
      <c r="AP78" s="220">
        <v>4</v>
      </c>
      <c r="AQ78" s="220">
        <v>8</v>
      </c>
      <c r="AR78" s="220">
        <v>2</v>
      </c>
      <c r="AS78" s="220">
        <v>28</v>
      </c>
      <c r="AT78" s="220">
        <v>28</v>
      </c>
      <c r="AU78" s="220">
        <v>12</v>
      </c>
      <c r="AV78" s="220">
        <v>45</v>
      </c>
      <c r="AW78" s="220">
        <v>100</v>
      </c>
      <c r="AX78" s="220">
        <v>140</v>
      </c>
      <c r="AY78" s="220">
        <v>75</v>
      </c>
      <c r="AZ78" s="220">
        <v>110</v>
      </c>
      <c r="BA78" s="220">
        <v>80</v>
      </c>
      <c r="BB78" s="220">
        <v>160</v>
      </c>
      <c r="BC78" s="220">
        <v>18</v>
      </c>
      <c r="BD78" s="220">
        <v>29</v>
      </c>
      <c r="BE78" s="220">
        <v>25</v>
      </c>
      <c r="BF78" s="220">
        <v>20</v>
      </c>
      <c r="BG78" s="220">
        <v>72</v>
      </c>
      <c r="BH78" s="220">
        <v>3</v>
      </c>
      <c r="BI78" s="220">
        <v>180</v>
      </c>
      <c r="BJ78" s="220">
        <v>80</v>
      </c>
      <c r="BK78" s="220">
        <v>5</v>
      </c>
      <c r="BL78" s="220">
        <v>7</v>
      </c>
      <c r="BM78" s="220">
        <v>2</v>
      </c>
      <c r="BN78" s="220"/>
      <c r="BO78" s="132">
        <f t="shared" ref="BO78:BO80" si="89">SUM(O78:BN78)</f>
        <v>1233</v>
      </c>
    </row>
    <row r="79" spans="1:67" s="43" customFormat="1" x14ac:dyDescent="0.2">
      <c r="A79" s="317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8"/>
      <c r="N79" s="219" t="s">
        <v>935</v>
      </c>
      <c r="O79" s="230">
        <v>0</v>
      </c>
      <c r="P79" s="230">
        <v>0</v>
      </c>
      <c r="Q79" s="230">
        <v>0</v>
      </c>
      <c r="R79" s="230">
        <v>0</v>
      </c>
      <c r="S79" s="230">
        <v>0</v>
      </c>
      <c r="T79" s="230">
        <v>0</v>
      </c>
      <c r="U79" s="230">
        <v>0</v>
      </c>
      <c r="V79" s="230">
        <v>0</v>
      </c>
      <c r="W79" s="230">
        <v>0</v>
      </c>
      <c r="X79" s="230">
        <v>0</v>
      </c>
      <c r="Y79" s="230">
        <v>0</v>
      </c>
      <c r="Z79" s="230">
        <v>0</v>
      </c>
      <c r="AA79" s="230">
        <v>0</v>
      </c>
      <c r="AB79" s="230">
        <v>0</v>
      </c>
      <c r="AC79" s="220">
        <v>0</v>
      </c>
      <c r="AD79" s="220">
        <v>0</v>
      </c>
      <c r="AE79" s="220">
        <v>0</v>
      </c>
      <c r="AF79" s="220">
        <v>0</v>
      </c>
      <c r="AG79" s="220">
        <v>0</v>
      </c>
      <c r="AH79" s="220">
        <v>0</v>
      </c>
      <c r="AI79" s="220">
        <v>0</v>
      </c>
      <c r="AJ79" s="220">
        <v>1</v>
      </c>
      <c r="AK79" s="220">
        <v>0</v>
      </c>
      <c r="AL79" s="220">
        <v>0</v>
      </c>
      <c r="AM79" s="220">
        <v>0</v>
      </c>
      <c r="AN79" s="220" t="s">
        <v>976</v>
      </c>
      <c r="AO79" s="220" t="s">
        <v>976</v>
      </c>
      <c r="AP79" s="220">
        <v>8</v>
      </c>
      <c r="AQ79" s="220">
        <v>18</v>
      </c>
      <c r="AR79" s="220">
        <v>1</v>
      </c>
      <c r="AS79" s="220">
        <v>41</v>
      </c>
      <c r="AT79" s="220">
        <v>41</v>
      </c>
      <c r="AU79" s="220">
        <v>28</v>
      </c>
      <c r="AV79" s="220">
        <v>66</v>
      </c>
      <c r="AW79" s="220">
        <v>110</v>
      </c>
      <c r="AX79" s="220">
        <v>100</v>
      </c>
      <c r="AY79" s="220">
        <v>80</v>
      </c>
      <c r="AZ79" s="220">
        <v>100</v>
      </c>
      <c r="BA79" s="220">
        <v>42</v>
      </c>
      <c r="BB79" s="220">
        <v>100</v>
      </c>
      <c r="BC79" s="220">
        <v>7</v>
      </c>
      <c r="BD79" s="220">
        <v>9</v>
      </c>
      <c r="BE79" s="220">
        <v>13</v>
      </c>
      <c r="BF79" s="220">
        <v>12</v>
      </c>
      <c r="BG79" s="220">
        <v>60</v>
      </c>
      <c r="BH79" s="220">
        <v>6</v>
      </c>
      <c r="BI79" s="220">
        <v>250</v>
      </c>
      <c r="BJ79" s="220">
        <v>50</v>
      </c>
      <c r="BK79" s="220">
        <v>9</v>
      </c>
      <c r="BL79" s="220">
        <v>6</v>
      </c>
      <c r="BM79" s="220">
        <v>2</v>
      </c>
      <c r="BN79" s="220"/>
      <c r="BO79" s="132">
        <f t="shared" si="89"/>
        <v>1160</v>
      </c>
    </row>
    <row r="80" spans="1:67" s="43" customFormat="1" x14ac:dyDescent="0.2">
      <c r="A80" s="317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8"/>
      <c r="N80" s="221" t="s">
        <v>633</v>
      </c>
      <c r="O80" s="222">
        <f t="shared" ref="O80:BN80" si="90">IF(ISBLANK(O78),"-",O78+O79)</f>
        <v>0</v>
      </c>
      <c r="P80" s="222">
        <f t="shared" si="90"/>
        <v>0</v>
      </c>
      <c r="Q80" s="222">
        <f t="shared" si="90"/>
        <v>0</v>
      </c>
      <c r="R80" s="222">
        <f t="shared" si="90"/>
        <v>0</v>
      </c>
      <c r="S80" s="222">
        <f t="shared" si="90"/>
        <v>0</v>
      </c>
      <c r="T80" s="222">
        <f t="shared" si="90"/>
        <v>0</v>
      </c>
      <c r="U80" s="222">
        <f t="shared" si="90"/>
        <v>0</v>
      </c>
      <c r="V80" s="222">
        <f t="shared" si="90"/>
        <v>0</v>
      </c>
      <c r="W80" s="222">
        <f t="shared" si="90"/>
        <v>0</v>
      </c>
      <c r="X80" s="222">
        <f t="shared" si="90"/>
        <v>0</v>
      </c>
      <c r="Y80" s="222">
        <f t="shared" si="90"/>
        <v>0</v>
      </c>
      <c r="Z80" s="222">
        <f t="shared" si="90"/>
        <v>0</v>
      </c>
      <c r="AA80" s="222">
        <f t="shared" si="90"/>
        <v>0</v>
      </c>
      <c r="AB80" s="222">
        <f t="shared" si="90"/>
        <v>0</v>
      </c>
      <c r="AC80" s="222">
        <f t="shared" si="90"/>
        <v>0</v>
      </c>
      <c r="AD80" s="222">
        <f t="shared" si="90"/>
        <v>0</v>
      </c>
      <c r="AE80" s="222">
        <f t="shared" si="90"/>
        <v>0</v>
      </c>
      <c r="AF80" s="222">
        <f t="shared" si="90"/>
        <v>0</v>
      </c>
      <c r="AG80" s="222">
        <f t="shared" si="90"/>
        <v>0</v>
      </c>
      <c r="AH80" s="222">
        <f t="shared" si="90"/>
        <v>0</v>
      </c>
      <c r="AI80" s="222">
        <f t="shared" si="90"/>
        <v>0</v>
      </c>
      <c r="AJ80" s="222">
        <f t="shared" si="90"/>
        <v>1</v>
      </c>
      <c r="AK80" s="222">
        <f t="shared" si="90"/>
        <v>0</v>
      </c>
      <c r="AL80" s="222">
        <f t="shared" si="90"/>
        <v>0</v>
      </c>
      <c r="AM80" s="222">
        <f t="shared" si="90"/>
        <v>0</v>
      </c>
      <c r="AN80" s="222" t="str">
        <f t="shared" si="90"/>
        <v>-</v>
      </c>
      <c r="AO80" s="222" t="str">
        <f t="shared" si="90"/>
        <v>-</v>
      </c>
      <c r="AP80" s="222">
        <f t="shared" si="90"/>
        <v>12</v>
      </c>
      <c r="AQ80" s="222">
        <f t="shared" si="90"/>
        <v>26</v>
      </c>
      <c r="AR80" s="222">
        <f t="shared" si="90"/>
        <v>3</v>
      </c>
      <c r="AS80" s="222">
        <f t="shared" si="90"/>
        <v>69</v>
      </c>
      <c r="AT80" s="222">
        <f t="shared" si="90"/>
        <v>69</v>
      </c>
      <c r="AU80" s="222">
        <f t="shared" si="90"/>
        <v>40</v>
      </c>
      <c r="AV80" s="222">
        <f t="shared" si="90"/>
        <v>111</v>
      </c>
      <c r="AW80" s="222">
        <f t="shared" si="90"/>
        <v>210</v>
      </c>
      <c r="AX80" s="222">
        <f t="shared" si="90"/>
        <v>240</v>
      </c>
      <c r="AY80" s="222">
        <f t="shared" si="90"/>
        <v>155</v>
      </c>
      <c r="AZ80" s="222">
        <f t="shared" si="90"/>
        <v>210</v>
      </c>
      <c r="BA80" s="222">
        <f t="shared" si="90"/>
        <v>122</v>
      </c>
      <c r="BB80" s="222">
        <f t="shared" si="90"/>
        <v>260</v>
      </c>
      <c r="BC80" s="222">
        <f t="shared" si="90"/>
        <v>25</v>
      </c>
      <c r="BD80" s="222">
        <f t="shared" si="90"/>
        <v>38</v>
      </c>
      <c r="BE80" s="222">
        <f t="shared" si="90"/>
        <v>38</v>
      </c>
      <c r="BF80" s="222">
        <f t="shared" si="90"/>
        <v>32</v>
      </c>
      <c r="BG80" s="222">
        <f t="shared" si="90"/>
        <v>132</v>
      </c>
      <c r="BH80" s="222">
        <f t="shared" si="90"/>
        <v>9</v>
      </c>
      <c r="BI80" s="222">
        <f t="shared" si="90"/>
        <v>430</v>
      </c>
      <c r="BJ80" s="222">
        <f t="shared" si="90"/>
        <v>130</v>
      </c>
      <c r="BK80" s="222">
        <f t="shared" si="90"/>
        <v>14</v>
      </c>
      <c r="BL80" s="222">
        <f t="shared" si="90"/>
        <v>13</v>
      </c>
      <c r="BM80" s="222">
        <f t="shared" si="90"/>
        <v>4</v>
      </c>
      <c r="BN80" s="222" t="str">
        <f t="shared" si="90"/>
        <v>-</v>
      </c>
      <c r="BO80" s="133">
        <f t="shared" si="89"/>
        <v>2393</v>
      </c>
    </row>
    <row r="81" spans="1:67" s="43" customFormat="1" x14ac:dyDescent="0.2">
      <c r="A81" s="317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8"/>
      <c r="N81" s="219" t="s">
        <v>936</v>
      </c>
      <c r="O81" s="223" t="str">
        <f t="shared" ref="O81:BN81" si="91">IF(ISNUMBER(O80),(IF(O80&gt;0,(100/(O78+O79))*O78,"-")),"-")</f>
        <v>-</v>
      </c>
      <c r="P81" s="223" t="str">
        <f t="shared" si="91"/>
        <v>-</v>
      </c>
      <c r="Q81" s="223" t="str">
        <f t="shared" si="91"/>
        <v>-</v>
      </c>
      <c r="R81" s="223" t="str">
        <f t="shared" si="91"/>
        <v>-</v>
      </c>
      <c r="S81" s="223" t="str">
        <f t="shared" si="91"/>
        <v>-</v>
      </c>
      <c r="T81" s="223" t="str">
        <f t="shared" si="91"/>
        <v>-</v>
      </c>
      <c r="U81" s="223" t="str">
        <f t="shared" si="91"/>
        <v>-</v>
      </c>
      <c r="V81" s="223" t="str">
        <f t="shared" si="91"/>
        <v>-</v>
      </c>
      <c r="W81" s="223" t="str">
        <f t="shared" si="91"/>
        <v>-</v>
      </c>
      <c r="X81" s="223" t="str">
        <f t="shared" si="91"/>
        <v>-</v>
      </c>
      <c r="Y81" s="223" t="str">
        <f t="shared" si="91"/>
        <v>-</v>
      </c>
      <c r="Z81" s="223" t="str">
        <f t="shared" si="91"/>
        <v>-</v>
      </c>
      <c r="AA81" s="223" t="str">
        <f t="shared" si="91"/>
        <v>-</v>
      </c>
      <c r="AB81" s="223" t="str">
        <f t="shared" si="91"/>
        <v>-</v>
      </c>
      <c r="AC81" s="223" t="str">
        <f t="shared" si="91"/>
        <v>-</v>
      </c>
      <c r="AD81" s="223" t="str">
        <f t="shared" si="91"/>
        <v>-</v>
      </c>
      <c r="AE81" s="223" t="str">
        <f t="shared" si="91"/>
        <v>-</v>
      </c>
      <c r="AF81" s="223" t="str">
        <f t="shared" si="91"/>
        <v>-</v>
      </c>
      <c r="AG81" s="223" t="str">
        <f t="shared" si="91"/>
        <v>-</v>
      </c>
      <c r="AH81" s="223" t="str">
        <f t="shared" si="91"/>
        <v>-</v>
      </c>
      <c r="AI81" s="223" t="str">
        <f t="shared" si="91"/>
        <v>-</v>
      </c>
      <c r="AJ81" s="223">
        <f t="shared" si="91"/>
        <v>0</v>
      </c>
      <c r="AK81" s="223" t="str">
        <f t="shared" si="91"/>
        <v>-</v>
      </c>
      <c r="AL81" s="223" t="str">
        <f t="shared" si="91"/>
        <v>-</v>
      </c>
      <c r="AM81" s="223" t="str">
        <f t="shared" si="91"/>
        <v>-</v>
      </c>
      <c r="AN81" s="223" t="str">
        <f t="shared" si="91"/>
        <v>-</v>
      </c>
      <c r="AO81" s="223" t="str">
        <f t="shared" si="91"/>
        <v>-</v>
      </c>
      <c r="AP81" s="223">
        <f t="shared" si="91"/>
        <v>33.333333333333336</v>
      </c>
      <c r="AQ81" s="223">
        <f t="shared" si="91"/>
        <v>30.76923076923077</v>
      </c>
      <c r="AR81" s="223">
        <f t="shared" si="91"/>
        <v>66.666666666666671</v>
      </c>
      <c r="AS81" s="223">
        <f t="shared" si="91"/>
        <v>40.579710144927539</v>
      </c>
      <c r="AT81" s="223">
        <f t="shared" si="91"/>
        <v>40.579710144927539</v>
      </c>
      <c r="AU81" s="223">
        <f t="shared" si="91"/>
        <v>30</v>
      </c>
      <c r="AV81" s="223">
        <f t="shared" si="91"/>
        <v>40.54054054054054</v>
      </c>
      <c r="AW81" s="223">
        <f t="shared" si="91"/>
        <v>47.619047619047613</v>
      </c>
      <c r="AX81" s="223">
        <f t="shared" si="91"/>
        <v>58.333333333333336</v>
      </c>
      <c r="AY81" s="223">
        <f t="shared" si="91"/>
        <v>48.387096774193544</v>
      </c>
      <c r="AZ81" s="223">
        <f t="shared" si="91"/>
        <v>52.38095238095238</v>
      </c>
      <c r="BA81" s="223">
        <f t="shared" si="91"/>
        <v>65.573770491803288</v>
      </c>
      <c r="BB81" s="223">
        <f t="shared" si="91"/>
        <v>61.53846153846154</v>
      </c>
      <c r="BC81" s="223">
        <f t="shared" si="91"/>
        <v>72</v>
      </c>
      <c r="BD81" s="223">
        <f t="shared" si="91"/>
        <v>76.31578947368422</v>
      </c>
      <c r="BE81" s="223">
        <f t="shared" si="91"/>
        <v>65.789473684210535</v>
      </c>
      <c r="BF81" s="223">
        <f t="shared" si="91"/>
        <v>62.5</v>
      </c>
      <c r="BG81" s="223">
        <f t="shared" si="91"/>
        <v>54.545454545454547</v>
      </c>
      <c r="BH81" s="223">
        <f t="shared" si="91"/>
        <v>33.333333333333329</v>
      </c>
      <c r="BI81" s="223">
        <f t="shared" si="91"/>
        <v>41.860465116279066</v>
      </c>
      <c r="BJ81" s="223">
        <f t="shared" si="91"/>
        <v>61.53846153846154</v>
      </c>
      <c r="BK81" s="223">
        <f t="shared" si="91"/>
        <v>35.714285714285715</v>
      </c>
      <c r="BL81" s="223">
        <f t="shared" si="91"/>
        <v>53.846153846153847</v>
      </c>
      <c r="BM81" s="223">
        <f t="shared" si="91"/>
        <v>50</v>
      </c>
      <c r="BN81" s="223" t="str">
        <f t="shared" si="91"/>
        <v>-</v>
      </c>
      <c r="BO81" s="270">
        <f t="shared" ref="BO81:BO82" si="92">AVERAGE(O81:BN81)</f>
        <v>48.949810839571228</v>
      </c>
    </row>
    <row r="82" spans="1:67" s="43" customFormat="1" x14ac:dyDescent="0.2">
      <c r="A82" s="318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9"/>
      <c r="N82" s="224" t="s">
        <v>937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122" t="e">
        <f t="shared" si="92"/>
        <v>#DIV/0!</v>
      </c>
    </row>
    <row r="83" spans="1:67" s="43" customFormat="1" ht="12.75" customHeight="1" x14ac:dyDescent="0.2">
      <c r="A83" s="316" t="s">
        <v>25</v>
      </c>
      <c r="B83" s="307" t="s">
        <v>587</v>
      </c>
      <c r="C83" s="307" t="s">
        <v>76</v>
      </c>
      <c r="D83" s="307" t="s">
        <v>76</v>
      </c>
      <c r="E83" s="307" t="s">
        <v>88</v>
      </c>
      <c r="F83" s="307"/>
      <c r="G83" s="307" t="s">
        <v>95</v>
      </c>
      <c r="H83" s="319" t="s">
        <v>90</v>
      </c>
      <c r="I83" s="307" t="s">
        <v>96</v>
      </c>
      <c r="J83" s="307"/>
      <c r="K83" s="307"/>
      <c r="L83" s="307"/>
      <c r="M83" s="309"/>
      <c r="N83" s="219" t="s">
        <v>934</v>
      </c>
      <c r="O83" s="220">
        <v>7</v>
      </c>
      <c r="P83" s="220">
        <v>8</v>
      </c>
      <c r="Q83" s="220">
        <v>0</v>
      </c>
      <c r="R83" s="220">
        <v>0</v>
      </c>
      <c r="S83" s="220">
        <v>0</v>
      </c>
      <c r="T83" s="220">
        <v>1</v>
      </c>
      <c r="U83" s="220">
        <v>0</v>
      </c>
      <c r="V83" s="220">
        <v>1</v>
      </c>
      <c r="W83" s="220">
        <v>0</v>
      </c>
      <c r="X83" s="220">
        <v>0</v>
      </c>
      <c r="Y83" s="220">
        <v>0</v>
      </c>
      <c r="Z83" s="220">
        <v>0</v>
      </c>
      <c r="AA83" s="220">
        <v>0</v>
      </c>
      <c r="AB83" s="220">
        <v>0</v>
      </c>
      <c r="AC83" s="220">
        <v>0</v>
      </c>
      <c r="AD83" s="220">
        <v>0</v>
      </c>
      <c r="AE83" s="220">
        <v>0</v>
      </c>
      <c r="AF83" s="220">
        <v>0</v>
      </c>
      <c r="AG83" s="220">
        <v>0</v>
      </c>
      <c r="AH83" s="220">
        <v>0</v>
      </c>
      <c r="AI83" s="220">
        <v>0</v>
      </c>
      <c r="AJ83" s="220">
        <v>0</v>
      </c>
      <c r="AK83" s="220">
        <v>0</v>
      </c>
      <c r="AL83" s="220">
        <v>0</v>
      </c>
      <c r="AM83" s="220">
        <v>0</v>
      </c>
      <c r="AN83" s="220">
        <v>0</v>
      </c>
      <c r="AO83" s="220">
        <v>0</v>
      </c>
      <c r="AP83" s="220">
        <v>1</v>
      </c>
      <c r="AQ83" s="220">
        <v>4</v>
      </c>
      <c r="AR83" s="220">
        <v>18</v>
      </c>
      <c r="AS83" s="220">
        <v>26</v>
      </c>
      <c r="AT83" s="220">
        <v>24</v>
      </c>
      <c r="AU83" s="220">
        <v>72</v>
      </c>
      <c r="AV83" s="220">
        <v>120</v>
      </c>
      <c r="AW83" s="220">
        <v>110</v>
      </c>
      <c r="AX83" s="220">
        <v>61</v>
      </c>
      <c r="AY83" s="220">
        <v>130</v>
      </c>
      <c r="AZ83" s="220">
        <v>180</v>
      </c>
      <c r="BA83" s="220">
        <v>170</v>
      </c>
      <c r="BB83" s="220">
        <v>250</v>
      </c>
      <c r="BC83" s="220">
        <v>78</v>
      </c>
      <c r="BD83" s="220">
        <v>54</v>
      </c>
      <c r="BE83" s="220">
        <v>22</v>
      </c>
      <c r="BF83" s="220">
        <v>56</v>
      </c>
      <c r="BG83" s="220">
        <v>650</v>
      </c>
      <c r="BH83" s="220">
        <v>4</v>
      </c>
      <c r="BI83" s="220">
        <v>650</v>
      </c>
      <c r="BJ83" s="220">
        <v>160</v>
      </c>
      <c r="BK83" s="220">
        <v>1</v>
      </c>
      <c r="BL83" s="220">
        <v>1</v>
      </c>
      <c r="BM83" s="220">
        <v>0</v>
      </c>
      <c r="BN83" s="220"/>
      <c r="BO83" s="132">
        <f t="shared" ref="BO83:BO85" si="93">SUM(O83:BN83)</f>
        <v>2859</v>
      </c>
    </row>
    <row r="84" spans="1:67" s="43" customFormat="1" x14ac:dyDescent="0.2">
      <c r="A84" s="317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8"/>
      <c r="N84" s="219" t="s">
        <v>935</v>
      </c>
      <c r="O84" s="220">
        <v>6</v>
      </c>
      <c r="P84" s="220">
        <v>7</v>
      </c>
      <c r="Q84" s="220">
        <v>0</v>
      </c>
      <c r="R84" s="220">
        <v>0</v>
      </c>
      <c r="S84" s="220">
        <v>2</v>
      </c>
      <c r="T84" s="220">
        <v>3</v>
      </c>
      <c r="U84" s="220">
        <v>0</v>
      </c>
      <c r="V84" s="220">
        <v>0</v>
      </c>
      <c r="W84" s="220">
        <v>0</v>
      </c>
      <c r="X84" s="220">
        <v>0</v>
      </c>
      <c r="Y84" s="220">
        <v>0</v>
      </c>
      <c r="Z84" s="220">
        <v>0</v>
      </c>
      <c r="AA84" s="220">
        <v>0</v>
      </c>
      <c r="AB84" s="220">
        <v>1</v>
      </c>
      <c r="AC84" s="220">
        <v>0</v>
      </c>
      <c r="AD84" s="220">
        <v>0</v>
      </c>
      <c r="AE84" s="220">
        <v>0</v>
      </c>
      <c r="AF84" s="220">
        <v>0</v>
      </c>
      <c r="AG84" s="220">
        <v>0</v>
      </c>
      <c r="AH84" s="220">
        <v>0</v>
      </c>
      <c r="AI84" s="220">
        <v>0</v>
      </c>
      <c r="AJ84" s="220">
        <v>0</v>
      </c>
      <c r="AK84" s="220">
        <v>0</v>
      </c>
      <c r="AL84" s="220">
        <v>0</v>
      </c>
      <c r="AM84" s="220">
        <v>0</v>
      </c>
      <c r="AN84" s="220">
        <v>0</v>
      </c>
      <c r="AO84" s="220">
        <v>0</v>
      </c>
      <c r="AP84" s="220">
        <v>6</v>
      </c>
      <c r="AQ84" s="220">
        <v>6</v>
      </c>
      <c r="AR84" s="220">
        <v>12</v>
      </c>
      <c r="AS84" s="220">
        <v>21</v>
      </c>
      <c r="AT84" s="220">
        <v>17</v>
      </c>
      <c r="AU84" s="220">
        <v>60</v>
      </c>
      <c r="AV84" s="220">
        <v>60</v>
      </c>
      <c r="AW84" s="220">
        <v>70</v>
      </c>
      <c r="AX84" s="220">
        <v>32</v>
      </c>
      <c r="AY84" s="220">
        <v>66</v>
      </c>
      <c r="AZ84" s="220">
        <v>72</v>
      </c>
      <c r="BA84" s="220">
        <v>60</v>
      </c>
      <c r="BB84" s="220">
        <v>95</v>
      </c>
      <c r="BC84" s="220">
        <v>12</v>
      </c>
      <c r="BD84" s="220">
        <v>16</v>
      </c>
      <c r="BE84" s="220">
        <v>14</v>
      </c>
      <c r="BF84" s="220">
        <v>32</v>
      </c>
      <c r="BG84" s="220">
        <v>700</v>
      </c>
      <c r="BH84" s="220">
        <v>1</v>
      </c>
      <c r="BI84" s="220">
        <v>600</v>
      </c>
      <c r="BJ84" s="220">
        <v>240</v>
      </c>
      <c r="BK84" s="220">
        <v>0</v>
      </c>
      <c r="BL84" s="220">
        <v>3</v>
      </c>
      <c r="BM84" s="220">
        <v>0</v>
      </c>
      <c r="BN84" s="220"/>
      <c r="BO84" s="132">
        <f t="shared" si="93"/>
        <v>2214</v>
      </c>
    </row>
    <row r="85" spans="1:67" s="43" customFormat="1" x14ac:dyDescent="0.2">
      <c r="A85" s="317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8"/>
      <c r="N85" s="221" t="s">
        <v>633</v>
      </c>
      <c r="O85" s="222">
        <f t="shared" ref="O85:BN85" si="94">IF(ISBLANK(O83),"-",O83+O84)</f>
        <v>13</v>
      </c>
      <c r="P85" s="222">
        <f t="shared" si="94"/>
        <v>15</v>
      </c>
      <c r="Q85" s="222">
        <f t="shared" si="94"/>
        <v>0</v>
      </c>
      <c r="R85" s="222">
        <f t="shared" si="94"/>
        <v>0</v>
      </c>
      <c r="S85" s="222">
        <f t="shared" si="94"/>
        <v>2</v>
      </c>
      <c r="T85" s="222">
        <f t="shared" si="94"/>
        <v>4</v>
      </c>
      <c r="U85" s="222">
        <f t="shared" si="94"/>
        <v>0</v>
      </c>
      <c r="V85" s="222">
        <f t="shared" si="94"/>
        <v>1</v>
      </c>
      <c r="W85" s="222">
        <f t="shared" si="94"/>
        <v>0</v>
      </c>
      <c r="X85" s="222">
        <f t="shared" si="94"/>
        <v>0</v>
      </c>
      <c r="Y85" s="222">
        <f t="shared" si="94"/>
        <v>0</v>
      </c>
      <c r="Z85" s="222">
        <f t="shared" si="94"/>
        <v>0</v>
      </c>
      <c r="AA85" s="222">
        <f t="shared" si="94"/>
        <v>0</v>
      </c>
      <c r="AB85" s="222">
        <f t="shared" si="94"/>
        <v>1</v>
      </c>
      <c r="AC85" s="222">
        <f t="shared" si="94"/>
        <v>0</v>
      </c>
      <c r="AD85" s="222">
        <f t="shared" si="94"/>
        <v>0</v>
      </c>
      <c r="AE85" s="222">
        <f t="shared" si="94"/>
        <v>0</v>
      </c>
      <c r="AF85" s="222">
        <f t="shared" si="94"/>
        <v>0</v>
      </c>
      <c r="AG85" s="222">
        <f t="shared" si="94"/>
        <v>0</v>
      </c>
      <c r="AH85" s="222">
        <f t="shared" si="94"/>
        <v>0</v>
      </c>
      <c r="AI85" s="222">
        <f t="shared" si="94"/>
        <v>0</v>
      </c>
      <c r="AJ85" s="222">
        <f t="shared" si="94"/>
        <v>0</v>
      </c>
      <c r="AK85" s="222">
        <f t="shared" si="94"/>
        <v>0</v>
      </c>
      <c r="AL85" s="222">
        <f t="shared" si="94"/>
        <v>0</v>
      </c>
      <c r="AM85" s="222">
        <f t="shared" si="94"/>
        <v>0</v>
      </c>
      <c r="AN85" s="222">
        <f t="shared" si="94"/>
        <v>0</v>
      </c>
      <c r="AO85" s="222">
        <f t="shared" si="94"/>
        <v>0</v>
      </c>
      <c r="AP85" s="222">
        <f t="shared" si="94"/>
        <v>7</v>
      </c>
      <c r="AQ85" s="222">
        <f t="shared" si="94"/>
        <v>10</v>
      </c>
      <c r="AR85" s="222">
        <f t="shared" si="94"/>
        <v>30</v>
      </c>
      <c r="AS85" s="222">
        <f t="shared" si="94"/>
        <v>47</v>
      </c>
      <c r="AT85" s="222">
        <f t="shared" si="94"/>
        <v>41</v>
      </c>
      <c r="AU85" s="222">
        <f t="shared" si="94"/>
        <v>132</v>
      </c>
      <c r="AV85" s="222">
        <f t="shared" si="94"/>
        <v>180</v>
      </c>
      <c r="AW85" s="222">
        <f t="shared" si="94"/>
        <v>180</v>
      </c>
      <c r="AX85" s="222">
        <f t="shared" si="94"/>
        <v>93</v>
      </c>
      <c r="AY85" s="222">
        <f t="shared" si="94"/>
        <v>196</v>
      </c>
      <c r="AZ85" s="222">
        <f t="shared" si="94"/>
        <v>252</v>
      </c>
      <c r="BA85" s="222">
        <f t="shared" si="94"/>
        <v>230</v>
      </c>
      <c r="BB85" s="222">
        <f t="shared" si="94"/>
        <v>345</v>
      </c>
      <c r="BC85" s="222">
        <f t="shared" si="94"/>
        <v>90</v>
      </c>
      <c r="BD85" s="222">
        <f t="shared" si="94"/>
        <v>70</v>
      </c>
      <c r="BE85" s="222">
        <f t="shared" si="94"/>
        <v>36</v>
      </c>
      <c r="BF85" s="222">
        <f t="shared" si="94"/>
        <v>88</v>
      </c>
      <c r="BG85" s="222">
        <f t="shared" si="94"/>
        <v>1350</v>
      </c>
      <c r="BH85" s="222">
        <f t="shared" si="94"/>
        <v>5</v>
      </c>
      <c r="BI85" s="222">
        <f t="shared" si="94"/>
        <v>1250</v>
      </c>
      <c r="BJ85" s="222">
        <f t="shared" si="94"/>
        <v>400</v>
      </c>
      <c r="BK85" s="222">
        <f t="shared" si="94"/>
        <v>1</v>
      </c>
      <c r="BL85" s="222">
        <f t="shared" si="94"/>
        <v>4</v>
      </c>
      <c r="BM85" s="222">
        <f t="shared" si="94"/>
        <v>0</v>
      </c>
      <c r="BN85" s="222" t="str">
        <f t="shared" si="94"/>
        <v>-</v>
      </c>
      <c r="BO85" s="133">
        <f t="shared" si="93"/>
        <v>5073</v>
      </c>
    </row>
    <row r="86" spans="1:67" s="43" customFormat="1" x14ac:dyDescent="0.2">
      <c r="A86" s="317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8"/>
      <c r="N86" s="219" t="s">
        <v>936</v>
      </c>
      <c r="O86" s="223">
        <f t="shared" ref="O86:BN86" si="95">IF(ISNUMBER(O85),(IF(O85&gt;0,(100/(O83+O84))*O83,"-")),"-")</f>
        <v>53.846153846153847</v>
      </c>
      <c r="P86" s="223">
        <f t="shared" si="95"/>
        <v>53.333333333333336</v>
      </c>
      <c r="Q86" s="223" t="str">
        <f t="shared" si="95"/>
        <v>-</v>
      </c>
      <c r="R86" s="223" t="str">
        <f t="shared" si="95"/>
        <v>-</v>
      </c>
      <c r="S86" s="223">
        <f t="shared" si="95"/>
        <v>0</v>
      </c>
      <c r="T86" s="223">
        <f t="shared" si="95"/>
        <v>25</v>
      </c>
      <c r="U86" s="223" t="str">
        <f t="shared" si="95"/>
        <v>-</v>
      </c>
      <c r="V86" s="223">
        <f t="shared" si="95"/>
        <v>100</v>
      </c>
      <c r="W86" s="223" t="str">
        <f t="shared" si="95"/>
        <v>-</v>
      </c>
      <c r="X86" s="223" t="str">
        <f t="shared" si="95"/>
        <v>-</v>
      </c>
      <c r="Y86" s="223" t="str">
        <f t="shared" si="95"/>
        <v>-</v>
      </c>
      <c r="Z86" s="223" t="str">
        <f t="shared" si="95"/>
        <v>-</v>
      </c>
      <c r="AA86" s="223" t="str">
        <f t="shared" si="95"/>
        <v>-</v>
      </c>
      <c r="AB86" s="223">
        <f t="shared" si="95"/>
        <v>0</v>
      </c>
      <c r="AC86" s="223" t="str">
        <f t="shared" si="95"/>
        <v>-</v>
      </c>
      <c r="AD86" s="223" t="str">
        <f t="shared" si="95"/>
        <v>-</v>
      </c>
      <c r="AE86" s="223" t="str">
        <f t="shared" si="95"/>
        <v>-</v>
      </c>
      <c r="AF86" s="223" t="str">
        <f t="shared" si="95"/>
        <v>-</v>
      </c>
      <c r="AG86" s="223" t="str">
        <f t="shared" si="95"/>
        <v>-</v>
      </c>
      <c r="AH86" s="223" t="str">
        <f t="shared" si="95"/>
        <v>-</v>
      </c>
      <c r="AI86" s="223" t="str">
        <f t="shared" si="95"/>
        <v>-</v>
      </c>
      <c r="AJ86" s="223" t="str">
        <f t="shared" si="95"/>
        <v>-</v>
      </c>
      <c r="AK86" s="223" t="str">
        <f t="shared" si="95"/>
        <v>-</v>
      </c>
      <c r="AL86" s="223" t="str">
        <f t="shared" si="95"/>
        <v>-</v>
      </c>
      <c r="AM86" s="223" t="str">
        <f t="shared" si="95"/>
        <v>-</v>
      </c>
      <c r="AN86" s="223" t="str">
        <f t="shared" si="95"/>
        <v>-</v>
      </c>
      <c r="AO86" s="223" t="str">
        <f t="shared" si="95"/>
        <v>-</v>
      </c>
      <c r="AP86" s="223">
        <f t="shared" si="95"/>
        <v>14.285714285714286</v>
      </c>
      <c r="AQ86" s="223">
        <f t="shared" si="95"/>
        <v>40</v>
      </c>
      <c r="AR86" s="223">
        <f t="shared" si="95"/>
        <v>60</v>
      </c>
      <c r="AS86" s="223">
        <f t="shared" si="95"/>
        <v>55.319148936170208</v>
      </c>
      <c r="AT86" s="223">
        <f t="shared" si="95"/>
        <v>58.536585365853654</v>
      </c>
      <c r="AU86" s="223">
        <f t="shared" si="95"/>
        <v>54.545454545454547</v>
      </c>
      <c r="AV86" s="223">
        <f t="shared" si="95"/>
        <v>66.666666666666671</v>
      </c>
      <c r="AW86" s="223">
        <f t="shared" si="95"/>
        <v>61.111111111111114</v>
      </c>
      <c r="AX86" s="223">
        <f t="shared" si="95"/>
        <v>65.591397849462368</v>
      </c>
      <c r="AY86" s="223">
        <f t="shared" si="95"/>
        <v>66.326530612244895</v>
      </c>
      <c r="AZ86" s="223">
        <f t="shared" si="95"/>
        <v>71.428571428571431</v>
      </c>
      <c r="BA86" s="223">
        <f t="shared" si="95"/>
        <v>73.913043478260875</v>
      </c>
      <c r="BB86" s="223">
        <f t="shared" si="95"/>
        <v>72.463768115942031</v>
      </c>
      <c r="BC86" s="223">
        <f t="shared" si="95"/>
        <v>86.666666666666671</v>
      </c>
      <c r="BD86" s="223">
        <f t="shared" si="95"/>
        <v>77.142857142857139</v>
      </c>
      <c r="BE86" s="223">
        <f t="shared" si="95"/>
        <v>61.111111111111107</v>
      </c>
      <c r="BF86" s="223">
        <f t="shared" si="95"/>
        <v>63.63636363636364</v>
      </c>
      <c r="BG86" s="223">
        <f t="shared" si="95"/>
        <v>48.148148148148145</v>
      </c>
      <c r="BH86" s="223">
        <f t="shared" si="95"/>
        <v>80</v>
      </c>
      <c r="BI86" s="223">
        <f t="shared" si="95"/>
        <v>52</v>
      </c>
      <c r="BJ86" s="223">
        <f t="shared" si="95"/>
        <v>40</v>
      </c>
      <c r="BK86" s="223">
        <f t="shared" si="95"/>
        <v>100</v>
      </c>
      <c r="BL86" s="223">
        <f t="shared" si="95"/>
        <v>25</v>
      </c>
      <c r="BM86" s="223" t="str">
        <f t="shared" si="95"/>
        <v>-</v>
      </c>
      <c r="BN86" s="223" t="str">
        <f t="shared" si="95"/>
        <v>-</v>
      </c>
      <c r="BO86" s="270">
        <f t="shared" ref="BO86:BO87" si="96">AVERAGE(O86:BN86)</f>
        <v>56.071469871727096</v>
      </c>
    </row>
    <row r="87" spans="1:67" s="43" customFormat="1" x14ac:dyDescent="0.2">
      <c r="A87" s="318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9"/>
      <c r="N87" s="224" t="s">
        <v>937</v>
      </c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122" t="e">
        <f t="shared" si="96"/>
        <v>#DIV/0!</v>
      </c>
    </row>
    <row r="88" spans="1:67" s="43" customFormat="1" ht="12.75" customHeight="1" x14ac:dyDescent="0.2">
      <c r="A88" s="316" t="s">
        <v>25</v>
      </c>
      <c r="B88" s="307" t="s">
        <v>588</v>
      </c>
      <c r="C88" s="307" t="s">
        <v>76</v>
      </c>
      <c r="D88" s="307" t="s">
        <v>76</v>
      </c>
      <c r="E88" s="307" t="s">
        <v>88</v>
      </c>
      <c r="F88" s="307"/>
      <c r="G88" s="307" t="s">
        <v>97</v>
      </c>
      <c r="H88" s="319" t="s">
        <v>93</v>
      </c>
      <c r="I88" s="307" t="s">
        <v>98</v>
      </c>
      <c r="J88" s="307"/>
      <c r="K88" s="307"/>
      <c r="L88" s="307"/>
      <c r="M88" s="309"/>
      <c r="N88" s="219" t="s">
        <v>934</v>
      </c>
      <c r="O88" s="230">
        <v>225</v>
      </c>
      <c r="P88" s="230">
        <v>225</v>
      </c>
      <c r="Q88" s="230">
        <v>0</v>
      </c>
      <c r="R88" s="230">
        <v>0</v>
      </c>
      <c r="S88" s="230">
        <v>14</v>
      </c>
      <c r="T88" s="230">
        <v>14</v>
      </c>
      <c r="U88" s="230">
        <v>3</v>
      </c>
      <c r="V88" s="230">
        <v>4</v>
      </c>
      <c r="W88" s="230">
        <v>2</v>
      </c>
      <c r="X88" s="230">
        <v>2</v>
      </c>
      <c r="Y88" s="230">
        <v>0</v>
      </c>
      <c r="Z88" s="230">
        <v>0</v>
      </c>
      <c r="AA88" s="230">
        <v>0</v>
      </c>
      <c r="AB88" s="230">
        <v>0</v>
      </c>
      <c r="AC88" s="230">
        <v>0</v>
      </c>
      <c r="AD88" s="230">
        <v>0</v>
      </c>
      <c r="AE88" s="230">
        <v>0</v>
      </c>
      <c r="AF88" s="230">
        <v>0</v>
      </c>
      <c r="AG88" s="230">
        <v>0</v>
      </c>
      <c r="AH88" s="230">
        <v>0</v>
      </c>
      <c r="AI88" s="220">
        <v>0</v>
      </c>
      <c r="AJ88" s="220">
        <v>0</v>
      </c>
      <c r="AK88" s="220">
        <v>0</v>
      </c>
      <c r="AL88" s="220">
        <v>1</v>
      </c>
      <c r="AM88" s="220">
        <v>0</v>
      </c>
      <c r="AN88" s="220">
        <v>0</v>
      </c>
      <c r="AO88" s="220">
        <v>0</v>
      </c>
      <c r="AP88" s="230">
        <v>1</v>
      </c>
      <c r="AQ88" s="230">
        <v>20</v>
      </c>
      <c r="AR88" s="230">
        <v>210</v>
      </c>
      <c r="AS88" s="230">
        <v>86</v>
      </c>
      <c r="AT88" s="230">
        <v>56</v>
      </c>
      <c r="AU88" s="230">
        <v>52</v>
      </c>
      <c r="AV88" s="230">
        <v>70</v>
      </c>
      <c r="AW88" s="230">
        <v>60</v>
      </c>
      <c r="AX88" s="230">
        <v>160</v>
      </c>
      <c r="AY88" s="230">
        <v>460</v>
      </c>
      <c r="AZ88" s="230">
        <v>400</v>
      </c>
      <c r="BA88" s="230">
        <v>360</v>
      </c>
      <c r="BB88" s="230">
        <v>1600</v>
      </c>
      <c r="BC88" s="230">
        <v>260</v>
      </c>
      <c r="BD88" s="230">
        <v>800</v>
      </c>
      <c r="BE88" s="230">
        <v>1100</v>
      </c>
      <c r="BF88" s="230">
        <v>1600</v>
      </c>
      <c r="BG88" s="230">
        <v>4400</v>
      </c>
      <c r="BH88" s="230">
        <v>300</v>
      </c>
      <c r="BI88" s="230">
        <v>6000</v>
      </c>
      <c r="BJ88" s="230">
        <v>2200</v>
      </c>
      <c r="BK88" s="230">
        <v>50</v>
      </c>
      <c r="BL88" s="230">
        <v>170</v>
      </c>
      <c r="BM88" s="230">
        <v>8</v>
      </c>
      <c r="BN88" s="230"/>
      <c r="BO88" s="132">
        <f t="shared" ref="BO88:BO90" si="97">SUM(O88:BN88)</f>
        <v>20913</v>
      </c>
    </row>
    <row r="89" spans="1:67" s="43" customFormat="1" x14ac:dyDescent="0.2">
      <c r="A89" s="317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8"/>
      <c r="N89" s="219" t="s">
        <v>935</v>
      </c>
      <c r="O89" s="230">
        <v>250</v>
      </c>
      <c r="P89" s="230">
        <v>250</v>
      </c>
      <c r="Q89" s="230">
        <v>0</v>
      </c>
      <c r="R89" s="230">
        <v>0</v>
      </c>
      <c r="S89" s="230">
        <v>27</v>
      </c>
      <c r="T89" s="230">
        <v>27</v>
      </c>
      <c r="U89" s="230">
        <v>7</v>
      </c>
      <c r="V89" s="230">
        <v>8</v>
      </c>
      <c r="W89" s="230">
        <v>3</v>
      </c>
      <c r="X89" s="230">
        <v>3</v>
      </c>
      <c r="Y89" s="230">
        <v>0</v>
      </c>
      <c r="Z89" s="230">
        <v>0</v>
      </c>
      <c r="AA89" s="230">
        <v>0</v>
      </c>
      <c r="AB89" s="230">
        <v>0</v>
      </c>
      <c r="AC89" s="230">
        <v>0</v>
      </c>
      <c r="AD89" s="230">
        <v>0</v>
      </c>
      <c r="AE89" s="230">
        <v>0</v>
      </c>
      <c r="AF89" s="230">
        <v>1</v>
      </c>
      <c r="AG89" s="230">
        <v>0</v>
      </c>
      <c r="AH89" s="230">
        <v>0</v>
      </c>
      <c r="AI89" s="220">
        <v>0</v>
      </c>
      <c r="AJ89" s="220">
        <v>0</v>
      </c>
      <c r="AK89" s="220">
        <v>0</v>
      </c>
      <c r="AL89" s="220">
        <v>0</v>
      </c>
      <c r="AM89" s="220">
        <v>0</v>
      </c>
      <c r="AN89" s="220">
        <v>0</v>
      </c>
      <c r="AO89" s="220">
        <v>0</v>
      </c>
      <c r="AP89" s="230">
        <v>8</v>
      </c>
      <c r="AQ89" s="230">
        <v>90</v>
      </c>
      <c r="AR89" s="230">
        <v>260</v>
      </c>
      <c r="AS89" s="230">
        <v>84</v>
      </c>
      <c r="AT89" s="230">
        <v>62</v>
      </c>
      <c r="AU89" s="230">
        <v>58</v>
      </c>
      <c r="AV89" s="230">
        <v>50</v>
      </c>
      <c r="AW89" s="230">
        <v>70</v>
      </c>
      <c r="AX89" s="230">
        <v>150</v>
      </c>
      <c r="AY89" s="230">
        <v>340</v>
      </c>
      <c r="AZ89" s="230">
        <v>280</v>
      </c>
      <c r="BA89" s="230">
        <v>180</v>
      </c>
      <c r="BB89" s="230">
        <v>850</v>
      </c>
      <c r="BC89" s="230">
        <v>60</v>
      </c>
      <c r="BD89" s="230">
        <v>380</v>
      </c>
      <c r="BE89" s="230">
        <v>460</v>
      </c>
      <c r="BF89" s="230">
        <v>900</v>
      </c>
      <c r="BG89" s="230">
        <v>3200</v>
      </c>
      <c r="BH89" s="230">
        <v>240</v>
      </c>
      <c r="BI89" s="230">
        <v>4000</v>
      </c>
      <c r="BJ89" s="230">
        <v>1600</v>
      </c>
      <c r="BK89" s="230">
        <v>30</v>
      </c>
      <c r="BL89" s="230">
        <v>100</v>
      </c>
      <c r="BM89" s="230">
        <v>4</v>
      </c>
      <c r="BN89" s="230"/>
      <c r="BO89" s="132">
        <f t="shared" si="97"/>
        <v>14032</v>
      </c>
    </row>
    <row r="90" spans="1:67" s="43" customFormat="1" x14ac:dyDescent="0.2">
      <c r="A90" s="317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8"/>
      <c r="N90" s="221" t="s">
        <v>633</v>
      </c>
      <c r="O90" s="222">
        <f t="shared" ref="O90:BN90" si="98">IF(ISBLANK(O88),"-",O88+O89)</f>
        <v>475</v>
      </c>
      <c r="P90" s="222">
        <f t="shared" si="98"/>
        <v>475</v>
      </c>
      <c r="Q90" s="222">
        <f t="shared" si="98"/>
        <v>0</v>
      </c>
      <c r="R90" s="222">
        <f t="shared" si="98"/>
        <v>0</v>
      </c>
      <c r="S90" s="222">
        <f t="shared" si="98"/>
        <v>41</v>
      </c>
      <c r="T90" s="222">
        <f t="shared" si="98"/>
        <v>41</v>
      </c>
      <c r="U90" s="222">
        <f t="shared" si="98"/>
        <v>10</v>
      </c>
      <c r="V90" s="222">
        <f t="shared" si="98"/>
        <v>12</v>
      </c>
      <c r="W90" s="222">
        <f t="shared" si="98"/>
        <v>5</v>
      </c>
      <c r="X90" s="222">
        <f t="shared" si="98"/>
        <v>5</v>
      </c>
      <c r="Y90" s="222">
        <f t="shared" si="98"/>
        <v>0</v>
      </c>
      <c r="Z90" s="222">
        <f t="shared" si="98"/>
        <v>0</v>
      </c>
      <c r="AA90" s="222">
        <f t="shared" si="98"/>
        <v>0</v>
      </c>
      <c r="AB90" s="222">
        <f t="shared" si="98"/>
        <v>0</v>
      </c>
      <c r="AC90" s="222">
        <f t="shared" si="98"/>
        <v>0</v>
      </c>
      <c r="AD90" s="222">
        <f t="shared" si="98"/>
        <v>0</v>
      </c>
      <c r="AE90" s="222">
        <f t="shared" si="98"/>
        <v>0</v>
      </c>
      <c r="AF90" s="222">
        <f t="shared" si="98"/>
        <v>1</v>
      </c>
      <c r="AG90" s="222">
        <f t="shared" si="98"/>
        <v>0</v>
      </c>
      <c r="AH90" s="222">
        <f t="shared" si="98"/>
        <v>0</v>
      </c>
      <c r="AI90" s="222">
        <f t="shared" si="98"/>
        <v>0</v>
      </c>
      <c r="AJ90" s="222">
        <f t="shared" si="98"/>
        <v>0</v>
      </c>
      <c r="AK90" s="222">
        <f t="shared" si="98"/>
        <v>0</v>
      </c>
      <c r="AL90" s="222">
        <f t="shared" si="98"/>
        <v>1</v>
      </c>
      <c r="AM90" s="222">
        <f t="shared" si="98"/>
        <v>0</v>
      </c>
      <c r="AN90" s="222">
        <f t="shared" si="98"/>
        <v>0</v>
      </c>
      <c r="AO90" s="222">
        <f t="shared" si="98"/>
        <v>0</v>
      </c>
      <c r="AP90" s="222">
        <f t="shared" si="98"/>
        <v>9</v>
      </c>
      <c r="AQ90" s="222">
        <f t="shared" si="98"/>
        <v>110</v>
      </c>
      <c r="AR90" s="222">
        <f t="shared" si="98"/>
        <v>470</v>
      </c>
      <c r="AS90" s="222">
        <f t="shared" si="98"/>
        <v>170</v>
      </c>
      <c r="AT90" s="222">
        <f t="shared" si="98"/>
        <v>118</v>
      </c>
      <c r="AU90" s="222">
        <f t="shared" si="98"/>
        <v>110</v>
      </c>
      <c r="AV90" s="222">
        <f t="shared" si="98"/>
        <v>120</v>
      </c>
      <c r="AW90" s="222">
        <f t="shared" si="98"/>
        <v>130</v>
      </c>
      <c r="AX90" s="222">
        <f t="shared" si="98"/>
        <v>310</v>
      </c>
      <c r="AY90" s="222">
        <f t="shared" si="98"/>
        <v>800</v>
      </c>
      <c r="AZ90" s="222">
        <f t="shared" si="98"/>
        <v>680</v>
      </c>
      <c r="BA90" s="222">
        <f t="shared" si="98"/>
        <v>540</v>
      </c>
      <c r="BB90" s="222">
        <f t="shared" si="98"/>
        <v>2450</v>
      </c>
      <c r="BC90" s="222">
        <f t="shared" si="98"/>
        <v>320</v>
      </c>
      <c r="BD90" s="222">
        <f t="shared" si="98"/>
        <v>1180</v>
      </c>
      <c r="BE90" s="222">
        <f t="shared" si="98"/>
        <v>1560</v>
      </c>
      <c r="BF90" s="222">
        <f t="shared" si="98"/>
        <v>2500</v>
      </c>
      <c r="BG90" s="222">
        <f t="shared" si="98"/>
        <v>7600</v>
      </c>
      <c r="BH90" s="222">
        <f t="shared" si="98"/>
        <v>540</v>
      </c>
      <c r="BI90" s="222">
        <f t="shared" si="98"/>
        <v>10000</v>
      </c>
      <c r="BJ90" s="222">
        <f t="shared" si="98"/>
        <v>3800</v>
      </c>
      <c r="BK90" s="222">
        <f t="shared" si="98"/>
        <v>80</v>
      </c>
      <c r="BL90" s="222">
        <f t="shared" si="98"/>
        <v>270</v>
      </c>
      <c r="BM90" s="222">
        <f t="shared" si="98"/>
        <v>12</v>
      </c>
      <c r="BN90" s="222" t="str">
        <f t="shared" si="98"/>
        <v>-</v>
      </c>
      <c r="BO90" s="133">
        <f t="shared" si="97"/>
        <v>34945</v>
      </c>
    </row>
    <row r="91" spans="1:67" s="43" customFormat="1" x14ac:dyDescent="0.2">
      <c r="A91" s="317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8"/>
      <c r="N91" s="219" t="s">
        <v>936</v>
      </c>
      <c r="O91" s="223">
        <f t="shared" ref="O91:BN91" si="99">IF(ISNUMBER(O90),(IF(O90&gt;0,(100/(O88+O89))*O88,"-")),"-")</f>
        <v>47.368421052631575</v>
      </c>
      <c r="P91" s="223">
        <f t="shared" si="99"/>
        <v>47.368421052631575</v>
      </c>
      <c r="Q91" s="223" t="str">
        <f t="shared" si="99"/>
        <v>-</v>
      </c>
      <c r="R91" s="223" t="str">
        <f t="shared" si="99"/>
        <v>-</v>
      </c>
      <c r="S91" s="223">
        <f t="shared" si="99"/>
        <v>34.146341463414636</v>
      </c>
      <c r="T91" s="223">
        <f t="shared" si="99"/>
        <v>34.146341463414636</v>
      </c>
      <c r="U91" s="223">
        <f t="shared" si="99"/>
        <v>30</v>
      </c>
      <c r="V91" s="223">
        <f t="shared" si="99"/>
        <v>33.333333333333336</v>
      </c>
      <c r="W91" s="223">
        <f t="shared" si="99"/>
        <v>40</v>
      </c>
      <c r="X91" s="223">
        <f t="shared" si="99"/>
        <v>40</v>
      </c>
      <c r="Y91" s="223" t="str">
        <f t="shared" si="99"/>
        <v>-</v>
      </c>
      <c r="Z91" s="223" t="str">
        <f t="shared" si="99"/>
        <v>-</v>
      </c>
      <c r="AA91" s="223" t="str">
        <f t="shared" si="99"/>
        <v>-</v>
      </c>
      <c r="AB91" s="223" t="str">
        <f t="shared" si="99"/>
        <v>-</v>
      </c>
      <c r="AC91" s="223" t="str">
        <f t="shared" si="99"/>
        <v>-</v>
      </c>
      <c r="AD91" s="223" t="str">
        <f t="shared" si="99"/>
        <v>-</v>
      </c>
      <c r="AE91" s="223" t="str">
        <f t="shared" si="99"/>
        <v>-</v>
      </c>
      <c r="AF91" s="223">
        <f t="shared" si="99"/>
        <v>0</v>
      </c>
      <c r="AG91" s="223" t="str">
        <f t="shared" si="99"/>
        <v>-</v>
      </c>
      <c r="AH91" s="223" t="str">
        <f t="shared" si="99"/>
        <v>-</v>
      </c>
      <c r="AI91" s="223" t="str">
        <f t="shared" si="99"/>
        <v>-</v>
      </c>
      <c r="AJ91" s="223" t="str">
        <f t="shared" si="99"/>
        <v>-</v>
      </c>
      <c r="AK91" s="223" t="str">
        <f t="shared" si="99"/>
        <v>-</v>
      </c>
      <c r="AL91" s="223">
        <f t="shared" si="99"/>
        <v>100</v>
      </c>
      <c r="AM91" s="223" t="str">
        <f t="shared" si="99"/>
        <v>-</v>
      </c>
      <c r="AN91" s="223" t="str">
        <f t="shared" si="99"/>
        <v>-</v>
      </c>
      <c r="AO91" s="223" t="str">
        <f t="shared" si="99"/>
        <v>-</v>
      </c>
      <c r="AP91" s="223">
        <f t="shared" si="99"/>
        <v>11.111111111111111</v>
      </c>
      <c r="AQ91" s="223">
        <f t="shared" si="99"/>
        <v>18.18181818181818</v>
      </c>
      <c r="AR91" s="223">
        <f t="shared" si="99"/>
        <v>44.680851063829785</v>
      </c>
      <c r="AS91" s="223">
        <f t="shared" si="99"/>
        <v>50.588235294117652</v>
      </c>
      <c r="AT91" s="223">
        <f t="shared" si="99"/>
        <v>47.457627118644069</v>
      </c>
      <c r="AU91" s="223">
        <f t="shared" si="99"/>
        <v>47.272727272727273</v>
      </c>
      <c r="AV91" s="223">
        <f t="shared" si="99"/>
        <v>58.333333333333336</v>
      </c>
      <c r="AW91" s="223">
        <f t="shared" si="99"/>
        <v>46.153846153846153</v>
      </c>
      <c r="AX91" s="223">
        <f t="shared" si="99"/>
        <v>51.612903225806448</v>
      </c>
      <c r="AY91" s="223">
        <f t="shared" si="99"/>
        <v>57.5</v>
      </c>
      <c r="AZ91" s="223">
        <f t="shared" si="99"/>
        <v>58.82352941176471</v>
      </c>
      <c r="BA91" s="223">
        <f t="shared" si="99"/>
        <v>66.666666666666657</v>
      </c>
      <c r="BB91" s="223">
        <f t="shared" si="99"/>
        <v>65.306122448979593</v>
      </c>
      <c r="BC91" s="223">
        <f t="shared" si="99"/>
        <v>81.25</v>
      </c>
      <c r="BD91" s="223">
        <f t="shared" si="99"/>
        <v>67.796610169491515</v>
      </c>
      <c r="BE91" s="223">
        <f t="shared" si="99"/>
        <v>70.512820512820511</v>
      </c>
      <c r="BF91" s="223">
        <f t="shared" si="99"/>
        <v>64</v>
      </c>
      <c r="BG91" s="223">
        <f t="shared" si="99"/>
        <v>57.89473684210526</v>
      </c>
      <c r="BH91" s="223">
        <f t="shared" si="99"/>
        <v>55.55555555555555</v>
      </c>
      <c r="BI91" s="223">
        <f t="shared" si="99"/>
        <v>60</v>
      </c>
      <c r="BJ91" s="223">
        <f t="shared" si="99"/>
        <v>57.89473684210526</v>
      </c>
      <c r="BK91" s="223">
        <f t="shared" si="99"/>
        <v>62.5</v>
      </c>
      <c r="BL91" s="223">
        <f t="shared" si="99"/>
        <v>62.962962962962962</v>
      </c>
      <c r="BM91" s="223">
        <f t="shared" si="99"/>
        <v>66.666666666666671</v>
      </c>
      <c r="BN91" s="223" t="str">
        <f t="shared" si="99"/>
        <v>-</v>
      </c>
      <c r="BO91" s="270">
        <f t="shared" ref="BO91:BO92" si="100">AVERAGE(O91:BN91)</f>
        <v>51.090756447052314</v>
      </c>
    </row>
    <row r="92" spans="1:67" s="43" customFormat="1" x14ac:dyDescent="0.2">
      <c r="A92" s="318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9"/>
      <c r="N92" s="224" t="s">
        <v>937</v>
      </c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122" t="e">
        <f t="shared" si="100"/>
        <v>#DIV/0!</v>
      </c>
    </row>
    <row r="93" spans="1:67" s="43" customFormat="1" ht="12.75" customHeight="1" x14ac:dyDescent="0.2">
      <c r="A93" s="316" t="s">
        <v>25</v>
      </c>
      <c r="B93" s="307" t="s">
        <v>591</v>
      </c>
      <c r="C93" s="307" t="s">
        <v>76</v>
      </c>
      <c r="D93" s="307" t="s">
        <v>76</v>
      </c>
      <c r="E93" s="307" t="s">
        <v>813</v>
      </c>
      <c r="F93" s="307"/>
      <c r="G93" s="307" t="s">
        <v>97</v>
      </c>
      <c r="H93" s="319" t="s">
        <v>125</v>
      </c>
      <c r="I93" s="307"/>
      <c r="J93" s="307"/>
      <c r="K93" s="307"/>
      <c r="L93" s="307"/>
      <c r="M93" s="309"/>
      <c r="N93" s="219" t="s">
        <v>934</v>
      </c>
      <c r="O93" s="230">
        <v>0</v>
      </c>
      <c r="P93" s="230">
        <v>0</v>
      </c>
      <c r="Q93" s="230">
        <v>0</v>
      </c>
      <c r="R93" s="230">
        <v>0</v>
      </c>
      <c r="S93" s="230">
        <v>0</v>
      </c>
      <c r="T93" s="230">
        <v>0</v>
      </c>
      <c r="U93" s="230">
        <v>0</v>
      </c>
      <c r="V93" s="230">
        <v>0</v>
      </c>
      <c r="W93" s="230">
        <v>0</v>
      </c>
      <c r="X93" s="230">
        <v>0</v>
      </c>
      <c r="Y93" s="230">
        <v>0</v>
      </c>
      <c r="Z93" s="230">
        <v>0</v>
      </c>
      <c r="AA93" s="230">
        <v>0</v>
      </c>
      <c r="AB93" s="230">
        <v>0</v>
      </c>
      <c r="AC93" s="230">
        <v>0</v>
      </c>
      <c r="AD93" s="230">
        <v>0</v>
      </c>
      <c r="AE93" s="230">
        <v>0</v>
      </c>
      <c r="AF93" s="230">
        <v>0</v>
      </c>
      <c r="AG93" s="230">
        <v>0</v>
      </c>
      <c r="AH93" s="230">
        <v>0</v>
      </c>
      <c r="AI93" s="230">
        <v>0</v>
      </c>
      <c r="AJ93" s="230">
        <v>0</v>
      </c>
      <c r="AK93" s="220">
        <v>0</v>
      </c>
      <c r="AL93" s="220">
        <v>0</v>
      </c>
      <c r="AM93" s="220">
        <v>0</v>
      </c>
      <c r="AN93" s="220">
        <v>0</v>
      </c>
      <c r="AO93" s="220">
        <v>0</v>
      </c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132">
        <f t="shared" ref="BO93:BO95" si="101">SUM(O93:BN93)</f>
        <v>0</v>
      </c>
    </row>
    <row r="94" spans="1:67" s="43" customFormat="1" x14ac:dyDescent="0.2">
      <c r="A94" s="317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8"/>
      <c r="N94" s="219" t="s">
        <v>935</v>
      </c>
      <c r="O94" s="230">
        <v>0</v>
      </c>
      <c r="P94" s="230">
        <v>0</v>
      </c>
      <c r="Q94" s="230">
        <v>0</v>
      </c>
      <c r="R94" s="230">
        <v>0</v>
      </c>
      <c r="S94" s="230">
        <v>0</v>
      </c>
      <c r="T94" s="230">
        <v>0</v>
      </c>
      <c r="U94" s="230">
        <v>0</v>
      </c>
      <c r="V94" s="230">
        <v>0</v>
      </c>
      <c r="W94" s="230">
        <v>0</v>
      </c>
      <c r="X94" s="230">
        <v>0</v>
      </c>
      <c r="Y94" s="230">
        <v>0</v>
      </c>
      <c r="Z94" s="230">
        <v>0</v>
      </c>
      <c r="AA94" s="230">
        <v>0</v>
      </c>
      <c r="AB94" s="230">
        <v>0</v>
      </c>
      <c r="AC94" s="230">
        <v>0</v>
      </c>
      <c r="AD94" s="230">
        <v>0</v>
      </c>
      <c r="AE94" s="230">
        <v>0</v>
      </c>
      <c r="AF94" s="230">
        <v>0</v>
      </c>
      <c r="AG94" s="230">
        <v>0</v>
      </c>
      <c r="AH94" s="230">
        <v>0</v>
      </c>
      <c r="AI94" s="230">
        <v>0</v>
      </c>
      <c r="AJ94" s="230">
        <v>0</v>
      </c>
      <c r="AK94" s="220">
        <v>0</v>
      </c>
      <c r="AL94" s="220">
        <v>0</v>
      </c>
      <c r="AM94" s="220">
        <v>0</v>
      </c>
      <c r="AN94" s="220">
        <v>0</v>
      </c>
      <c r="AO94" s="220">
        <v>0</v>
      </c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132">
        <f t="shared" si="101"/>
        <v>0</v>
      </c>
    </row>
    <row r="95" spans="1:67" s="43" customFormat="1" x14ac:dyDescent="0.2">
      <c r="A95" s="317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8"/>
      <c r="N95" s="221" t="s">
        <v>633</v>
      </c>
      <c r="O95" s="222">
        <f t="shared" ref="O95:BN95" si="102">IF(ISBLANK(O93),"-",O93+O94)</f>
        <v>0</v>
      </c>
      <c r="P95" s="222">
        <f t="shared" si="102"/>
        <v>0</v>
      </c>
      <c r="Q95" s="222">
        <f t="shared" si="102"/>
        <v>0</v>
      </c>
      <c r="R95" s="222">
        <f t="shared" si="102"/>
        <v>0</v>
      </c>
      <c r="S95" s="222">
        <f t="shared" si="102"/>
        <v>0</v>
      </c>
      <c r="T95" s="222">
        <f t="shared" si="102"/>
        <v>0</v>
      </c>
      <c r="U95" s="222">
        <f t="shared" si="102"/>
        <v>0</v>
      </c>
      <c r="V95" s="222">
        <f t="shared" si="102"/>
        <v>0</v>
      </c>
      <c r="W95" s="222">
        <f t="shared" si="102"/>
        <v>0</v>
      </c>
      <c r="X95" s="222">
        <f t="shared" si="102"/>
        <v>0</v>
      </c>
      <c r="Y95" s="222">
        <f t="shared" si="102"/>
        <v>0</v>
      </c>
      <c r="Z95" s="222">
        <f t="shared" si="102"/>
        <v>0</v>
      </c>
      <c r="AA95" s="222">
        <f t="shared" si="102"/>
        <v>0</v>
      </c>
      <c r="AB95" s="222">
        <f t="shared" si="102"/>
        <v>0</v>
      </c>
      <c r="AC95" s="222">
        <f t="shared" si="102"/>
        <v>0</v>
      </c>
      <c r="AD95" s="222">
        <f t="shared" si="102"/>
        <v>0</v>
      </c>
      <c r="AE95" s="222">
        <f t="shared" si="102"/>
        <v>0</v>
      </c>
      <c r="AF95" s="222">
        <f t="shared" si="102"/>
        <v>0</v>
      </c>
      <c r="AG95" s="222">
        <f t="shared" si="102"/>
        <v>0</v>
      </c>
      <c r="AH95" s="222">
        <f t="shared" si="102"/>
        <v>0</v>
      </c>
      <c r="AI95" s="222">
        <f t="shared" si="102"/>
        <v>0</v>
      </c>
      <c r="AJ95" s="222">
        <f t="shared" si="102"/>
        <v>0</v>
      </c>
      <c r="AK95" s="222">
        <f t="shared" si="102"/>
        <v>0</v>
      </c>
      <c r="AL95" s="222">
        <f t="shared" si="102"/>
        <v>0</v>
      </c>
      <c r="AM95" s="222">
        <f t="shared" si="102"/>
        <v>0</v>
      </c>
      <c r="AN95" s="222">
        <f t="shared" si="102"/>
        <v>0</v>
      </c>
      <c r="AO95" s="222">
        <f t="shared" si="102"/>
        <v>0</v>
      </c>
      <c r="AP95" s="222" t="str">
        <f t="shared" si="102"/>
        <v>-</v>
      </c>
      <c r="AQ95" s="222" t="str">
        <f t="shared" si="102"/>
        <v>-</v>
      </c>
      <c r="AR95" s="222" t="str">
        <f t="shared" si="102"/>
        <v>-</v>
      </c>
      <c r="AS95" s="222" t="str">
        <f t="shared" si="102"/>
        <v>-</v>
      </c>
      <c r="AT95" s="222" t="str">
        <f t="shared" si="102"/>
        <v>-</v>
      </c>
      <c r="AU95" s="222" t="str">
        <f t="shared" si="102"/>
        <v>-</v>
      </c>
      <c r="AV95" s="222" t="str">
        <f t="shared" si="102"/>
        <v>-</v>
      </c>
      <c r="AW95" s="222" t="str">
        <f t="shared" si="102"/>
        <v>-</v>
      </c>
      <c r="AX95" s="222" t="str">
        <f t="shared" si="102"/>
        <v>-</v>
      </c>
      <c r="AY95" s="222" t="str">
        <f t="shared" si="102"/>
        <v>-</v>
      </c>
      <c r="AZ95" s="222" t="str">
        <f t="shared" si="102"/>
        <v>-</v>
      </c>
      <c r="BA95" s="222" t="str">
        <f t="shared" si="102"/>
        <v>-</v>
      </c>
      <c r="BB95" s="222" t="str">
        <f t="shared" si="102"/>
        <v>-</v>
      </c>
      <c r="BC95" s="222" t="str">
        <f t="shared" si="102"/>
        <v>-</v>
      </c>
      <c r="BD95" s="222" t="str">
        <f t="shared" si="102"/>
        <v>-</v>
      </c>
      <c r="BE95" s="222" t="str">
        <f t="shared" si="102"/>
        <v>-</v>
      </c>
      <c r="BF95" s="222" t="str">
        <f t="shared" si="102"/>
        <v>-</v>
      </c>
      <c r="BG95" s="222" t="str">
        <f t="shared" si="102"/>
        <v>-</v>
      </c>
      <c r="BH95" s="222" t="str">
        <f t="shared" si="102"/>
        <v>-</v>
      </c>
      <c r="BI95" s="222" t="str">
        <f t="shared" si="102"/>
        <v>-</v>
      </c>
      <c r="BJ95" s="222" t="str">
        <f t="shared" si="102"/>
        <v>-</v>
      </c>
      <c r="BK95" s="222" t="str">
        <f t="shared" si="102"/>
        <v>-</v>
      </c>
      <c r="BL95" s="222" t="str">
        <f t="shared" si="102"/>
        <v>-</v>
      </c>
      <c r="BM95" s="222" t="str">
        <f t="shared" si="102"/>
        <v>-</v>
      </c>
      <c r="BN95" s="222" t="str">
        <f t="shared" si="102"/>
        <v>-</v>
      </c>
      <c r="BO95" s="133">
        <f t="shared" si="101"/>
        <v>0</v>
      </c>
    </row>
    <row r="96" spans="1:67" s="43" customFormat="1" x14ac:dyDescent="0.2">
      <c r="A96" s="317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8"/>
      <c r="N96" s="219" t="s">
        <v>936</v>
      </c>
      <c r="O96" s="223" t="str">
        <f t="shared" ref="O96:BN96" si="103">IF(ISNUMBER(O95),(IF(O95&gt;0,(100/(O93+O94))*O93,"-")),"-")</f>
        <v>-</v>
      </c>
      <c r="P96" s="223" t="str">
        <f t="shared" si="103"/>
        <v>-</v>
      </c>
      <c r="Q96" s="223" t="str">
        <f t="shared" si="103"/>
        <v>-</v>
      </c>
      <c r="R96" s="223" t="str">
        <f t="shared" si="103"/>
        <v>-</v>
      </c>
      <c r="S96" s="223" t="str">
        <f t="shared" si="103"/>
        <v>-</v>
      </c>
      <c r="T96" s="223" t="str">
        <f t="shared" si="103"/>
        <v>-</v>
      </c>
      <c r="U96" s="223" t="str">
        <f t="shared" si="103"/>
        <v>-</v>
      </c>
      <c r="V96" s="223" t="str">
        <f t="shared" si="103"/>
        <v>-</v>
      </c>
      <c r="W96" s="223" t="str">
        <f t="shared" si="103"/>
        <v>-</v>
      </c>
      <c r="X96" s="223" t="str">
        <f t="shared" si="103"/>
        <v>-</v>
      </c>
      <c r="Y96" s="223" t="str">
        <f t="shared" si="103"/>
        <v>-</v>
      </c>
      <c r="Z96" s="223" t="str">
        <f t="shared" si="103"/>
        <v>-</v>
      </c>
      <c r="AA96" s="223" t="str">
        <f t="shared" si="103"/>
        <v>-</v>
      </c>
      <c r="AB96" s="223" t="str">
        <f t="shared" si="103"/>
        <v>-</v>
      </c>
      <c r="AC96" s="223" t="str">
        <f t="shared" si="103"/>
        <v>-</v>
      </c>
      <c r="AD96" s="223" t="str">
        <f t="shared" si="103"/>
        <v>-</v>
      </c>
      <c r="AE96" s="223" t="str">
        <f t="shared" si="103"/>
        <v>-</v>
      </c>
      <c r="AF96" s="223" t="str">
        <f t="shared" si="103"/>
        <v>-</v>
      </c>
      <c r="AG96" s="223" t="str">
        <f t="shared" si="103"/>
        <v>-</v>
      </c>
      <c r="AH96" s="223" t="str">
        <f t="shared" si="103"/>
        <v>-</v>
      </c>
      <c r="AI96" s="223" t="str">
        <f t="shared" si="103"/>
        <v>-</v>
      </c>
      <c r="AJ96" s="223" t="str">
        <f t="shared" si="103"/>
        <v>-</v>
      </c>
      <c r="AK96" s="223" t="str">
        <f t="shared" si="103"/>
        <v>-</v>
      </c>
      <c r="AL96" s="223" t="str">
        <f t="shared" si="103"/>
        <v>-</v>
      </c>
      <c r="AM96" s="223" t="str">
        <f t="shared" si="103"/>
        <v>-</v>
      </c>
      <c r="AN96" s="223" t="str">
        <f t="shared" si="103"/>
        <v>-</v>
      </c>
      <c r="AO96" s="223" t="str">
        <f t="shared" si="103"/>
        <v>-</v>
      </c>
      <c r="AP96" s="223" t="str">
        <f t="shared" si="103"/>
        <v>-</v>
      </c>
      <c r="AQ96" s="223" t="str">
        <f t="shared" si="103"/>
        <v>-</v>
      </c>
      <c r="AR96" s="223" t="str">
        <f t="shared" si="103"/>
        <v>-</v>
      </c>
      <c r="AS96" s="223" t="str">
        <f t="shared" si="103"/>
        <v>-</v>
      </c>
      <c r="AT96" s="223" t="str">
        <f t="shared" si="103"/>
        <v>-</v>
      </c>
      <c r="AU96" s="223" t="str">
        <f t="shared" si="103"/>
        <v>-</v>
      </c>
      <c r="AV96" s="223" t="str">
        <f t="shared" si="103"/>
        <v>-</v>
      </c>
      <c r="AW96" s="223" t="str">
        <f t="shared" si="103"/>
        <v>-</v>
      </c>
      <c r="AX96" s="223" t="str">
        <f t="shared" si="103"/>
        <v>-</v>
      </c>
      <c r="AY96" s="223" t="str">
        <f t="shared" si="103"/>
        <v>-</v>
      </c>
      <c r="AZ96" s="223" t="str">
        <f t="shared" si="103"/>
        <v>-</v>
      </c>
      <c r="BA96" s="223" t="str">
        <f t="shared" si="103"/>
        <v>-</v>
      </c>
      <c r="BB96" s="223" t="str">
        <f t="shared" si="103"/>
        <v>-</v>
      </c>
      <c r="BC96" s="223" t="str">
        <f t="shared" si="103"/>
        <v>-</v>
      </c>
      <c r="BD96" s="223" t="str">
        <f t="shared" si="103"/>
        <v>-</v>
      </c>
      <c r="BE96" s="223" t="str">
        <f t="shared" si="103"/>
        <v>-</v>
      </c>
      <c r="BF96" s="223" t="str">
        <f t="shared" si="103"/>
        <v>-</v>
      </c>
      <c r="BG96" s="223" t="str">
        <f t="shared" si="103"/>
        <v>-</v>
      </c>
      <c r="BH96" s="223" t="str">
        <f t="shared" si="103"/>
        <v>-</v>
      </c>
      <c r="BI96" s="223" t="str">
        <f t="shared" si="103"/>
        <v>-</v>
      </c>
      <c r="BJ96" s="223" t="str">
        <f t="shared" si="103"/>
        <v>-</v>
      </c>
      <c r="BK96" s="223" t="str">
        <f t="shared" si="103"/>
        <v>-</v>
      </c>
      <c r="BL96" s="223" t="str">
        <f t="shared" si="103"/>
        <v>-</v>
      </c>
      <c r="BM96" s="223" t="str">
        <f t="shared" si="103"/>
        <v>-</v>
      </c>
      <c r="BN96" s="223" t="str">
        <f t="shared" si="103"/>
        <v>-</v>
      </c>
      <c r="BO96" s="270" t="e">
        <f t="shared" ref="BO96:BO97" si="104">AVERAGE(O96:BN96)</f>
        <v>#DIV/0!</v>
      </c>
    </row>
    <row r="97" spans="1:67" s="43" customFormat="1" x14ac:dyDescent="0.2">
      <c r="A97" s="318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9"/>
      <c r="N97" s="224" t="s">
        <v>937</v>
      </c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122" t="e">
        <f t="shared" si="104"/>
        <v>#DIV/0!</v>
      </c>
    </row>
    <row r="98" spans="1:67" s="43" customFormat="1" ht="12.75" customHeight="1" x14ac:dyDescent="0.2">
      <c r="A98" s="316" t="s">
        <v>25</v>
      </c>
      <c r="B98" s="307" t="s">
        <v>594</v>
      </c>
      <c r="C98" s="307" t="s">
        <v>76</v>
      </c>
      <c r="D98" s="307" t="s">
        <v>76</v>
      </c>
      <c r="E98" s="307" t="s">
        <v>99</v>
      </c>
      <c r="F98" s="307"/>
      <c r="G98" s="307" t="s">
        <v>100</v>
      </c>
      <c r="H98" s="319" t="s">
        <v>86</v>
      </c>
      <c r="I98" s="307" t="s">
        <v>101</v>
      </c>
      <c r="J98" s="307"/>
      <c r="K98" s="307"/>
      <c r="L98" s="307"/>
      <c r="M98" s="309"/>
      <c r="N98" s="219" t="s">
        <v>934</v>
      </c>
      <c r="O98" s="230">
        <v>0</v>
      </c>
      <c r="P98" s="230">
        <v>0</v>
      </c>
      <c r="Q98" s="230">
        <v>0</v>
      </c>
      <c r="R98" s="230">
        <v>0</v>
      </c>
      <c r="S98" s="230">
        <v>0</v>
      </c>
      <c r="T98" s="230">
        <v>0</v>
      </c>
      <c r="U98" s="230">
        <v>0</v>
      </c>
      <c r="V98" s="230">
        <v>0</v>
      </c>
      <c r="W98" s="230">
        <v>0</v>
      </c>
      <c r="X98" s="230">
        <v>0</v>
      </c>
      <c r="Y98" s="230"/>
      <c r="Z98" s="230"/>
      <c r="AA98" s="230"/>
      <c r="AB98" s="230"/>
      <c r="AC98" s="230"/>
      <c r="AD98" s="230"/>
      <c r="AE98" s="230"/>
      <c r="AF98" s="220">
        <v>0</v>
      </c>
      <c r="AG98" s="220">
        <v>0</v>
      </c>
      <c r="AH98" s="220">
        <v>0</v>
      </c>
      <c r="AI98" s="220">
        <v>0</v>
      </c>
      <c r="AJ98" s="220">
        <v>0</v>
      </c>
      <c r="AK98" s="220">
        <v>0</v>
      </c>
      <c r="AL98" s="220">
        <v>0</v>
      </c>
      <c r="AM98" s="220">
        <v>0</v>
      </c>
      <c r="AN98" s="220">
        <v>0</v>
      </c>
      <c r="AO98" s="220">
        <v>0</v>
      </c>
      <c r="AP98" s="230">
        <v>1</v>
      </c>
      <c r="AQ98" s="230">
        <v>38</v>
      </c>
      <c r="AR98" s="230">
        <v>34</v>
      </c>
      <c r="AS98" s="230">
        <v>38</v>
      </c>
      <c r="AT98" s="230">
        <v>52</v>
      </c>
      <c r="AU98" s="230">
        <v>170</v>
      </c>
      <c r="AV98" s="230">
        <v>120</v>
      </c>
      <c r="AW98" s="230">
        <v>32</v>
      </c>
      <c r="AX98" s="230">
        <v>60</v>
      </c>
      <c r="AY98" s="230">
        <v>230</v>
      </c>
      <c r="AZ98" s="230">
        <v>250</v>
      </c>
      <c r="BA98" s="230">
        <v>300</v>
      </c>
      <c r="BB98" s="230">
        <v>380</v>
      </c>
      <c r="BC98" s="230">
        <v>90</v>
      </c>
      <c r="BD98" s="230">
        <v>460</v>
      </c>
      <c r="BE98" s="230">
        <v>730</v>
      </c>
      <c r="BF98" s="230">
        <v>250</v>
      </c>
      <c r="BG98" s="230">
        <v>560</v>
      </c>
      <c r="BH98" s="230">
        <v>4</v>
      </c>
      <c r="BI98" s="230">
        <v>25</v>
      </c>
      <c r="BJ98" s="230">
        <v>3</v>
      </c>
      <c r="BK98" s="230">
        <v>0</v>
      </c>
      <c r="BL98" s="230">
        <v>0</v>
      </c>
      <c r="BM98" s="230">
        <v>0</v>
      </c>
      <c r="BN98" s="230"/>
      <c r="BO98" s="132">
        <f t="shared" ref="BO98:BO100" si="105">SUM(O98:BN98)</f>
        <v>3827</v>
      </c>
    </row>
    <row r="99" spans="1:67" s="43" customFormat="1" x14ac:dyDescent="0.2">
      <c r="A99" s="317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8"/>
      <c r="N99" s="219" t="s">
        <v>935</v>
      </c>
      <c r="O99" s="230">
        <v>0</v>
      </c>
      <c r="P99" s="230">
        <v>0</v>
      </c>
      <c r="Q99" s="230">
        <v>0</v>
      </c>
      <c r="R99" s="230">
        <v>0</v>
      </c>
      <c r="S99" s="230">
        <v>0</v>
      </c>
      <c r="T99" s="230">
        <v>0</v>
      </c>
      <c r="U99" s="230">
        <v>0</v>
      </c>
      <c r="V99" s="230">
        <v>0</v>
      </c>
      <c r="W99" s="230">
        <v>0</v>
      </c>
      <c r="X99" s="230">
        <v>0</v>
      </c>
      <c r="Y99" s="230"/>
      <c r="Z99" s="230"/>
      <c r="AA99" s="230"/>
      <c r="AB99" s="230"/>
      <c r="AC99" s="230"/>
      <c r="AD99" s="230"/>
      <c r="AE99" s="230"/>
      <c r="AF99" s="220">
        <v>0</v>
      </c>
      <c r="AG99" s="220">
        <v>0</v>
      </c>
      <c r="AH99" s="220">
        <v>0</v>
      </c>
      <c r="AI99" s="220">
        <v>0</v>
      </c>
      <c r="AJ99" s="220">
        <v>0</v>
      </c>
      <c r="AK99" s="220">
        <v>0</v>
      </c>
      <c r="AL99" s="220">
        <v>0</v>
      </c>
      <c r="AM99" s="220">
        <v>0</v>
      </c>
      <c r="AN99" s="220">
        <v>0</v>
      </c>
      <c r="AO99" s="220">
        <v>0</v>
      </c>
      <c r="AP99" s="230">
        <v>3</v>
      </c>
      <c r="AQ99" s="230">
        <v>102</v>
      </c>
      <c r="AR99" s="230">
        <v>54</v>
      </c>
      <c r="AS99" s="230">
        <v>57</v>
      </c>
      <c r="AT99" s="230">
        <v>34</v>
      </c>
      <c r="AU99" s="230">
        <v>150</v>
      </c>
      <c r="AV99" s="230">
        <v>150</v>
      </c>
      <c r="AW99" s="230">
        <v>56</v>
      </c>
      <c r="AX99" s="230">
        <v>54</v>
      </c>
      <c r="AY99" s="230">
        <v>180</v>
      </c>
      <c r="AZ99" s="230">
        <v>240</v>
      </c>
      <c r="BA99" s="230">
        <v>220</v>
      </c>
      <c r="BB99" s="230">
        <v>250</v>
      </c>
      <c r="BC99" s="230">
        <v>56</v>
      </c>
      <c r="BD99" s="230">
        <v>420</v>
      </c>
      <c r="BE99" s="230">
        <v>750</v>
      </c>
      <c r="BF99" s="230">
        <v>340</v>
      </c>
      <c r="BG99" s="230">
        <v>640</v>
      </c>
      <c r="BH99" s="230">
        <v>1</v>
      </c>
      <c r="BI99" s="230">
        <v>20</v>
      </c>
      <c r="BJ99" s="230">
        <v>10</v>
      </c>
      <c r="BK99" s="230">
        <v>0</v>
      </c>
      <c r="BL99" s="230">
        <v>0</v>
      </c>
      <c r="BM99" s="230">
        <v>1</v>
      </c>
      <c r="BN99" s="230"/>
      <c r="BO99" s="132">
        <f t="shared" si="105"/>
        <v>3788</v>
      </c>
    </row>
    <row r="100" spans="1:67" s="43" customFormat="1" x14ac:dyDescent="0.2">
      <c r="A100" s="317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8"/>
      <c r="N100" s="221" t="s">
        <v>633</v>
      </c>
      <c r="O100" s="222">
        <f t="shared" ref="O100:BN100" si="106">IF(ISBLANK(O98),"-",O98+O99)</f>
        <v>0</v>
      </c>
      <c r="P100" s="222">
        <f t="shared" si="106"/>
        <v>0</v>
      </c>
      <c r="Q100" s="222">
        <f t="shared" si="106"/>
        <v>0</v>
      </c>
      <c r="R100" s="222">
        <f t="shared" si="106"/>
        <v>0</v>
      </c>
      <c r="S100" s="222">
        <f t="shared" si="106"/>
        <v>0</v>
      </c>
      <c r="T100" s="222">
        <f t="shared" si="106"/>
        <v>0</v>
      </c>
      <c r="U100" s="222">
        <f t="shared" si="106"/>
        <v>0</v>
      </c>
      <c r="V100" s="222">
        <f t="shared" si="106"/>
        <v>0</v>
      </c>
      <c r="W100" s="222">
        <f t="shared" si="106"/>
        <v>0</v>
      </c>
      <c r="X100" s="222">
        <f t="shared" si="106"/>
        <v>0</v>
      </c>
      <c r="Y100" s="222" t="str">
        <f t="shared" si="106"/>
        <v>-</v>
      </c>
      <c r="Z100" s="222" t="str">
        <f t="shared" si="106"/>
        <v>-</v>
      </c>
      <c r="AA100" s="222" t="str">
        <f t="shared" si="106"/>
        <v>-</v>
      </c>
      <c r="AB100" s="222" t="str">
        <f t="shared" si="106"/>
        <v>-</v>
      </c>
      <c r="AC100" s="222" t="str">
        <f t="shared" si="106"/>
        <v>-</v>
      </c>
      <c r="AD100" s="222" t="str">
        <f t="shared" si="106"/>
        <v>-</v>
      </c>
      <c r="AE100" s="222" t="str">
        <f t="shared" si="106"/>
        <v>-</v>
      </c>
      <c r="AF100" s="222">
        <f t="shared" si="106"/>
        <v>0</v>
      </c>
      <c r="AG100" s="222">
        <f t="shared" si="106"/>
        <v>0</v>
      </c>
      <c r="AH100" s="222">
        <f t="shared" si="106"/>
        <v>0</v>
      </c>
      <c r="AI100" s="222">
        <f t="shared" si="106"/>
        <v>0</v>
      </c>
      <c r="AJ100" s="222">
        <f t="shared" si="106"/>
        <v>0</v>
      </c>
      <c r="AK100" s="222">
        <f t="shared" si="106"/>
        <v>0</v>
      </c>
      <c r="AL100" s="222">
        <f t="shared" si="106"/>
        <v>0</v>
      </c>
      <c r="AM100" s="222">
        <f t="shared" si="106"/>
        <v>0</v>
      </c>
      <c r="AN100" s="222">
        <f t="shared" si="106"/>
        <v>0</v>
      </c>
      <c r="AO100" s="222">
        <f t="shared" si="106"/>
        <v>0</v>
      </c>
      <c r="AP100" s="222">
        <f t="shared" si="106"/>
        <v>4</v>
      </c>
      <c r="AQ100" s="222">
        <f t="shared" si="106"/>
        <v>140</v>
      </c>
      <c r="AR100" s="222">
        <f t="shared" si="106"/>
        <v>88</v>
      </c>
      <c r="AS100" s="222">
        <f t="shared" si="106"/>
        <v>95</v>
      </c>
      <c r="AT100" s="222">
        <f t="shared" si="106"/>
        <v>86</v>
      </c>
      <c r="AU100" s="222">
        <f t="shared" si="106"/>
        <v>320</v>
      </c>
      <c r="AV100" s="222">
        <f t="shared" si="106"/>
        <v>270</v>
      </c>
      <c r="AW100" s="222">
        <f t="shared" si="106"/>
        <v>88</v>
      </c>
      <c r="AX100" s="222">
        <f t="shared" si="106"/>
        <v>114</v>
      </c>
      <c r="AY100" s="222">
        <f t="shared" si="106"/>
        <v>410</v>
      </c>
      <c r="AZ100" s="222">
        <f t="shared" si="106"/>
        <v>490</v>
      </c>
      <c r="BA100" s="222">
        <f t="shared" si="106"/>
        <v>520</v>
      </c>
      <c r="BB100" s="222">
        <f t="shared" si="106"/>
        <v>630</v>
      </c>
      <c r="BC100" s="222">
        <f t="shared" si="106"/>
        <v>146</v>
      </c>
      <c r="BD100" s="222">
        <f t="shared" si="106"/>
        <v>880</v>
      </c>
      <c r="BE100" s="222">
        <f t="shared" si="106"/>
        <v>1480</v>
      </c>
      <c r="BF100" s="222">
        <f t="shared" si="106"/>
        <v>590</v>
      </c>
      <c r="BG100" s="222">
        <f t="shared" si="106"/>
        <v>1200</v>
      </c>
      <c r="BH100" s="222">
        <f t="shared" si="106"/>
        <v>5</v>
      </c>
      <c r="BI100" s="222">
        <f t="shared" si="106"/>
        <v>45</v>
      </c>
      <c r="BJ100" s="222">
        <f t="shared" si="106"/>
        <v>13</v>
      </c>
      <c r="BK100" s="222">
        <f t="shared" si="106"/>
        <v>0</v>
      </c>
      <c r="BL100" s="222">
        <f t="shared" si="106"/>
        <v>0</v>
      </c>
      <c r="BM100" s="222">
        <f t="shared" si="106"/>
        <v>1</v>
      </c>
      <c r="BN100" s="222" t="str">
        <f t="shared" si="106"/>
        <v>-</v>
      </c>
      <c r="BO100" s="133">
        <f t="shared" si="105"/>
        <v>7615</v>
      </c>
    </row>
    <row r="101" spans="1:67" s="43" customFormat="1" x14ac:dyDescent="0.2">
      <c r="A101" s="317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8"/>
      <c r="N101" s="219" t="s">
        <v>936</v>
      </c>
      <c r="O101" s="223" t="str">
        <f t="shared" ref="O101:BN101" si="107">IF(ISNUMBER(O100),(IF(O100&gt;0,(100/(O98+O99))*O98,"-")),"-")</f>
        <v>-</v>
      </c>
      <c r="P101" s="223" t="str">
        <f t="shared" si="107"/>
        <v>-</v>
      </c>
      <c r="Q101" s="223" t="str">
        <f t="shared" si="107"/>
        <v>-</v>
      </c>
      <c r="R101" s="223" t="str">
        <f t="shared" si="107"/>
        <v>-</v>
      </c>
      <c r="S101" s="223" t="str">
        <f t="shared" si="107"/>
        <v>-</v>
      </c>
      <c r="T101" s="223" t="str">
        <f t="shared" si="107"/>
        <v>-</v>
      </c>
      <c r="U101" s="223" t="str">
        <f t="shared" si="107"/>
        <v>-</v>
      </c>
      <c r="V101" s="223" t="str">
        <f t="shared" si="107"/>
        <v>-</v>
      </c>
      <c r="W101" s="223" t="str">
        <f t="shared" si="107"/>
        <v>-</v>
      </c>
      <c r="X101" s="223" t="str">
        <f t="shared" si="107"/>
        <v>-</v>
      </c>
      <c r="Y101" s="223" t="str">
        <f t="shared" si="107"/>
        <v>-</v>
      </c>
      <c r="Z101" s="223" t="str">
        <f t="shared" si="107"/>
        <v>-</v>
      </c>
      <c r="AA101" s="223" t="str">
        <f t="shared" si="107"/>
        <v>-</v>
      </c>
      <c r="AB101" s="223" t="str">
        <f t="shared" si="107"/>
        <v>-</v>
      </c>
      <c r="AC101" s="223" t="str">
        <f t="shared" si="107"/>
        <v>-</v>
      </c>
      <c r="AD101" s="223" t="str">
        <f t="shared" si="107"/>
        <v>-</v>
      </c>
      <c r="AE101" s="223" t="str">
        <f t="shared" si="107"/>
        <v>-</v>
      </c>
      <c r="AF101" s="223" t="str">
        <f t="shared" si="107"/>
        <v>-</v>
      </c>
      <c r="AG101" s="223" t="str">
        <f t="shared" si="107"/>
        <v>-</v>
      </c>
      <c r="AH101" s="223" t="str">
        <f t="shared" si="107"/>
        <v>-</v>
      </c>
      <c r="AI101" s="223" t="str">
        <f t="shared" si="107"/>
        <v>-</v>
      </c>
      <c r="AJ101" s="223" t="str">
        <f t="shared" si="107"/>
        <v>-</v>
      </c>
      <c r="AK101" s="223" t="str">
        <f t="shared" si="107"/>
        <v>-</v>
      </c>
      <c r="AL101" s="223" t="str">
        <f t="shared" si="107"/>
        <v>-</v>
      </c>
      <c r="AM101" s="223" t="str">
        <f t="shared" si="107"/>
        <v>-</v>
      </c>
      <c r="AN101" s="223" t="str">
        <f t="shared" si="107"/>
        <v>-</v>
      </c>
      <c r="AO101" s="223" t="str">
        <f t="shared" si="107"/>
        <v>-</v>
      </c>
      <c r="AP101" s="223">
        <f t="shared" si="107"/>
        <v>25</v>
      </c>
      <c r="AQ101" s="223">
        <f t="shared" si="107"/>
        <v>27.142857142857142</v>
      </c>
      <c r="AR101" s="223">
        <f t="shared" si="107"/>
        <v>38.63636363636364</v>
      </c>
      <c r="AS101" s="223">
        <f t="shared" si="107"/>
        <v>40</v>
      </c>
      <c r="AT101" s="223">
        <f t="shared" si="107"/>
        <v>60.465116279069768</v>
      </c>
      <c r="AU101" s="223">
        <f t="shared" si="107"/>
        <v>53.125</v>
      </c>
      <c r="AV101" s="223">
        <f t="shared" si="107"/>
        <v>44.444444444444443</v>
      </c>
      <c r="AW101" s="223">
        <f t="shared" si="107"/>
        <v>36.363636363636367</v>
      </c>
      <c r="AX101" s="223">
        <f t="shared" si="107"/>
        <v>52.631578947368418</v>
      </c>
      <c r="AY101" s="223">
        <f t="shared" si="107"/>
        <v>56.097560975609753</v>
      </c>
      <c r="AZ101" s="223">
        <f t="shared" si="107"/>
        <v>51.020408163265309</v>
      </c>
      <c r="BA101" s="223">
        <f t="shared" si="107"/>
        <v>57.692307692307693</v>
      </c>
      <c r="BB101" s="223">
        <f t="shared" si="107"/>
        <v>60.317460317460316</v>
      </c>
      <c r="BC101" s="223">
        <f t="shared" si="107"/>
        <v>61.643835616438352</v>
      </c>
      <c r="BD101" s="223">
        <f t="shared" si="107"/>
        <v>52.272727272727273</v>
      </c>
      <c r="BE101" s="223">
        <f t="shared" si="107"/>
        <v>49.32432432432433</v>
      </c>
      <c r="BF101" s="223">
        <f t="shared" si="107"/>
        <v>42.372881355932201</v>
      </c>
      <c r="BG101" s="223">
        <f t="shared" si="107"/>
        <v>46.666666666666664</v>
      </c>
      <c r="BH101" s="223">
        <f t="shared" si="107"/>
        <v>80</v>
      </c>
      <c r="BI101" s="223">
        <f t="shared" si="107"/>
        <v>55.555555555555557</v>
      </c>
      <c r="BJ101" s="223">
        <f t="shared" si="107"/>
        <v>23.076923076923077</v>
      </c>
      <c r="BK101" s="223" t="str">
        <f t="shared" si="107"/>
        <v>-</v>
      </c>
      <c r="BL101" s="223" t="str">
        <f t="shared" si="107"/>
        <v>-</v>
      </c>
      <c r="BM101" s="223">
        <f t="shared" si="107"/>
        <v>0</v>
      </c>
      <c r="BN101" s="223" t="str">
        <f t="shared" si="107"/>
        <v>-</v>
      </c>
      <c r="BO101" s="270">
        <f t="shared" ref="BO101:BO102" si="108">AVERAGE(O101:BN101)</f>
        <v>46.084074901406836</v>
      </c>
    </row>
    <row r="102" spans="1:67" s="43" customFormat="1" x14ac:dyDescent="0.2">
      <c r="A102" s="318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9"/>
      <c r="N102" s="224" t="s">
        <v>937</v>
      </c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122" t="e">
        <f t="shared" si="108"/>
        <v>#DIV/0!</v>
      </c>
    </row>
    <row r="103" spans="1:67" s="43" customFormat="1" ht="12.75" customHeight="1" x14ac:dyDescent="0.2">
      <c r="A103" s="316" t="s">
        <v>25</v>
      </c>
      <c r="B103" s="307" t="s">
        <v>596</v>
      </c>
      <c r="C103" s="307" t="s">
        <v>76</v>
      </c>
      <c r="D103" s="307" t="s">
        <v>76</v>
      </c>
      <c r="E103" s="307" t="s">
        <v>102</v>
      </c>
      <c r="F103" s="307"/>
      <c r="G103" s="307"/>
      <c r="H103" s="319" t="s">
        <v>103</v>
      </c>
      <c r="I103" s="307" t="s">
        <v>104</v>
      </c>
      <c r="J103" s="307"/>
      <c r="K103" s="307"/>
      <c r="L103" s="307"/>
      <c r="M103" s="309"/>
      <c r="N103" s="219" t="s">
        <v>934</v>
      </c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>
        <v>0</v>
      </c>
      <c r="AG103" s="220">
        <v>0</v>
      </c>
      <c r="AH103" s="220">
        <v>0</v>
      </c>
      <c r="AI103" s="220">
        <v>0</v>
      </c>
      <c r="AJ103" s="220">
        <v>0</v>
      </c>
      <c r="AK103" s="220">
        <v>0</v>
      </c>
      <c r="AL103" s="220">
        <v>0</v>
      </c>
      <c r="AM103" s="220">
        <v>3</v>
      </c>
      <c r="AN103" s="220">
        <v>10</v>
      </c>
      <c r="AO103" s="220">
        <v>10</v>
      </c>
      <c r="AP103" s="220">
        <v>210</v>
      </c>
      <c r="AQ103" s="220">
        <v>180</v>
      </c>
      <c r="AR103" s="220">
        <v>330</v>
      </c>
      <c r="AS103" s="220">
        <v>280</v>
      </c>
      <c r="AT103" s="220">
        <v>350</v>
      </c>
      <c r="AU103" s="220">
        <v>400</v>
      </c>
      <c r="AV103" s="220">
        <v>600</v>
      </c>
      <c r="AW103" s="220">
        <v>320</v>
      </c>
      <c r="AX103" s="220">
        <v>360</v>
      </c>
      <c r="AY103" s="220">
        <v>560</v>
      </c>
      <c r="AZ103" s="220">
        <v>350</v>
      </c>
      <c r="BA103" s="220">
        <v>800</v>
      </c>
      <c r="BB103" s="220">
        <v>1200</v>
      </c>
      <c r="BC103" s="220">
        <v>170</v>
      </c>
      <c r="BD103" s="220">
        <v>800</v>
      </c>
      <c r="BE103" s="220">
        <v>620</v>
      </c>
      <c r="BF103" s="220">
        <v>1200</v>
      </c>
      <c r="BG103" s="220">
        <v>360</v>
      </c>
      <c r="BH103" s="220">
        <v>9</v>
      </c>
      <c r="BI103" s="220"/>
      <c r="BJ103" s="220">
        <v>50</v>
      </c>
      <c r="BK103" s="220">
        <v>6</v>
      </c>
      <c r="BL103" s="220">
        <v>0</v>
      </c>
      <c r="BM103" s="220">
        <v>0</v>
      </c>
      <c r="BN103" s="220"/>
      <c r="BO103" s="132">
        <f t="shared" ref="BO103:BO105" si="109">SUM(O103:BN103)</f>
        <v>9178</v>
      </c>
    </row>
    <row r="104" spans="1:67" s="43" customFormat="1" x14ac:dyDescent="0.2">
      <c r="A104" s="317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8"/>
      <c r="N104" s="219" t="s">
        <v>935</v>
      </c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>
        <v>0</v>
      </c>
      <c r="AG104" s="220">
        <v>0</v>
      </c>
      <c r="AH104" s="220">
        <v>0</v>
      </c>
      <c r="AI104" s="220">
        <v>0</v>
      </c>
      <c r="AJ104" s="220">
        <v>0</v>
      </c>
      <c r="AK104" s="220">
        <v>0</v>
      </c>
      <c r="AL104" s="220">
        <v>1</v>
      </c>
      <c r="AM104" s="220">
        <v>1</v>
      </c>
      <c r="AN104" s="220">
        <v>10</v>
      </c>
      <c r="AO104" s="220">
        <v>10</v>
      </c>
      <c r="AP104" s="220">
        <v>320</v>
      </c>
      <c r="AQ104" s="220">
        <v>70</v>
      </c>
      <c r="AR104" s="220">
        <v>160</v>
      </c>
      <c r="AS104" s="220">
        <v>130</v>
      </c>
      <c r="AT104" s="220">
        <v>200</v>
      </c>
      <c r="AU104" s="220">
        <v>180</v>
      </c>
      <c r="AV104" s="220">
        <v>200</v>
      </c>
      <c r="AW104" s="220">
        <v>120</v>
      </c>
      <c r="AX104" s="220">
        <v>110</v>
      </c>
      <c r="AY104" s="220">
        <v>440</v>
      </c>
      <c r="AZ104" s="220">
        <v>160</v>
      </c>
      <c r="BA104" s="220">
        <v>330</v>
      </c>
      <c r="BB104" s="220">
        <v>650</v>
      </c>
      <c r="BC104" s="220">
        <v>34</v>
      </c>
      <c r="BD104" s="220">
        <v>330</v>
      </c>
      <c r="BE104" s="220">
        <v>480</v>
      </c>
      <c r="BF104" s="220">
        <v>750</v>
      </c>
      <c r="BG104" s="220">
        <v>320</v>
      </c>
      <c r="BH104" s="220">
        <v>12</v>
      </c>
      <c r="BI104" s="220"/>
      <c r="BJ104" s="220">
        <v>45</v>
      </c>
      <c r="BK104" s="220">
        <v>5</v>
      </c>
      <c r="BL104" s="220">
        <v>0</v>
      </c>
      <c r="BM104" s="220">
        <v>1</v>
      </c>
      <c r="BN104" s="220"/>
      <c r="BO104" s="132">
        <f t="shared" si="109"/>
        <v>5069</v>
      </c>
    </row>
    <row r="105" spans="1:67" s="43" customFormat="1" x14ac:dyDescent="0.2">
      <c r="A105" s="317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8"/>
      <c r="N105" s="221" t="s">
        <v>633</v>
      </c>
      <c r="O105" s="222" t="str">
        <f t="shared" ref="O105:BN105" si="110">IF(ISBLANK(O103),"-",O103+O104)</f>
        <v>-</v>
      </c>
      <c r="P105" s="222" t="str">
        <f t="shared" si="110"/>
        <v>-</v>
      </c>
      <c r="Q105" s="222" t="str">
        <f t="shared" si="110"/>
        <v>-</v>
      </c>
      <c r="R105" s="222" t="str">
        <f t="shared" si="110"/>
        <v>-</v>
      </c>
      <c r="S105" s="222" t="str">
        <f t="shared" si="110"/>
        <v>-</v>
      </c>
      <c r="T105" s="222" t="str">
        <f t="shared" si="110"/>
        <v>-</v>
      </c>
      <c r="U105" s="222" t="str">
        <f t="shared" si="110"/>
        <v>-</v>
      </c>
      <c r="V105" s="222" t="str">
        <f t="shared" si="110"/>
        <v>-</v>
      </c>
      <c r="W105" s="222" t="str">
        <f t="shared" si="110"/>
        <v>-</v>
      </c>
      <c r="X105" s="222" t="str">
        <f t="shared" si="110"/>
        <v>-</v>
      </c>
      <c r="Y105" s="222" t="str">
        <f t="shared" si="110"/>
        <v>-</v>
      </c>
      <c r="Z105" s="222" t="str">
        <f t="shared" si="110"/>
        <v>-</v>
      </c>
      <c r="AA105" s="222" t="str">
        <f t="shared" si="110"/>
        <v>-</v>
      </c>
      <c r="AB105" s="222" t="str">
        <f t="shared" si="110"/>
        <v>-</v>
      </c>
      <c r="AC105" s="222" t="str">
        <f t="shared" si="110"/>
        <v>-</v>
      </c>
      <c r="AD105" s="222" t="str">
        <f t="shared" si="110"/>
        <v>-</v>
      </c>
      <c r="AE105" s="222" t="str">
        <f t="shared" si="110"/>
        <v>-</v>
      </c>
      <c r="AF105" s="222">
        <f t="shared" si="110"/>
        <v>0</v>
      </c>
      <c r="AG105" s="222">
        <f t="shared" si="110"/>
        <v>0</v>
      </c>
      <c r="AH105" s="222">
        <f t="shared" si="110"/>
        <v>0</v>
      </c>
      <c r="AI105" s="222">
        <f t="shared" si="110"/>
        <v>0</v>
      </c>
      <c r="AJ105" s="222">
        <f t="shared" si="110"/>
        <v>0</v>
      </c>
      <c r="AK105" s="222">
        <f t="shared" si="110"/>
        <v>0</v>
      </c>
      <c r="AL105" s="222">
        <f t="shared" si="110"/>
        <v>1</v>
      </c>
      <c r="AM105" s="222">
        <f t="shared" si="110"/>
        <v>4</v>
      </c>
      <c r="AN105" s="222">
        <f t="shared" si="110"/>
        <v>20</v>
      </c>
      <c r="AO105" s="222">
        <f t="shared" si="110"/>
        <v>20</v>
      </c>
      <c r="AP105" s="222">
        <f t="shared" si="110"/>
        <v>530</v>
      </c>
      <c r="AQ105" s="222">
        <f t="shared" si="110"/>
        <v>250</v>
      </c>
      <c r="AR105" s="222">
        <f t="shared" si="110"/>
        <v>490</v>
      </c>
      <c r="AS105" s="222">
        <f t="shared" si="110"/>
        <v>410</v>
      </c>
      <c r="AT105" s="222">
        <f t="shared" si="110"/>
        <v>550</v>
      </c>
      <c r="AU105" s="222">
        <f t="shared" si="110"/>
        <v>580</v>
      </c>
      <c r="AV105" s="222">
        <f t="shared" si="110"/>
        <v>800</v>
      </c>
      <c r="AW105" s="222">
        <f t="shared" si="110"/>
        <v>440</v>
      </c>
      <c r="AX105" s="222">
        <f t="shared" si="110"/>
        <v>470</v>
      </c>
      <c r="AY105" s="222">
        <f t="shared" si="110"/>
        <v>1000</v>
      </c>
      <c r="AZ105" s="222">
        <f t="shared" si="110"/>
        <v>510</v>
      </c>
      <c r="BA105" s="222">
        <f t="shared" si="110"/>
        <v>1130</v>
      </c>
      <c r="BB105" s="222">
        <f t="shared" si="110"/>
        <v>1850</v>
      </c>
      <c r="BC105" s="222">
        <f t="shared" si="110"/>
        <v>204</v>
      </c>
      <c r="BD105" s="222">
        <f t="shared" si="110"/>
        <v>1130</v>
      </c>
      <c r="BE105" s="222">
        <f t="shared" si="110"/>
        <v>1100</v>
      </c>
      <c r="BF105" s="222">
        <f t="shared" si="110"/>
        <v>1950</v>
      </c>
      <c r="BG105" s="222">
        <f t="shared" si="110"/>
        <v>680</v>
      </c>
      <c r="BH105" s="222">
        <f t="shared" si="110"/>
        <v>21</v>
      </c>
      <c r="BI105" s="222" t="str">
        <f t="shared" si="110"/>
        <v>-</v>
      </c>
      <c r="BJ105" s="222">
        <f t="shared" si="110"/>
        <v>95</v>
      </c>
      <c r="BK105" s="222">
        <f t="shared" si="110"/>
        <v>11</v>
      </c>
      <c r="BL105" s="222">
        <f t="shared" si="110"/>
        <v>0</v>
      </c>
      <c r="BM105" s="222">
        <f t="shared" si="110"/>
        <v>1</v>
      </c>
      <c r="BN105" s="222" t="str">
        <f t="shared" si="110"/>
        <v>-</v>
      </c>
      <c r="BO105" s="133">
        <f t="shared" si="109"/>
        <v>14247</v>
      </c>
    </row>
    <row r="106" spans="1:67" s="43" customFormat="1" x14ac:dyDescent="0.2">
      <c r="A106" s="317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8"/>
      <c r="N106" s="219" t="s">
        <v>936</v>
      </c>
      <c r="O106" s="223" t="str">
        <f t="shared" ref="O106:BN106" si="111">IF(ISNUMBER(O105),(IF(O105&gt;0,(100/(O103+O104))*O103,"-")),"-")</f>
        <v>-</v>
      </c>
      <c r="P106" s="223" t="str">
        <f t="shared" si="111"/>
        <v>-</v>
      </c>
      <c r="Q106" s="223" t="str">
        <f t="shared" si="111"/>
        <v>-</v>
      </c>
      <c r="R106" s="223" t="str">
        <f t="shared" si="111"/>
        <v>-</v>
      </c>
      <c r="S106" s="223" t="str">
        <f t="shared" si="111"/>
        <v>-</v>
      </c>
      <c r="T106" s="223" t="str">
        <f t="shared" si="111"/>
        <v>-</v>
      </c>
      <c r="U106" s="223" t="str">
        <f t="shared" si="111"/>
        <v>-</v>
      </c>
      <c r="V106" s="223" t="str">
        <f t="shared" si="111"/>
        <v>-</v>
      </c>
      <c r="W106" s="223" t="str">
        <f t="shared" si="111"/>
        <v>-</v>
      </c>
      <c r="X106" s="223" t="str">
        <f t="shared" si="111"/>
        <v>-</v>
      </c>
      <c r="Y106" s="223" t="str">
        <f t="shared" si="111"/>
        <v>-</v>
      </c>
      <c r="Z106" s="223" t="str">
        <f t="shared" si="111"/>
        <v>-</v>
      </c>
      <c r="AA106" s="223" t="str">
        <f t="shared" si="111"/>
        <v>-</v>
      </c>
      <c r="AB106" s="223" t="str">
        <f t="shared" si="111"/>
        <v>-</v>
      </c>
      <c r="AC106" s="223" t="str">
        <f t="shared" si="111"/>
        <v>-</v>
      </c>
      <c r="AD106" s="223" t="str">
        <f t="shared" si="111"/>
        <v>-</v>
      </c>
      <c r="AE106" s="223" t="str">
        <f t="shared" si="111"/>
        <v>-</v>
      </c>
      <c r="AF106" s="223" t="str">
        <f t="shared" si="111"/>
        <v>-</v>
      </c>
      <c r="AG106" s="223" t="str">
        <f t="shared" si="111"/>
        <v>-</v>
      </c>
      <c r="AH106" s="223" t="str">
        <f t="shared" si="111"/>
        <v>-</v>
      </c>
      <c r="AI106" s="223" t="str">
        <f t="shared" si="111"/>
        <v>-</v>
      </c>
      <c r="AJ106" s="223" t="str">
        <f t="shared" si="111"/>
        <v>-</v>
      </c>
      <c r="AK106" s="223" t="str">
        <f t="shared" si="111"/>
        <v>-</v>
      </c>
      <c r="AL106" s="223">
        <f t="shared" si="111"/>
        <v>0</v>
      </c>
      <c r="AM106" s="223">
        <f t="shared" si="111"/>
        <v>75</v>
      </c>
      <c r="AN106" s="223">
        <f t="shared" si="111"/>
        <v>50</v>
      </c>
      <c r="AO106" s="223">
        <f t="shared" si="111"/>
        <v>50</v>
      </c>
      <c r="AP106" s="223">
        <f t="shared" si="111"/>
        <v>39.622641509433969</v>
      </c>
      <c r="AQ106" s="223">
        <f t="shared" si="111"/>
        <v>72</v>
      </c>
      <c r="AR106" s="223">
        <f t="shared" si="111"/>
        <v>67.34693877551021</v>
      </c>
      <c r="AS106" s="223">
        <f t="shared" si="111"/>
        <v>68.292682926829272</v>
      </c>
      <c r="AT106" s="223">
        <f t="shared" si="111"/>
        <v>63.63636363636364</v>
      </c>
      <c r="AU106" s="223">
        <f t="shared" si="111"/>
        <v>68.965517241379317</v>
      </c>
      <c r="AV106" s="223">
        <f t="shared" si="111"/>
        <v>75</v>
      </c>
      <c r="AW106" s="223">
        <f t="shared" si="111"/>
        <v>72.72727272727272</v>
      </c>
      <c r="AX106" s="223">
        <f t="shared" si="111"/>
        <v>76.59574468085107</v>
      </c>
      <c r="AY106" s="223">
        <f t="shared" si="111"/>
        <v>56</v>
      </c>
      <c r="AZ106" s="223">
        <f t="shared" si="111"/>
        <v>68.627450980392155</v>
      </c>
      <c r="BA106" s="223">
        <f t="shared" si="111"/>
        <v>70.796460176991147</v>
      </c>
      <c r="BB106" s="223">
        <f t="shared" si="111"/>
        <v>64.86486486486487</v>
      </c>
      <c r="BC106" s="223">
        <f t="shared" si="111"/>
        <v>83.333333333333329</v>
      </c>
      <c r="BD106" s="223">
        <f t="shared" si="111"/>
        <v>70.796460176991147</v>
      </c>
      <c r="BE106" s="223">
        <f t="shared" si="111"/>
        <v>56.363636363636367</v>
      </c>
      <c r="BF106" s="223">
        <f t="shared" si="111"/>
        <v>61.538461538461533</v>
      </c>
      <c r="BG106" s="223">
        <f t="shared" si="111"/>
        <v>52.941176470588239</v>
      </c>
      <c r="BH106" s="223">
        <f t="shared" si="111"/>
        <v>42.857142857142854</v>
      </c>
      <c r="BI106" s="223" t="str">
        <f t="shared" si="111"/>
        <v>-</v>
      </c>
      <c r="BJ106" s="223">
        <f t="shared" si="111"/>
        <v>52.631578947368418</v>
      </c>
      <c r="BK106" s="223">
        <f t="shared" si="111"/>
        <v>54.545454545454547</v>
      </c>
      <c r="BL106" s="223" t="str">
        <f t="shared" si="111"/>
        <v>-</v>
      </c>
      <c r="BM106" s="223">
        <f t="shared" si="111"/>
        <v>0</v>
      </c>
      <c r="BN106" s="223" t="str">
        <f t="shared" si="111"/>
        <v>-</v>
      </c>
      <c r="BO106" s="270">
        <f t="shared" ref="BO106:BO107" si="112">AVERAGE(O106:BN106)</f>
        <v>58.249353144340944</v>
      </c>
    </row>
    <row r="107" spans="1:67" s="43" customFormat="1" x14ac:dyDescent="0.2">
      <c r="A107" s="318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9"/>
      <c r="N107" s="224" t="s">
        <v>937</v>
      </c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122" t="e">
        <f t="shared" si="112"/>
        <v>#DIV/0!</v>
      </c>
    </row>
    <row r="108" spans="1:67" s="43" customFormat="1" ht="12.75" customHeight="1" x14ac:dyDescent="0.2">
      <c r="A108" s="316" t="s">
        <v>25</v>
      </c>
      <c r="B108" s="307" t="s">
        <v>598</v>
      </c>
      <c r="C108" s="307" t="s">
        <v>76</v>
      </c>
      <c r="D108" s="307" t="s">
        <v>76</v>
      </c>
      <c r="E108" s="307" t="s">
        <v>105</v>
      </c>
      <c r="F108" s="307"/>
      <c r="G108" s="307" t="s">
        <v>106</v>
      </c>
      <c r="H108" s="319" t="s">
        <v>90</v>
      </c>
      <c r="I108" s="307" t="s">
        <v>107</v>
      </c>
      <c r="J108" s="307"/>
      <c r="K108" s="307"/>
      <c r="L108" s="307"/>
      <c r="M108" s="309"/>
      <c r="N108" s="219" t="s">
        <v>934</v>
      </c>
      <c r="O108" s="220">
        <v>10</v>
      </c>
      <c r="P108" s="220">
        <v>11</v>
      </c>
      <c r="Q108" s="220">
        <v>0</v>
      </c>
      <c r="R108" s="220">
        <v>1</v>
      </c>
      <c r="S108" s="220">
        <v>1</v>
      </c>
      <c r="T108" s="220">
        <v>1</v>
      </c>
      <c r="U108" s="220">
        <v>0</v>
      </c>
      <c r="V108" s="220">
        <v>0</v>
      </c>
      <c r="W108" s="220">
        <v>0</v>
      </c>
      <c r="X108" s="220">
        <v>0</v>
      </c>
      <c r="Y108" s="220"/>
      <c r="Z108" s="220"/>
      <c r="AA108" s="220"/>
      <c r="AB108" s="220"/>
      <c r="AC108" s="220"/>
      <c r="AD108" s="220"/>
      <c r="AE108" s="220"/>
      <c r="AF108" s="220"/>
      <c r="AG108" s="220">
        <v>0</v>
      </c>
      <c r="AH108" s="220">
        <v>0</v>
      </c>
      <c r="AI108" s="220">
        <v>0</v>
      </c>
      <c r="AJ108" s="220">
        <v>0</v>
      </c>
      <c r="AK108" s="220">
        <v>0</v>
      </c>
      <c r="AL108" s="220">
        <v>0</v>
      </c>
      <c r="AM108" s="220">
        <v>0</v>
      </c>
      <c r="AN108" s="220">
        <v>0</v>
      </c>
      <c r="AO108" s="220">
        <v>0</v>
      </c>
      <c r="AP108" s="220">
        <v>2</v>
      </c>
      <c r="AQ108" s="220">
        <v>7</v>
      </c>
      <c r="AR108" s="220">
        <v>90</v>
      </c>
      <c r="AS108" s="220">
        <v>33</v>
      </c>
      <c r="AT108" s="220">
        <v>29</v>
      </c>
      <c r="AU108" s="220">
        <v>130</v>
      </c>
      <c r="AV108" s="220">
        <v>150</v>
      </c>
      <c r="AW108" s="220">
        <v>160</v>
      </c>
      <c r="AX108" s="220">
        <v>240</v>
      </c>
      <c r="AY108" s="220">
        <v>480</v>
      </c>
      <c r="AZ108" s="220">
        <v>360</v>
      </c>
      <c r="BA108" s="220">
        <v>440</v>
      </c>
      <c r="BB108" s="220">
        <v>400</v>
      </c>
      <c r="BC108" s="220">
        <v>76</v>
      </c>
      <c r="BD108" s="220">
        <v>700</v>
      </c>
      <c r="BE108" s="220">
        <v>620</v>
      </c>
      <c r="BF108" s="220">
        <v>420</v>
      </c>
      <c r="BG108" s="220">
        <v>620</v>
      </c>
      <c r="BH108" s="220">
        <v>110</v>
      </c>
      <c r="BI108" s="220">
        <v>950</v>
      </c>
      <c r="BJ108" s="220">
        <v>960</v>
      </c>
      <c r="BK108" s="220">
        <v>16</v>
      </c>
      <c r="BL108" s="220">
        <v>60</v>
      </c>
      <c r="BM108" s="220">
        <v>1</v>
      </c>
      <c r="BN108" s="220"/>
      <c r="BO108" s="132">
        <f t="shared" ref="BO108:BO110" si="113">SUM(O108:BN108)</f>
        <v>7078</v>
      </c>
    </row>
    <row r="109" spans="1:67" s="43" customFormat="1" x14ac:dyDescent="0.2">
      <c r="A109" s="317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8"/>
      <c r="N109" s="219" t="s">
        <v>935</v>
      </c>
      <c r="O109" s="220">
        <v>16</v>
      </c>
      <c r="P109" s="220">
        <v>16</v>
      </c>
      <c r="Q109" s="220">
        <v>2</v>
      </c>
      <c r="R109" s="220">
        <v>2</v>
      </c>
      <c r="S109" s="220">
        <v>2</v>
      </c>
      <c r="T109" s="220">
        <v>3</v>
      </c>
      <c r="U109" s="220">
        <v>0</v>
      </c>
      <c r="V109" s="220">
        <v>0</v>
      </c>
      <c r="W109" s="220">
        <v>0</v>
      </c>
      <c r="X109" s="220">
        <v>1</v>
      </c>
      <c r="Y109" s="220"/>
      <c r="Z109" s="220"/>
      <c r="AA109" s="220"/>
      <c r="AB109" s="220"/>
      <c r="AC109" s="220"/>
      <c r="AD109" s="220"/>
      <c r="AE109" s="220"/>
      <c r="AF109" s="220"/>
      <c r="AG109" s="220">
        <v>0</v>
      </c>
      <c r="AH109" s="220">
        <v>0</v>
      </c>
      <c r="AI109" s="220">
        <v>0</v>
      </c>
      <c r="AJ109" s="220">
        <v>0</v>
      </c>
      <c r="AK109" s="220">
        <v>0</v>
      </c>
      <c r="AL109" s="220">
        <v>0</v>
      </c>
      <c r="AM109" s="220">
        <v>0</v>
      </c>
      <c r="AN109" s="220">
        <v>0</v>
      </c>
      <c r="AO109" s="220">
        <v>0</v>
      </c>
      <c r="AP109" s="220">
        <v>7</v>
      </c>
      <c r="AQ109" s="220">
        <v>23</v>
      </c>
      <c r="AR109" s="220">
        <v>260</v>
      </c>
      <c r="AS109" s="220">
        <v>77</v>
      </c>
      <c r="AT109" s="220">
        <v>67</v>
      </c>
      <c r="AU109" s="220">
        <v>150</v>
      </c>
      <c r="AV109" s="220">
        <v>180</v>
      </c>
      <c r="AW109" s="220">
        <v>100</v>
      </c>
      <c r="AX109" s="220">
        <v>100</v>
      </c>
      <c r="AY109" s="220">
        <v>160</v>
      </c>
      <c r="AZ109" s="220">
        <v>150</v>
      </c>
      <c r="BA109" s="220">
        <v>240</v>
      </c>
      <c r="BB109" s="220">
        <v>180</v>
      </c>
      <c r="BC109" s="220">
        <v>22</v>
      </c>
      <c r="BD109" s="220">
        <v>350</v>
      </c>
      <c r="BE109" s="220">
        <v>300</v>
      </c>
      <c r="BF109" s="220">
        <v>230</v>
      </c>
      <c r="BG109" s="220">
        <v>500</v>
      </c>
      <c r="BH109" s="220">
        <v>80</v>
      </c>
      <c r="BI109" s="220">
        <v>100</v>
      </c>
      <c r="BJ109" s="220">
        <v>900</v>
      </c>
      <c r="BK109" s="220">
        <v>14</v>
      </c>
      <c r="BL109" s="220">
        <v>50</v>
      </c>
      <c r="BM109" s="220">
        <v>7</v>
      </c>
      <c r="BN109" s="220"/>
      <c r="BO109" s="132">
        <f t="shared" si="113"/>
        <v>4289</v>
      </c>
    </row>
    <row r="110" spans="1:67" s="43" customFormat="1" x14ac:dyDescent="0.2">
      <c r="A110" s="317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8"/>
      <c r="N110" s="221" t="s">
        <v>633</v>
      </c>
      <c r="O110" s="222">
        <f t="shared" ref="O110:BN110" si="114">IF(ISBLANK(O108),"-",O108+O109)</f>
        <v>26</v>
      </c>
      <c r="P110" s="222">
        <f t="shared" si="114"/>
        <v>27</v>
      </c>
      <c r="Q110" s="222">
        <f t="shared" si="114"/>
        <v>2</v>
      </c>
      <c r="R110" s="222">
        <f t="shared" si="114"/>
        <v>3</v>
      </c>
      <c r="S110" s="222">
        <f t="shared" si="114"/>
        <v>3</v>
      </c>
      <c r="T110" s="222">
        <f t="shared" si="114"/>
        <v>4</v>
      </c>
      <c r="U110" s="222">
        <f t="shared" si="114"/>
        <v>0</v>
      </c>
      <c r="V110" s="222">
        <f t="shared" si="114"/>
        <v>0</v>
      </c>
      <c r="W110" s="222">
        <f t="shared" si="114"/>
        <v>0</v>
      </c>
      <c r="X110" s="222">
        <f t="shared" si="114"/>
        <v>1</v>
      </c>
      <c r="Y110" s="222" t="str">
        <f t="shared" si="114"/>
        <v>-</v>
      </c>
      <c r="Z110" s="222" t="str">
        <f t="shared" si="114"/>
        <v>-</v>
      </c>
      <c r="AA110" s="222" t="str">
        <f t="shared" si="114"/>
        <v>-</v>
      </c>
      <c r="AB110" s="222" t="str">
        <f t="shared" si="114"/>
        <v>-</v>
      </c>
      <c r="AC110" s="222" t="str">
        <f t="shared" si="114"/>
        <v>-</v>
      </c>
      <c r="AD110" s="222" t="str">
        <f t="shared" si="114"/>
        <v>-</v>
      </c>
      <c r="AE110" s="222" t="str">
        <f t="shared" si="114"/>
        <v>-</v>
      </c>
      <c r="AF110" s="222" t="str">
        <f t="shared" si="114"/>
        <v>-</v>
      </c>
      <c r="AG110" s="222">
        <f t="shared" si="114"/>
        <v>0</v>
      </c>
      <c r="AH110" s="222">
        <f t="shared" si="114"/>
        <v>0</v>
      </c>
      <c r="AI110" s="222">
        <f t="shared" si="114"/>
        <v>0</v>
      </c>
      <c r="AJ110" s="222">
        <f t="shared" si="114"/>
        <v>0</v>
      </c>
      <c r="AK110" s="222">
        <f t="shared" si="114"/>
        <v>0</v>
      </c>
      <c r="AL110" s="222">
        <f t="shared" si="114"/>
        <v>0</v>
      </c>
      <c r="AM110" s="222">
        <f t="shared" si="114"/>
        <v>0</v>
      </c>
      <c r="AN110" s="222">
        <f t="shared" si="114"/>
        <v>0</v>
      </c>
      <c r="AO110" s="222">
        <f t="shared" si="114"/>
        <v>0</v>
      </c>
      <c r="AP110" s="222">
        <f t="shared" si="114"/>
        <v>9</v>
      </c>
      <c r="AQ110" s="222">
        <f t="shared" si="114"/>
        <v>30</v>
      </c>
      <c r="AR110" s="222">
        <f t="shared" si="114"/>
        <v>350</v>
      </c>
      <c r="AS110" s="222">
        <f t="shared" si="114"/>
        <v>110</v>
      </c>
      <c r="AT110" s="222">
        <f t="shared" si="114"/>
        <v>96</v>
      </c>
      <c r="AU110" s="222">
        <f t="shared" si="114"/>
        <v>280</v>
      </c>
      <c r="AV110" s="222">
        <f t="shared" si="114"/>
        <v>330</v>
      </c>
      <c r="AW110" s="222">
        <f t="shared" si="114"/>
        <v>260</v>
      </c>
      <c r="AX110" s="222">
        <f t="shared" si="114"/>
        <v>340</v>
      </c>
      <c r="AY110" s="222">
        <f t="shared" si="114"/>
        <v>640</v>
      </c>
      <c r="AZ110" s="222">
        <f t="shared" si="114"/>
        <v>510</v>
      </c>
      <c r="BA110" s="222">
        <f t="shared" si="114"/>
        <v>680</v>
      </c>
      <c r="BB110" s="222">
        <f t="shared" si="114"/>
        <v>580</v>
      </c>
      <c r="BC110" s="222">
        <f t="shared" si="114"/>
        <v>98</v>
      </c>
      <c r="BD110" s="222">
        <f t="shared" si="114"/>
        <v>1050</v>
      </c>
      <c r="BE110" s="222">
        <f t="shared" si="114"/>
        <v>920</v>
      </c>
      <c r="BF110" s="222">
        <f t="shared" si="114"/>
        <v>650</v>
      </c>
      <c r="BG110" s="222">
        <f t="shared" si="114"/>
        <v>1120</v>
      </c>
      <c r="BH110" s="222">
        <f t="shared" si="114"/>
        <v>190</v>
      </c>
      <c r="BI110" s="222">
        <f t="shared" si="114"/>
        <v>1050</v>
      </c>
      <c r="BJ110" s="222">
        <f t="shared" si="114"/>
        <v>1860</v>
      </c>
      <c r="BK110" s="222">
        <f t="shared" si="114"/>
        <v>30</v>
      </c>
      <c r="BL110" s="222">
        <f t="shared" si="114"/>
        <v>110</v>
      </c>
      <c r="BM110" s="222">
        <f t="shared" si="114"/>
        <v>8</v>
      </c>
      <c r="BN110" s="222" t="str">
        <f t="shared" si="114"/>
        <v>-</v>
      </c>
      <c r="BO110" s="133">
        <f t="shared" si="113"/>
        <v>11367</v>
      </c>
    </row>
    <row r="111" spans="1:67" s="43" customFormat="1" x14ac:dyDescent="0.2">
      <c r="A111" s="317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8"/>
      <c r="N111" s="219" t="s">
        <v>936</v>
      </c>
      <c r="O111" s="223">
        <f t="shared" ref="O111:BN111" si="115">IF(ISNUMBER(O110),(IF(O110&gt;0,(100/(O108+O109))*O108,"-")),"-")</f>
        <v>38.46153846153846</v>
      </c>
      <c r="P111" s="223">
        <f t="shared" si="115"/>
        <v>40.74074074074074</v>
      </c>
      <c r="Q111" s="223">
        <f t="shared" si="115"/>
        <v>0</v>
      </c>
      <c r="R111" s="223">
        <f t="shared" si="115"/>
        <v>33.333333333333336</v>
      </c>
      <c r="S111" s="223">
        <f t="shared" si="115"/>
        <v>33.333333333333336</v>
      </c>
      <c r="T111" s="223">
        <f t="shared" si="115"/>
        <v>25</v>
      </c>
      <c r="U111" s="223" t="str">
        <f t="shared" si="115"/>
        <v>-</v>
      </c>
      <c r="V111" s="223" t="str">
        <f t="shared" si="115"/>
        <v>-</v>
      </c>
      <c r="W111" s="223" t="str">
        <f t="shared" si="115"/>
        <v>-</v>
      </c>
      <c r="X111" s="223">
        <f t="shared" si="115"/>
        <v>0</v>
      </c>
      <c r="Y111" s="223" t="str">
        <f t="shared" si="115"/>
        <v>-</v>
      </c>
      <c r="Z111" s="223" t="str">
        <f t="shared" si="115"/>
        <v>-</v>
      </c>
      <c r="AA111" s="223" t="str">
        <f t="shared" si="115"/>
        <v>-</v>
      </c>
      <c r="AB111" s="223" t="str">
        <f t="shared" si="115"/>
        <v>-</v>
      </c>
      <c r="AC111" s="223" t="str">
        <f t="shared" si="115"/>
        <v>-</v>
      </c>
      <c r="AD111" s="223" t="str">
        <f t="shared" si="115"/>
        <v>-</v>
      </c>
      <c r="AE111" s="223" t="str">
        <f t="shared" si="115"/>
        <v>-</v>
      </c>
      <c r="AF111" s="223" t="str">
        <f t="shared" si="115"/>
        <v>-</v>
      </c>
      <c r="AG111" s="223" t="str">
        <f t="shared" si="115"/>
        <v>-</v>
      </c>
      <c r="AH111" s="223" t="str">
        <f t="shared" si="115"/>
        <v>-</v>
      </c>
      <c r="AI111" s="223" t="str">
        <f t="shared" si="115"/>
        <v>-</v>
      </c>
      <c r="AJ111" s="223" t="str">
        <f t="shared" si="115"/>
        <v>-</v>
      </c>
      <c r="AK111" s="223" t="str">
        <f t="shared" si="115"/>
        <v>-</v>
      </c>
      <c r="AL111" s="223" t="str">
        <f t="shared" si="115"/>
        <v>-</v>
      </c>
      <c r="AM111" s="223" t="str">
        <f t="shared" si="115"/>
        <v>-</v>
      </c>
      <c r="AN111" s="223" t="str">
        <f t="shared" si="115"/>
        <v>-</v>
      </c>
      <c r="AO111" s="223" t="str">
        <f t="shared" si="115"/>
        <v>-</v>
      </c>
      <c r="AP111" s="223">
        <f t="shared" si="115"/>
        <v>22.222222222222221</v>
      </c>
      <c r="AQ111" s="223">
        <f t="shared" si="115"/>
        <v>23.333333333333336</v>
      </c>
      <c r="AR111" s="223">
        <f t="shared" si="115"/>
        <v>25.714285714285712</v>
      </c>
      <c r="AS111" s="223">
        <f t="shared" si="115"/>
        <v>30</v>
      </c>
      <c r="AT111" s="223">
        <f t="shared" si="115"/>
        <v>30.208333333333336</v>
      </c>
      <c r="AU111" s="223">
        <f t="shared" si="115"/>
        <v>46.428571428571431</v>
      </c>
      <c r="AV111" s="223">
        <f t="shared" si="115"/>
        <v>45.454545454545453</v>
      </c>
      <c r="AW111" s="223">
        <f t="shared" si="115"/>
        <v>61.53846153846154</v>
      </c>
      <c r="AX111" s="223">
        <f t="shared" si="115"/>
        <v>70.588235294117652</v>
      </c>
      <c r="AY111" s="223">
        <f t="shared" si="115"/>
        <v>75</v>
      </c>
      <c r="AZ111" s="223">
        <f t="shared" si="115"/>
        <v>70.588235294117652</v>
      </c>
      <c r="BA111" s="223">
        <f t="shared" si="115"/>
        <v>64.705882352941174</v>
      </c>
      <c r="BB111" s="223">
        <f t="shared" si="115"/>
        <v>68.965517241379317</v>
      </c>
      <c r="BC111" s="223">
        <f t="shared" si="115"/>
        <v>77.551020408163268</v>
      </c>
      <c r="BD111" s="223">
        <f t="shared" si="115"/>
        <v>66.666666666666657</v>
      </c>
      <c r="BE111" s="223">
        <f t="shared" si="115"/>
        <v>67.391304347826079</v>
      </c>
      <c r="BF111" s="223">
        <f t="shared" si="115"/>
        <v>64.615384615384613</v>
      </c>
      <c r="BG111" s="223">
        <f t="shared" si="115"/>
        <v>55.357142857142861</v>
      </c>
      <c r="BH111" s="223">
        <f t="shared" si="115"/>
        <v>57.89473684210526</v>
      </c>
      <c r="BI111" s="223">
        <f t="shared" si="115"/>
        <v>90.476190476190467</v>
      </c>
      <c r="BJ111" s="223">
        <f t="shared" si="115"/>
        <v>51.612903225806456</v>
      </c>
      <c r="BK111" s="223">
        <f t="shared" si="115"/>
        <v>53.333333333333336</v>
      </c>
      <c r="BL111" s="223">
        <f t="shared" si="115"/>
        <v>54.545454545454547</v>
      </c>
      <c r="BM111" s="223">
        <f t="shared" si="115"/>
        <v>12.5</v>
      </c>
      <c r="BN111" s="223" t="str">
        <f t="shared" si="115"/>
        <v>-</v>
      </c>
      <c r="BO111" s="270">
        <f t="shared" ref="BO111:BO112" si="116">AVERAGE(O111:BN111)</f>
        <v>47.01808730304284</v>
      </c>
    </row>
    <row r="112" spans="1:67" s="43" customFormat="1" x14ac:dyDescent="0.2">
      <c r="A112" s="318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9"/>
      <c r="N112" s="224" t="s">
        <v>937</v>
      </c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122" t="e">
        <f t="shared" si="116"/>
        <v>#DIV/0!</v>
      </c>
    </row>
    <row r="113" spans="1:67" s="43" customFormat="1" ht="12.75" customHeight="1" x14ac:dyDescent="0.2">
      <c r="A113" s="316" t="s">
        <v>25</v>
      </c>
      <c r="B113" s="307" t="s">
        <v>599</v>
      </c>
      <c r="C113" s="307" t="s">
        <v>76</v>
      </c>
      <c r="D113" s="307" t="s">
        <v>76</v>
      </c>
      <c r="E113" s="307" t="s">
        <v>105</v>
      </c>
      <c r="F113" s="307"/>
      <c r="G113" s="307" t="s">
        <v>108</v>
      </c>
      <c r="H113" s="319" t="s">
        <v>93</v>
      </c>
      <c r="I113" s="307" t="s">
        <v>109</v>
      </c>
      <c r="J113" s="307"/>
      <c r="K113" s="307"/>
      <c r="L113" s="307"/>
      <c r="M113" s="309"/>
      <c r="N113" s="219" t="s">
        <v>934</v>
      </c>
      <c r="O113" s="230">
        <v>60</v>
      </c>
      <c r="P113" s="230">
        <v>60</v>
      </c>
      <c r="Q113" s="230">
        <v>6</v>
      </c>
      <c r="R113" s="230">
        <v>7</v>
      </c>
      <c r="S113" s="230">
        <v>7</v>
      </c>
      <c r="T113" s="230">
        <v>8</v>
      </c>
      <c r="U113" s="230">
        <v>0</v>
      </c>
      <c r="V113" s="230">
        <v>0</v>
      </c>
      <c r="W113" s="230">
        <v>0</v>
      </c>
      <c r="X113" s="230">
        <v>0</v>
      </c>
      <c r="Y113" s="230">
        <v>0</v>
      </c>
      <c r="Z113" s="230">
        <v>0</v>
      </c>
      <c r="AA113" s="230">
        <v>0</v>
      </c>
      <c r="AB113" s="230">
        <v>0</v>
      </c>
      <c r="AC113" s="230">
        <v>0</v>
      </c>
      <c r="AD113" s="230">
        <v>0</v>
      </c>
      <c r="AE113" s="230">
        <v>0</v>
      </c>
      <c r="AF113" s="230">
        <v>0</v>
      </c>
      <c r="AG113" s="230">
        <v>0</v>
      </c>
      <c r="AH113" s="230">
        <v>0</v>
      </c>
      <c r="AI113" s="220">
        <v>0</v>
      </c>
      <c r="AJ113" s="220">
        <v>0</v>
      </c>
      <c r="AK113" s="220">
        <v>0</v>
      </c>
      <c r="AL113" s="220">
        <v>0</v>
      </c>
      <c r="AM113" s="230">
        <v>2</v>
      </c>
      <c r="AN113" s="230">
        <v>1</v>
      </c>
      <c r="AO113" s="230">
        <v>1</v>
      </c>
      <c r="AP113" s="230">
        <v>34</v>
      </c>
      <c r="AQ113" s="230">
        <v>82</v>
      </c>
      <c r="AR113" s="230">
        <v>210</v>
      </c>
      <c r="AS113" s="230">
        <v>170</v>
      </c>
      <c r="AT113" s="230">
        <v>500</v>
      </c>
      <c r="AU113" s="230">
        <v>400</v>
      </c>
      <c r="AV113" s="230">
        <v>1400</v>
      </c>
      <c r="AW113" s="230">
        <v>1500</v>
      </c>
      <c r="AX113" s="230">
        <v>640</v>
      </c>
      <c r="AY113" s="230">
        <v>1300</v>
      </c>
      <c r="AZ113" s="230">
        <v>1200</v>
      </c>
      <c r="BA113" s="230">
        <v>800</v>
      </c>
      <c r="BB113" s="230">
        <v>1100</v>
      </c>
      <c r="BC113" s="230">
        <v>230</v>
      </c>
      <c r="BD113" s="230">
        <v>2100</v>
      </c>
      <c r="BE113" s="230">
        <v>1900</v>
      </c>
      <c r="BF113" s="230">
        <v>1400</v>
      </c>
      <c r="BG113" s="230">
        <v>5600</v>
      </c>
      <c r="BH113" s="230">
        <v>700</v>
      </c>
      <c r="BI113" s="230">
        <v>7000</v>
      </c>
      <c r="BJ113" s="230">
        <v>3800</v>
      </c>
      <c r="BK113" s="230">
        <v>70</v>
      </c>
      <c r="BL113" s="230">
        <v>850</v>
      </c>
      <c r="BM113" s="230">
        <v>32</v>
      </c>
      <c r="BN113" s="230"/>
      <c r="BO113" s="132">
        <f t="shared" ref="BO113:BO115" si="117">SUM(O113:BN113)</f>
        <v>33170</v>
      </c>
    </row>
    <row r="114" spans="1:67" s="43" customFormat="1" x14ac:dyDescent="0.2">
      <c r="A114" s="317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8"/>
      <c r="N114" s="219" t="s">
        <v>935</v>
      </c>
      <c r="O114" s="230">
        <v>50</v>
      </c>
      <c r="P114" s="230">
        <v>50</v>
      </c>
      <c r="Q114" s="230">
        <v>13</v>
      </c>
      <c r="R114" s="230">
        <v>14</v>
      </c>
      <c r="S114" s="230">
        <v>19</v>
      </c>
      <c r="T114" s="230">
        <v>20</v>
      </c>
      <c r="U114" s="230">
        <v>2</v>
      </c>
      <c r="V114" s="230">
        <v>2</v>
      </c>
      <c r="W114" s="230">
        <v>0</v>
      </c>
      <c r="X114" s="230">
        <v>0</v>
      </c>
      <c r="Y114" s="230">
        <v>0</v>
      </c>
      <c r="Z114" s="230">
        <v>0</v>
      </c>
      <c r="AA114" s="230">
        <v>0</v>
      </c>
      <c r="AB114" s="230">
        <v>0</v>
      </c>
      <c r="AC114" s="230">
        <v>0</v>
      </c>
      <c r="AD114" s="230">
        <v>0</v>
      </c>
      <c r="AE114" s="230">
        <v>0</v>
      </c>
      <c r="AF114" s="230">
        <v>0</v>
      </c>
      <c r="AG114" s="230">
        <v>0</v>
      </c>
      <c r="AH114" s="230">
        <v>0</v>
      </c>
      <c r="AI114" s="220">
        <v>0</v>
      </c>
      <c r="AJ114" s="220">
        <v>0</v>
      </c>
      <c r="AK114" s="220">
        <v>0</v>
      </c>
      <c r="AL114" s="220">
        <v>0</v>
      </c>
      <c r="AM114" s="230">
        <v>1</v>
      </c>
      <c r="AN114" s="230">
        <v>2</v>
      </c>
      <c r="AO114" s="230">
        <v>2</v>
      </c>
      <c r="AP114" s="230">
        <v>52</v>
      </c>
      <c r="AQ114" s="230">
        <v>240</v>
      </c>
      <c r="AR114" s="230">
        <v>240</v>
      </c>
      <c r="AS114" s="230">
        <v>280</v>
      </c>
      <c r="AT114" s="230">
        <v>700</v>
      </c>
      <c r="AU114" s="230">
        <v>500</v>
      </c>
      <c r="AV114" s="230">
        <v>1000</v>
      </c>
      <c r="AW114" s="230">
        <v>1100</v>
      </c>
      <c r="AX114" s="230">
        <v>500</v>
      </c>
      <c r="AY114" s="230">
        <v>1000</v>
      </c>
      <c r="AZ114" s="230">
        <v>900</v>
      </c>
      <c r="BA114" s="230">
        <v>320</v>
      </c>
      <c r="BB114" s="230">
        <v>800</v>
      </c>
      <c r="BC114" s="230">
        <v>40</v>
      </c>
      <c r="BD114" s="230">
        <v>1600</v>
      </c>
      <c r="BE114" s="230">
        <v>1800</v>
      </c>
      <c r="BF114" s="230">
        <v>1100</v>
      </c>
      <c r="BG114" s="230">
        <v>5400</v>
      </c>
      <c r="BH114" s="230">
        <v>640</v>
      </c>
      <c r="BI114" s="230">
        <v>8000</v>
      </c>
      <c r="BJ114" s="230">
        <v>5000</v>
      </c>
      <c r="BK114" s="230">
        <v>170</v>
      </c>
      <c r="BL114" s="230">
        <v>1100</v>
      </c>
      <c r="BM114" s="230">
        <v>69</v>
      </c>
      <c r="BN114" s="230"/>
      <c r="BO114" s="132">
        <f t="shared" si="117"/>
        <v>32726</v>
      </c>
    </row>
    <row r="115" spans="1:67" s="43" customFormat="1" x14ac:dyDescent="0.2">
      <c r="A115" s="317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8"/>
      <c r="N115" s="221" t="s">
        <v>633</v>
      </c>
      <c r="O115" s="222">
        <f t="shared" ref="O115:BN115" si="118">IF(ISBLANK(O113),"-",O113+O114)</f>
        <v>110</v>
      </c>
      <c r="P115" s="222">
        <f t="shared" si="118"/>
        <v>110</v>
      </c>
      <c r="Q115" s="222">
        <f t="shared" si="118"/>
        <v>19</v>
      </c>
      <c r="R115" s="222">
        <f t="shared" si="118"/>
        <v>21</v>
      </c>
      <c r="S115" s="222">
        <f t="shared" si="118"/>
        <v>26</v>
      </c>
      <c r="T115" s="222">
        <f t="shared" si="118"/>
        <v>28</v>
      </c>
      <c r="U115" s="222">
        <f t="shared" si="118"/>
        <v>2</v>
      </c>
      <c r="V115" s="222">
        <f t="shared" si="118"/>
        <v>2</v>
      </c>
      <c r="W115" s="222">
        <f t="shared" si="118"/>
        <v>0</v>
      </c>
      <c r="X115" s="222">
        <f t="shared" si="118"/>
        <v>0</v>
      </c>
      <c r="Y115" s="222">
        <f t="shared" si="118"/>
        <v>0</v>
      </c>
      <c r="Z115" s="222">
        <f t="shared" si="118"/>
        <v>0</v>
      </c>
      <c r="AA115" s="222">
        <f t="shared" si="118"/>
        <v>0</v>
      </c>
      <c r="AB115" s="222">
        <f t="shared" si="118"/>
        <v>0</v>
      </c>
      <c r="AC115" s="222">
        <f t="shared" si="118"/>
        <v>0</v>
      </c>
      <c r="AD115" s="222">
        <f t="shared" si="118"/>
        <v>0</v>
      </c>
      <c r="AE115" s="222">
        <f t="shared" si="118"/>
        <v>0</v>
      </c>
      <c r="AF115" s="222">
        <f t="shared" si="118"/>
        <v>0</v>
      </c>
      <c r="AG115" s="222">
        <f t="shared" si="118"/>
        <v>0</v>
      </c>
      <c r="AH115" s="222">
        <f t="shared" si="118"/>
        <v>0</v>
      </c>
      <c r="AI115" s="222">
        <f t="shared" si="118"/>
        <v>0</v>
      </c>
      <c r="AJ115" s="222">
        <f t="shared" si="118"/>
        <v>0</v>
      </c>
      <c r="AK115" s="222">
        <f t="shared" si="118"/>
        <v>0</v>
      </c>
      <c r="AL115" s="222">
        <f t="shared" si="118"/>
        <v>0</v>
      </c>
      <c r="AM115" s="222">
        <f t="shared" si="118"/>
        <v>3</v>
      </c>
      <c r="AN115" s="222">
        <f t="shared" si="118"/>
        <v>3</v>
      </c>
      <c r="AO115" s="222">
        <f t="shared" si="118"/>
        <v>3</v>
      </c>
      <c r="AP115" s="222">
        <f t="shared" si="118"/>
        <v>86</v>
      </c>
      <c r="AQ115" s="222">
        <f t="shared" si="118"/>
        <v>322</v>
      </c>
      <c r="AR115" s="222">
        <f t="shared" si="118"/>
        <v>450</v>
      </c>
      <c r="AS115" s="222">
        <f t="shared" si="118"/>
        <v>450</v>
      </c>
      <c r="AT115" s="222">
        <f t="shared" si="118"/>
        <v>1200</v>
      </c>
      <c r="AU115" s="222">
        <f t="shared" si="118"/>
        <v>900</v>
      </c>
      <c r="AV115" s="222">
        <f t="shared" si="118"/>
        <v>2400</v>
      </c>
      <c r="AW115" s="222">
        <f t="shared" si="118"/>
        <v>2600</v>
      </c>
      <c r="AX115" s="222">
        <f t="shared" si="118"/>
        <v>1140</v>
      </c>
      <c r="AY115" s="222">
        <f t="shared" si="118"/>
        <v>2300</v>
      </c>
      <c r="AZ115" s="222">
        <f t="shared" si="118"/>
        <v>2100</v>
      </c>
      <c r="BA115" s="222">
        <f t="shared" si="118"/>
        <v>1120</v>
      </c>
      <c r="BB115" s="222">
        <f t="shared" si="118"/>
        <v>1900</v>
      </c>
      <c r="BC115" s="222">
        <f t="shared" si="118"/>
        <v>270</v>
      </c>
      <c r="BD115" s="222">
        <f t="shared" si="118"/>
        <v>3700</v>
      </c>
      <c r="BE115" s="222">
        <f t="shared" si="118"/>
        <v>3700</v>
      </c>
      <c r="BF115" s="222">
        <f t="shared" si="118"/>
        <v>2500</v>
      </c>
      <c r="BG115" s="222">
        <f t="shared" si="118"/>
        <v>11000</v>
      </c>
      <c r="BH115" s="222">
        <f t="shared" si="118"/>
        <v>1340</v>
      </c>
      <c r="BI115" s="222">
        <f t="shared" si="118"/>
        <v>15000</v>
      </c>
      <c r="BJ115" s="222">
        <f t="shared" si="118"/>
        <v>8800</v>
      </c>
      <c r="BK115" s="222">
        <f t="shared" si="118"/>
        <v>240</v>
      </c>
      <c r="BL115" s="222">
        <f t="shared" si="118"/>
        <v>1950</v>
      </c>
      <c r="BM115" s="222">
        <f t="shared" si="118"/>
        <v>101</v>
      </c>
      <c r="BN115" s="222" t="str">
        <f t="shared" si="118"/>
        <v>-</v>
      </c>
      <c r="BO115" s="133">
        <f t="shared" si="117"/>
        <v>65896</v>
      </c>
    </row>
    <row r="116" spans="1:67" s="43" customFormat="1" x14ac:dyDescent="0.2">
      <c r="A116" s="317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8"/>
      <c r="N116" s="219" t="s">
        <v>936</v>
      </c>
      <c r="O116" s="223">
        <f t="shared" ref="O116:BN116" si="119">IF(ISNUMBER(O115),(IF(O115&gt;0,(100/(O113+O114))*O113,"-")),"-")</f>
        <v>54.545454545454547</v>
      </c>
      <c r="P116" s="223">
        <f t="shared" si="119"/>
        <v>54.545454545454547</v>
      </c>
      <c r="Q116" s="223">
        <f t="shared" si="119"/>
        <v>31.578947368421055</v>
      </c>
      <c r="R116" s="223">
        <f t="shared" si="119"/>
        <v>33.333333333333336</v>
      </c>
      <c r="S116" s="223">
        <f t="shared" si="119"/>
        <v>26.923076923076923</v>
      </c>
      <c r="T116" s="223">
        <f t="shared" si="119"/>
        <v>28.571428571428573</v>
      </c>
      <c r="U116" s="223">
        <f t="shared" si="119"/>
        <v>0</v>
      </c>
      <c r="V116" s="223">
        <f t="shared" si="119"/>
        <v>0</v>
      </c>
      <c r="W116" s="223" t="str">
        <f t="shared" si="119"/>
        <v>-</v>
      </c>
      <c r="X116" s="223" t="str">
        <f t="shared" si="119"/>
        <v>-</v>
      </c>
      <c r="Y116" s="223" t="str">
        <f t="shared" si="119"/>
        <v>-</v>
      </c>
      <c r="Z116" s="223" t="str">
        <f t="shared" si="119"/>
        <v>-</v>
      </c>
      <c r="AA116" s="223" t="str">
        <f t="shared" si="119"/>
        <v>-</v>
      </c>
      <c r="AB116" s="223" t="str">
        <f t="shared" si="119"/>
        <v>-</v>
      </c>
      <c r="AC116" s="223" t="str">
        <f t="shared" si="119"/>
        <v>-</v>
      </c>
      <c r="AD116" s="223" t="str">
        <f t="shared" si="119"/>
        <v>-</v>
      </c>
      <c r="AE116" s="223" t="str">
        <f t="shared" si="119"/>
        <v>-</v>
      </c>
      <c r="AF116" s="223" t="str">
        <f t="shared" si="119"/>
        <v>-</v>
      </c>
      <c r="AG116" s="223" t="str">
        <f t="shared" si="119"/>
        <v>-</v>
      </c>
      <c r="AH116" s="223" t="str">
        <f t="shared" si="119"/>
        <v>-</v>
      </c>
      <c r="AI116" s="223" t="str">
        <f t="shared" si="119"/>
        <v>-</v>
      </c>
      <c r="AJ116" s="223" t="str">
        <f t="shared" si="119"/>
        <v>-</v>
      </c>
      <c r="AK116" s="223" t="str">
        <f t="shared" si="119"/>
        <v>-</v>
      </c>
      <c r="AL116" s="223" t="str">
        <f t="shared" si="119"/>
        <v>-</v>
      </c>
      <c r="AM116" s="223">
        <f t="shared" si="119"/>
        <v>66.666666666666671</v>
      </c>
      <c r="AN116" s="223">
        <f t="shared" si="119"/>
        <v>33.333333333333336</v>
      </c>
      <c r="AO116" s="223">
        <f t="shared" si="119"/>
        <v>33.333333333333336</v>
      </c>
      <c r="AP116" s="223">
        <f t="shared" si="119"/>
        <v>39.534883720930232</v>
      </c>
      <c r="AQ116" s="223">
        <f t="shared" si="119"/>
        <v>25.465838509316768</v>
      </c>
      <c r="AR116" s="223">
        <f t="shared" si="119"/>
        <v>46.666666666666664</v>
      </c>
      <c r="AS116" s="223">
        <f t="shared" si="119"/>
        <v>37.777777777777779</v>
      </c>
      <c r="AT116" s="223">
        <f t="shared" si="119"/>
        <v>41.666666666666664</v>
      </c>
      <c r="AU116" s="223">
        <f t="shared" si="119"/>
        <v>44.444444444444443</v>
      </c>
      <c r="AV116" s="223">
        <f t="shared" si="119"/>
        <v>58.333333333333329</v>
      </c>
      <c r="AW116" s="223">
        <f t="shared" si="119"/>
        <v>57.692307692307693</v>
      </c>
      <c r="AX116" s="223">
        <f t="shared" si="119"/>
        <v>56.140350877192979</v>
      </c>
      <c r="AY116" s="223">
        <f t="shared" si="119"/>
        <v>56.521739130434781</v>
      </c>
      <c r="AZ116" s="223">
        <f t="shared" si="119"/>
        <v>57.142857142857139</v>
      </c>
      <c r="BA116" s="223">
        <f t="shared" si="119"/>
        <v>71.428571428571431</v>
      </c>
      <c r="BB116" s="223">
        <f t="shared" si="119"/>
        <v>57.89473684210526</v>
      </c>
      <c r="BC116" s="223">
        <f t="shared" si="119"/>
        <v>85.185185185185176</v>
      </c>
      <c r="BD116" s="223">
        <f t="shared" si="119"/>
        <v>56.756756756756758</v>
      </c>
      <c r="BE116" s="223">
        <f t="shared" si="119"/>
        <v>51.351351351351354</v>
      </c>
      <c r="BF116" s="223">
        <f t="shared" si="119"/>
        <v>56</v>
      </c>
      <c r="BG116" s="223">
        <f t="shared" si="119"/>
        <v>50.909090909090907</v>
      </c>
      <c r="BH116" s="223">
        <f t="shared" si="119"/>
        <v>52.238805970149251</v>
      </c>
      <c r="BI116" s="223">
        <f t="shared" si="119"/>
        <v>46.666666666666671</v>
      </c>
      <c r="BJ116" s="223">
        <f t="shared" si="119"/>
        <v>43.18181818181818</v>
      </c>
      <c r="BK116" s="223">
        <f t="shared" si="119"/>
        <v>29.166666666666668</v>
      </c>
      <c r="BL116" s="223">
        <f t="shared" si="119"/>
        <v>43.589743589743591</v>
      </c>
      <c r="BM116" s="223">
        <f t="shared" si="119"/>
        <v>31.683168316831683</v>
      </c>
      <c r="BN116" s="223" t="str">
        <f t="shared" si="119"/>
        <v>-</v>
      </c>
      <c r="BO116" s="270">
        <f t="shared" ref="BO116:BO117" si="120">AVERAGE(O116:BN116)</f>
        <v>44.579155898496232</v>
      </c>
    </row>
    <row r="117" spans="1:67" s="43" customFormat="1" x14ac:dyDescent="0.2">
      <c r="A117" s="318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9"/>
      <c r="N117" s="224" t="s">
        <v>937</v>
      </c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122" t="e">
        <f t="shared" si="120"/>
        <v>#DIV/0!</v>
      </c>
    </row>
    <row r="118" spans="1:67" s="43" customFormat="1" ht="12.75" customHeight="1" x14ac:dyDescent="0.2">
      <c r="A118" s="316" t="s">
        <v>25</v>
      </c>
      <c r="B118" s="307" t="s">
        <v>814</v>
      </c>
      <c r="C118" s="307" t="s">
        <v>76</v>
      </c>
      <c r="D118" s="307" t="s">
        <v>76</v>
      </c>
      <c r="E118" s="307" t="s">
        <v>110</v>
      </c>
      <c r="F118" s="307"/>
      <c r="G118" s="307" t="s">
        <v>111</v>
      </c>
      <c r="H118" s="319" t="s">
        <v>90</v>
      </c>
      <c r="I118" s="307" t="s">
        <v>112</v>
      </c>
      <c r="J118" s="307"/>
      <c r="K118" s="307"/>
      <c r="L118" s="307"/>
      <c r="M118" s="309"/>
      <c r="N118" s="219" t="s">
        <v>934</v>
      </c>
      <c r="O118" s="230">
        <v>2</v>
      </c>
      <c r="P118" s="230">
        <v>2</v>
      </c>
      <c r="Q118" s="230">
        <v>0</v>
      </c>
      <c r="R118" s="230">
        <v>0</v>
      </c>
      <c r="S118" s="230">
        <v>0</v>
      </c>
      <c r="T118" s="230">
        <v>0</v>
      </c>
      <c r="U118" s="230">
        <v>0</v>
      </c>
      <c r="V118" s="230">
        <v>0</v>
      </c>
      <c r="W118" s="230">
        <v>0</v>
      </c>
      <c r="X118" s="230">
        <v>0</v>
      </c>
      <c r="Y118" s="230">
        <v>0</v>
      </c>
      <c r="Z118" s="230">
        <v>0</v>
      </c>
      <c r="AA118" s="230">
        <v>0</v>
      </c>
      <c r="AB118" s="230">
        <v>0</v>
      </c>
      <c r="AC118" s="230">
        <v>0</v>
      </c>
      <c r="AD118" s="230">
        <v>0</v>
      </c>
      <c r="AE118" s="230">
        <v>0</v>
      </c>
      <c r="AF118" s="230">
        <v>0</v>
      </c>
      <c r="AG118" s="230">
        <v>0</v>
      </c>
      <c r="AH118" s="230">
        <v>0</v>
      </c>
      <c r="AI118" s="220">
        <v>0</v>
      </c>
      <c r="AJ118" s="220">
        <v>0</v>
      </c>
      <c r="AK118" s="220">
        <v>0</v>
      </c>
      <c r="AL118" s="220">
        <v>0</v>
      </c>
      <c r="AM118" s="220">
        <v>0</v>
      </c>
      <c r="AN118" s="220">
        <v>0</v>
      </c>
      <c r="AO118" s="220">
        <v>0</v>
      </c>
      <c r="AP118" s="230">
        <v>0</v>
      </c>
      <c r="AQ118" s="230">
        <v>3</v>
      </c>
      <c r="AR118" s="230">
        <v>100</v>
      </c>
      <c r="AS118" s="230">
        <v>100</v>
      </c>
      <c r="AT118" s="230">
        <v>160</v>
      </c>
      <c r="AU118" s="230">
        <v>180</v>
      </c>
      <c r="AV118" s="230">
        <v>140</v>
      </c>
      <c r="AW118" s="230">
        <v>200</v>
      </c>
      <c r="AX118" s="230">
        <v>150</v>
      </c>
      <c r="AY118" s="230">
        <v>130</v>
      </c>
      <c r="AZ118" s="230">
        <v>240</v>
      </c>
      <c r="BA118" s="230">
        <v>120</v>
      </c>
      <c r="BB118" s="230">
        <v>270</v>
      </c>
      <c r="BC118" s="230">
        <v>74</v>
      </c>
      <c r="BD118" s="230">
        <v>170</v>
      </c>
      <c r="BE118" s="230">
        <v>180</v>
      </c>
      <c r="BF118" s="230">
        <v>130</v>
      </c>
      <c r="BG118" s="230">
        <v>80</v>
      </c>
      <c r="BH118" s="230">
        <v>22</v>
      </c>
      <c r="BI118" s="230">
        <v>80</v>
      </c>
      <c r="BJ118" s="230">
        <v>28</v>
      </c>
      <c r="BK118" s="230">
        <v>0</v>
      </c>
      <c r="BL118" s="230">
        <v>1</v>
      </c>
      <c r="BM118" s="230">
        <v>0</v>
      </c>
      <c r="BN118" s="230"/>
      <c r="BO118" s="132">
        <f t="shared" ref="BO118:BO120" si="121">SUM(O118:BN118)</f>
        <v>2562</v>
      </c>
    </row>
    <row r="119" spans="1:67" s="43" customFormat="1" x14ac:dyDescent="0.2">
      <c r="A119" s="317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8"/>
      <c r="N119" s="219" t="s">
        <v>935</v>
      </c>
      <c r="O119" s="230">
        <v>1</v>
      </c>
      <c r="P119" s="230">
        <v>1</v>
      </c>
      <c r="Q119" s="230">
        <v>0</v>
      </c>
      <c r="R119" s="230">
        <v>0</v>
      </c>
      <c r="S119" s="230">
        <v>0</v>
      </c>
      <c r="T119" s="230">
        <v>0</v>
      </c>
      <c r="U119" s="230">
        <v>0</v>
      </c>
      <c r="V119" s="230">
        <v>0</v>
      </c>
      <c r="W119" s="230">
        <v>0</v>
      </c>
      <c r="X119" s="230">
        <v>0</v>
      </c>
      <c r="Y119" s="230">
        <v>0</v>
      </c>
      <c r="Z119" s="230">
        <v>0</v>
      </c>
      <c r="AA119" s="230">
        <v>0</v>
      </c>
      <c r="AB119" s="230">
        <v>1</v>
      </c>
      <c r="AC119" s="230">
        <v>0</v>
      </c>
      <c r="AD119" s="230">
        <v>0</v>
      </c>
      <c r="AE119" s="230">
        <v>0</v>
      </c>
      <c r="AF119" s="230">
        <v>0</v>
      </c>
      <c r="AG119" s="230">
        <v>0</v>
      </c>
      <c r="AH119" s="230">
        <v>0</v>
      </c>
      <c r="AI119" s="220">
        <v>0</v>
      </c>
      <c r="AJ119" s="220">
        <v>0</v>
      </c>
      <c r="AK119" s="220">
        <v>0</v>
      </c>
      <c r="AL119" s="220">
        <v>0</v>
      </c>
      <c r="AM119" s="220">
        <v>0</v>
      </c>
      <c r="AN119" s="220">
        <v>0</v>
      </c>
      <c r="AO119" s="220">
        <v>0</v>
      </c>
      <c r="AP119" s="230">
        <v>8</v>
      </c>
      <c r="AQ119" s="230">
        <v>11</v>
      </c>
      <c r="AR119" s="230">
        <v>60</v>
      </c>
      <c r="AS119" s="230">
        <v>50</v>
      </c>
      <c r="AT119" s="230">
        <v>130</v>
      </c>
      <c r="AU119" s="230">
        <v>240</v>
      </c>
      <c r="AV119" s="230">
        <v>160</v>
      </c>
      <c r="AW119" s="230">
        <v>120</v>
      </c>
      <c r="AX119" s="230">
        <v>110</v>
      </c>
      <c r="AY119" s="230">
        <v>60</v>
      </c>
      <c r="AZ119" s="230">
        <v>90</v>
      </c>
      <c r="BA119" s="230">
        <v>50</v>
      </c>
      <c r="BB119" s="230">
        <v>80</v>
      </c>
      <c r="BC119" s="230">
        <v>28</v>
      </c>
      <c r="BD119" s="230">
        <v>350</v>
      </c>
      <c r="BE119" s="230">
        <v>60</v>
      </c>
      <c r="BF119" s="230">
        <v>60</v>
      </c>
      <c r="BG119" s="230">
        <v>60</v>
      </c>
      <c r="BH119" s="230">
        <v>24</v>
      </c>
      <c r="BI119" s="230">
        <v>15</v>
      </c>
      <c r="BJ119" s="230">
        <v>36</v>
      </c>
      <c r="BK119" s="230">
        <v>0</v>
      </c>
      <c r="BL119" s="230">
        <v>2</v>
      </c>
      <c r="BM119" s="230">
        <v>0</v>
      </c>
      <c r="BN119" s="230"/>
      <c r="BO119" s="132">
        <f t="shared" si="121"/>
        <v>1807</v>
      </c>
    </row>
    <row r="120" spans="1:67" s="43" customFormat="1" x14ac:dyDescent="0.2">
      <c r="A120" s="317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8"/>
      <c r="N120" s="221" t="s">
        <v>633</v>
      </c>
      <c r="O120" s="222">
        <f t="shared" ref="O120:BN120" si="122">IF(ISBLANK(O118),"-",O118+O119)</f>
        <v>3</v>
      </c>
      <c r="P120" s="222">
        <f t="shared" si="122"/>
        <v>3</v>
      </c>
      <c r="Q120" s="222">
        <f t="shared" si="122"/>
        <v>0</v>
      </c>
      <c r="R120" s="222">
        <f t="shared" si="122"/>
        <v>0</v>
      </c>
      <c r="S120" s="222">
        <f t="shared" si="122"/>
        <v>0</v>
      </c>
      <c r="T120" s="222">
        <f t="shared" si="122"/>
        <v>0</v>
      </c>
      <c r="U120" s="222">
        <f t="shared" si="122"/>
        <v>0</v>
      </c>
      <c r="V120" s="222">
        <f t="shared" si="122"/>
        <v>0</v>
      </c>
      <c r="W120" s="222">
        <f t="shared" si="122"/>
        <v>0</v>
      </c>
      <c r="X120" s="222">
        <f t="shared" si="122"/>
        <v>0</v>
      </c>
      <c r="Y120" s="222">
        <f t="shared" si="122"/>
        <v>0</v>
      </c>
      <c r="Z120" s="222">
        <f t="shared" si="122"/>
        <v>0</v>
      </c>
      <c r="AA120" s="222">
        <f t="shared" si="122"/>
        <v>0</v>
      </c>
      <c r="AB120" s="222">
        <f t="shared" si="122"/>
        <v>1</v>
      </c>
      <c r="AC120" s="222">
        <f t="shared" si="122"/>
        <v>0</v>
      </c>
      <c r="AD120" s="222">
        <f t="shared" si="122"/>
        <v>0</v>
      </c>
      <c r="AE120" s="222">
        <f t="shared" si="122"/>
        <v>0</v>
      </c>
      <c r="AF120" s="222">
        <f t="shared" si="122"/>
        <v>0</v>
      </c>
      <c r="AG120" s="222">
        <f t="shared" si="122"/>
        <v>0</v>
      </c>
      <c r="AH120" s="222">
        <f t="shared" si="122"/>
        <v>0</v>
      </c>
      <c r="AI120" s="222">
        <f t="shared" si="122"/>
        <v>0</v>
      </c>
      <c r="AJ120" s="222">
        <f t="shared" si="122"/>
        <v>0</v>
      </c>
      <c r="AK120" s="222">
        <f t="shared" si="122"/>
        <v>0</v>
      </c>
      <c r="AL120" s="222">
        <f t="shared" si="122"/>
        <v>0</v>
      </c>
      <c r="AM120" s="222">
        <f t="shared" si="122"/>
        <v>0</v>
      </c>
      <c r="AN120" s="222">
        <f t="shared" si="122"/>
        <v>0</v>
      </c>
      <c r="AO120" s="222">
        <f t="shared" si="122"/>
        <v>0</v>
      </c>
      <c r="AP120" s="222">
        <f t="shared" si="122"/>
        <v>8</v>
      </c>
      <c r="AQ120" s="222">
        <f t="shared" si="122"/>
        <v>14</v>
      </c>
      <c r="AR120" s="222">
        <f t="shared" si="122"/>
        <v>160</v>
      </c>
      <c r="AS120" s="222">
        <f t="shared" si="122"/>
        <v>150</v>
      </c>
      <c r="AT120" s="222">
        <f t="shared" si="122"/>
        <v>290</v>
      </c>
      <c r="AU120" s="222">
        <f t="shared" si="122"/>
        <v>420</v>
      </c>
      <c r="AV120" s="222">
        <f t="shared" si="122"/>
        <v>300</v>
      </c>
      <c r="AW120" s="222">
        <f t="shared" si="122"/>
        <v>320</v>
      </c>
      <c r="AX120" s="222">
        <f t="shared" si="122"/>
        <v>260</v>
      </c>
      <c r="AY120" s="222">
        <f t="shared" si="122"/>
        <v>190</v>
      </c>
      <c r="AZ120" s="222">
        <f t="shared" si="122"/>
        <v>330</v>
      </c>
      <c r="BA120" s="222">
        <f t="shared" si="122"/>
        <v>170</v>
      </c>
      <c r="BB120" s="222">
        <f t="shared" si="122"/>
        <v>350</v>
      </c>
      <c r="BC120" s="222">
        <f t="shared" si="122"/>
        <v>102</v>
      </c>
      <c r="BD120" s="222">
        <f t="shared" si="122"/>
        <v>520</v>
      </c>
      <c r="BE120" s="222">
        <f t="shared" si="122"/>
        <v>240</v>
      </c>
      <c r="BF120" s="222">
        <f t="shared" si="122"/>
        <v>190</v>
      </c>
      <c r="BG120" s="222">
        <f t="shared" si="122"/>
        <v>140</v>
      </c>
      <c r="BH120" s="222">
        <f t="shared" si="122"/>
        <v>46</v>
      </c>
      <c r="BI120" s="222">
        <f t="shared" si="122"/>
        <v>95</v>
      </c>
      <c r="BJ120" s="222">
        <f t="shared" si="122"/>
        <v>64</v>
      </c>
      <c r="BK120" s="222">
        <f t="shared" si="122"/>
        <v>0</v>
      </c>
      <c r="BL120" s="222">
        <f t="shared" si="122"/>
        <v>3</v>
      </c>
      <c r="BM120" s="222">
        <f t="shared" si="122"/>
        <v>0</v>
      </c>
      <c r="BN120" s="222" t="str">
        <f t="shared" si="122"/>
        <v>-</v>
      </c>
      <c r="BO120" s="133">
        <f t="shared" si="121"/>
        <v>4369</v>
      </c>
    </row>
    <row r="121" spans="1:67" s="43" customFormat="1" x14ac:dyDescent="0.2">
      <c r="A121" s="317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8"/>
      <c r="N121" s="219" t="s">
        <v>936</v>
      </c>
      <c r="O121" s="223">
        <f t="shared" ref="O121:BN121" si="123">IF(ISNUMBER(O120),(IF(O120&gt;0,(100/(O118+O119))*O118,"-")),"-")</f>
        <v>66.666666666666671</v>
      </c>
      <c r="P121" s="223">
        <f t="shared" si="123"/>
        <v>66.666666666666671</v>
      </c>
      <c r="Q121" s="223" t="str">
        <f t="shared" si="123"/>
        <v>-</v>
      </c>
      <c r="R121" s="223" t="str">
        <f t="shared" si="123"/>
        <v>-</v>
      </c>
      <c r="S121" s="223" t="str">
        <f t="shared" si="123"/>
        <v>-</v>
      </c>
      <c r="T121" s="223" t="str">
        <f t="shared" si="123"/>
        <v>-</v>
      </c>
      <c r="U121" s="223" t="str">
        <f t="shared" si="123"/>
        <v>-</v>
      </c>
      <c r="V121" s="223" t="str">
        <f t="shared" si="123"/>
        <v>-</v>
      </c>
      <c r="W121" s="223" t="str">
        <f t="shared" si="123"/>
        <v>-</v>
      </c>
      <c r="X121" s="223" t="str">
        <f t="shared" si="123"/>
        <v>-</v>
      </c>
      <c r="Y121" s="223" t="str">
        <f t="shared" si="123"/>
        <v>-</v>
      </c>
      <c r="Z121" s="223" t="str">
        <f t="shared" si="123"/>
        <v>-</v>
      </c>
      <c r="AA121" s="223" t="str">
        <f t="shared" si="123"/>
        <v>-</v>
      </c>
      <c r="AB121" s="223">
        <f t="shared" si="123"/>
        <v>0</v>
      </c>
      <c r="AC121" s="223" t="str">
        <f t="shared" si="123"/>
        <v>-</v>
      </c>
      <c r="AD121" s="223" t="str">
        <f t="shared" si="123"/>
        <v>-</v>
      </c>
      <c r="AE121" s="223" t="str">
        <f t="shared" si="123"/>
        <v>-</v>
      </c>
      <c r="AF121" s="223" t="str">
        <f t="shared" si="123"/>
        <v>-</v>
      </c>
      <c r="AG121" s="223" t="str">
        <f t="shared" si="123"/>
        <v>-</v>
      </c>
      <c r="AH121" s="223" t="str">
        <f t="shared" si="123"/>
        <v>-</v>
      </c>
      <c r="AI121" s="223" t="str">
        <f t="shared" si="123"/>
        <v>-</v>
      </c>
      <c r="AJ121" s="223" t="str">
        <f t="shared" si="123"/>
        <v>-</v>
      </c>
      <c r="AK121" s="223" t="str">
        <f t="shared" si="123"/>
        <v>-</v>
      </c>
      <c r="AL121" s="223" t="str">
        <f t="shared" si="123"/>
        <v>-</v>
      </c>
      <c r="AM121" s="223" t="str">
        <f t="shared" si="123"/>
        <v>-</v>
      </c>
      <c r="AN121" s="223" t="str">
        <f t="shared" si="123"/>
        <v>-</v>
      </c>
      <c r="AO121" s="223" t="str">
        <f t="shared" si="123"/>
        <v>-</v>
      </c>
      <c r="AP121" s="223">
        <f t="shared" si="123"/>
        <v>0</v>
      </c>
      <c r="AQ121" s="223">
        <f t="shared" si="123"/>
        <v>21.428571428571431</v>
      </c>
      <c r="AR121" s="223">
        <f t="shared" si="123"/>
        <v>62.5</v>
      </c>
      <c r="AS121" s="223">
        <f t="shared" si="123"/>
        <v>66.666666666666657</v>
      </c>
      <c r="AT121" s="223">
        <f t="shared" si="123"/>
        <v>55.172413793103452</v>
      </c>
      <c r="AU121" s="223">
        <f t="shared" si="123"/>
        <v>42.857142857142854</v>
      </c>
      <c r="AV121" s="223">
        <f t="shared" si="123"/>
        <v>46.666666666666664</v>
      </c>
      <c r="AW121" s="223">
        <f t="shared" si="123"/>
        <v>62.5</v>
      </c>
      <c r="AX121" s="223">
        <f t="shared" si="123"/>
        <v>57.692307692307693</v>
      </c>
      <c r="AY121" s="223">
        <f t="shared" si="123"/>
        <v>68.421052631578945</v>
      </c>
      <c r="AZ121" s="223">
        <f t="shared" si="123"/>
        <v>72.727272727272734</v>
      </c>
      <c r="BA121" s="223">
        <f t="shared" si="123"/>
        <v>70.588235294117652</v>
      </c>
      <c r="BB121" s="223">
        <f t="shared" si="123"/>
        <v>77.142857142857139</v>
      </c>
      <c r="BC121" s="223">
        <f t="shared" si="123"/>
        <v>72.549019607843135</v>
      </c>
      <c r="BD121" s="223">
        <f t="shared" si="123"/>
        <v>32.692307692307693</v>
      </c>
      <c r="BE121" s="223">
        <f t="shared" si="123"/>
        <v>75</v>
      </c>
      <c r="BF121" s="223">
        <f t="shared" si="123"/>
        <v>68.421052631578945</v>
      </c>
      <c r="BG121" s="223">
        <f t="shared" si="123"/>
        <v>57.142857142857146</v>
      </c>
      <c r="BH121" s="223">
        <f t="shared" si="123"/>
        <v>47.826086956521735</v>
      </c>
      <c r="BI121" s="223">
        <f t="shared" si="123"/>
        <v>84.210526315789465</v>
      </c>
      <c r="BJ121" s="223">
        <f t="shared" si="123"/>
        <v>43.75</v>
      </c>
      <c r="BK121" s="223" t="str">
        <f t="shared" si="123"/>
        <v>-</v>
      </c>
      <c r="BL121" s="223">
        <f t="shared" si="123"/>
        <v>33.333333333333336</v>
      </c>
      <c r="BM121" s="223" t="str">
        <f t="shared" si="123"/>
        <v>-</v>
      </c>
      <c r="BN121" s="223" t="str">
        <f t="shared" si="123"/>
        <v>-</v>
      </c>
      <c r="BO121" s="270">
        <f t="shared" ref="BO121:BO122" si="124">AVERAGE(O121:BN121)</f>
        <v>54.104868156553991</v>
      </c>
    </row>
    <row r="122" spans="1:67" s="43" customFormat="1" x14ac:dyDescent="0.2">
      <c r="A122" s="318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9"/>
      <c r="N122" s="224" t="s">
        <v>937</v>
      </c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122" t="e">
        <f t="shared" si="124"/>
        <v>#DIV/0!</v>
      </c>
    </row>
    <row r="123" spans="1:67" s="43" customFormat="1" ht="12.75" customHeight="1" x14ac:dyDescent="0.2">
      <c r="A123" s="316" t="s">
        <v>25</v>
      </c>
      <c r="B123" s="307" t="s">
        <v>780</v>
      </c>
      <c r="C123" s="307" t="s">
        <v>76</v>
      </c>
      <c r="D123" s="307" t="s">
        <v>76</v>
      </c>
      <c r="E123" s="307" t="s">
        <v>113</v>
      </c>
      <c r="F123" s="307"/>
      <c r="G123" s="307"/>
      <c r="H123" s="319" t="s">
        <v>93</v>
      </c>
      <c r="I123" s="307" t="s">
        <v>115</v>
      </c>
      <c r="J123" s="307" t="s">
        <v>115</v>
      </c>
      <c r="K123" s="307"/>
      <c r="L123" s="307"/>
      <c r="M123" s="309"/>
      <c r="N123" s="219" t="s">
        <v>934</v>
      </c>
      <c r="O123" s="230">
        <v>0</v>
      </c>
      <c r="P123" s="230">
        <v>1</v>
      </c>
      <c r="Q123" s="230">
        <v>0</v>
      </c>
      <c r="R123" s="230">
        <v>0</v>
      </c>
      <c r="S123" s="230">
        <v>0</v>
      </c>
      <c r="T123" s="230">
        <v>0</v>
      </c>
      <c r="U123" s="230">
        <v>0</v>
      </c>
      <c r="V123" s="230">
        <v>0</v>
      </c>
      <c r="W123" s="230">
        <v>0</v>
      </c>
      <c r="X123" s="230">
        <v>0</v>
      </c>
      <c r="Y123" s="230">
        <v>0</v>
      </c>
      <c r="Z123" s="230">
        <v>0</v>
      </c>
      <c r="AA123" s="230">
        <v>0</v>
      </c>
      <c r="AB123" s="230">
        <v>0</v>
      </c>
      <c r="AC123" s="230">
        <v>0</v>
      </c>
      <c r="AD123" s="230">
        <v>0</v>
      </c>
      <c r="AE123" s="230">
        <v>0</v>
      </c>
      <c r="AF123" s="230">
        <v>0</v>
      </c>
      <c r="AG123" s="230">
        <v>0</v>
      </c>
      <c r="AH123" s="230">
        <v>0</v>
      </c>
      <c r="AI123" s="220">
        <v>0</v>
      </c>
      <c r="AJ123" s="220">
        <v>0</v>
      </c>
      <c r="AK123" s="220">
        <v>0</v>
      </c>
      <c r="AL123" s="220">
        <v>0</v>
      </c>
      <c r="AM123" s="220">
        <v>0</v>
      </c>
      <c r="AN123" s="220">
        <v>0</v>
      </c>
      <c r="AO123" s="220">
        <v>0</v>
      </c>
      <c r="AP123" s="230">
        <v>0</v>
      </c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132">
        <f t="shared" ref="BO123:BO125" si="125">SUM(O123:BN123)</f>
        <v>1</v>
      </c>
    </row>
    <row r="124" spans="1:67" s="43" customFormat="1" x14ac:dyDescent="0.2">
      <c r="A124" s="317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8"/>
      <c r="N124" s="219" t="s">
        <v>935</v>
      </c>
      <c r="O124" s="230">
        <v>0</v>
      </c>
      <c r="P124" s="230">
        <v>0</v>
      </c>
      <c r="Q124" s="230">
        <v>0</v>
      </c>
      <c r="R124" s="230">
        <v>0</v>
      </c>
      <c r="S124" s="230">
        <v>0</v>
      </c>
      <c r="T124" s="230">
        <v>0</v>
      </c>
      <c r="U124" s="230">
        <v>0</v>
      </c>
      <c r="V124" s="230">
        <v>0</v>
      </c>
      <c r="W124" s="230">
        <v>0</v>
      </c>
      <c r="X124" s="230">
        <v>0</v>
      </c>
      <c r="Y124" s="230">
        <v>0</v>
      </c>
      <c r="Z124" s="230">
        <v>0</v>
      </c>
      <c r="AA124" s="230">
        <v>0</v>
      </c>
      <c r="AB124" s="230">
        <v>0</v>
      </c>
      <c r="AC124" s="230">
        <v>0</v>
      </c>
      <c r="AD124" s="230">
        <v>1</v>
      </c>
      <c r="AE124" s="230">
        <v>0</v>
      </c>
      <c r="AF124" s="230">
        <v>0</v>
      </c>
      <c r="AG124" s="230">
        <v>0</v>
      </c>
      <c r="AH124" s="230">
        <v>0</v>
      </c>
      <c r="AI124" s="220">
        <v>0</v>
      </c>
      <c r="AJ124" s="220">
        <v>0</v>
      </c>
      <c r="AK124" s="220">
        <v>0</v>
      </c>
      <c r="AL124" s="220">
        <v>0</v>
      </c>
      <c r="AM124" s="220">
        <v>0</v>
      </c>
      <c r="AN124" s="220">
        <v>0</v>
      </c>
      <c r="AO124" s="220">
        <v>0</v>
      </c>
      <c r="AP124" s="230">
        <v>4</v>
      </c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132">
        <f t="shared" si="125"/>
        <v>5</v>
      </c>
    </row>
    <row r="125" spans="1:67" s="43" customFormat="1" x14ac:dyDescent="0.2">
      <c r="A125" s="317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8"/>
      <c r="N125" s="221" t="s">
        <v>633</v>
      </c>
      <c r="O125" s="222">
        <f t="shared" ref="O125:AU125" si="126">IF(ISBLANK(O123),"-",O123+O124)</f>
        <v>0</v>
      </c>
      <c r="P125" s="222">
        <f t="shared" si="126"/>
        <v>1</v>
      </c>
      <c r="Q125" s="222">
        <f t="shared" si="126"/>
        <v>0</v>
      </c>
      <c r="R125" s="222">
        <f t="shared" si="126"/>
        <v>0</v>
      </c>
      <c r="S125" s="222">
        <f t="shared" si="126"/>
        <v>0</v>
      </c>
      <c r="T125" s="222">
        <f t="shared" si="126"/>
        <v>0</v>
      </c>
      <c r="U125" s="222">
        <f t="shared" si="126"/>
        <v>0</v>
      </c>
      <c r="V125" s="222">
        <f t="shared" si="126"/>
        <v>0</v>
      </c>
      <c r="W125" s="222">
        <f t="shared" si="126"/>
        <v>0</v>
      </c>
      <c r="X125" s="222">
        <f t="shared" si="126"/>
        <v>0</v>
      </c>
      <c r="Y125" s="222">
        <f t="shared" si="126"/>
        <v>0</v>
      </c>
      <c r="Z125" s="222">
        <f t="shared" si="126"/>
        <v>0</v>
      </c>
      <c r="AA125" s="222">
        <f t="shared" si="126"/>
        <v>0</v>
      </c>
      <c r="AB125" s="222">
        <f t="shared" si="126"/>
        <v>0</v>
      </c>
      <c r="AC125" s="222">
        <f t="shared" si="126"/>
        <v>0</v>
      </c>
      <c r="AD125" s="222">
        <f t="shared" si="126"/>
        <v>1</v>
      </c>
      <c r="AE125" s="222">
        <f t="shared" si="126"/>
        <v>0</v>
      </c>
      <c r="AF125" s="222">
        <f t="shared" si="126"/>
        <v>0</v>
      </c>
      <c r="AG125" s="222">
        <f t="shared" si="126"/>
        <v>0</v>
      </c>
      <c r="AH125" s="222">
        <f t="shared" si="126"/>
        <v>0</v>
      </c>
      <c r="AI125" s="222">
        <f t="shared" si="126"/>
        <v>0</v>
      </c>
      <c r="AJ125" s="222">
        <f t="shared" si="126"/>
        <v>0</v>
      </c>
      <c r="AK125" s="222">
        <f t="shared" si="126"/>
        <v>0</v>
      </c>
      <c r="AL125" s="222">
        <f t="shared" si="126"/>
        <v>0</v>
      </c>
      <c r="AM125" s="222">
        <f t="shared" si="126"/>
        <v>0</v>
      </c>
      <c r="AN125" s="222">
        <f t="shared" si="126"/>
        <v>0</v>
      </c>
      <c r="AO125" s="222">
        <f t="shared" si="126"/>
        <v>0</v>
      </c>
      <c r="AP125" s="222">
        <f t="shared" si="126"/>
        <v>4</v>
      </c>
      <c r="AQ125" s="222" t="str">
        <f t="shared" si="126"/>
        <v>-</v>
      </c>
      <c r="AR125" s="222" t="str">
        <f t="shared" si="126"/>
        <v>-</v>
      </c>
      <c r="AS125" s="222" t="str">
        <f t="shared" si="126"/>
        <v>-</v>
      </c>
      <c r="AT125" s="222" t="str">
        <f t="shared" si="126"/>
        <v>-</v>
      </c>
      <c r="AU125" s="222" t="str">
        <f t="shared" si="126"/>
        <v>-</v>
      </c>
      <c r="AV125" s="222"/>
      <c r="AW125" s="222"/>
      <c r="AX125" s="222"/>
      <c r="AY125" s="222"/>
      <c r="AZ125" s="222" t="str">
        <f t="shared" ref="AZ125:BN125" si="127">IF(ISBLANK(AZ123),"-",AZ123+AZ124)</f>
        <v>-</v>
      </c>
      <c r="BA125" s="222" t="str">
        <f t="shared" si="127"/>
        <v>-</v>
      </c>
      <c r="BB125" s="222" t="str">
        <f t="shared" si="127"/>
        <v>-</v>
      </c>
      <c r="BC125" s="222" t="str">
        <f t="shared" si="127"/>
        <v>-</v>
      </c>
      <c r="BD125" s="222" t="str">
        <f t="shared" si="127"/>
        <v>-</v>
      </c>
      <c r="BE125" s="222" t="str">
        <f t="shared" si="127"/>
        <v>-</v>
      </c>
      <c r="BF125" s="222" t="str">
        <f t="shared" si="127"/>
        <v>-</v>
      </c>
      <c r="BG125" s="222" t="str">
        <f t="shared" si="127"/>
        <v>-</v>
      </c>
      <c r="BH125" s="222" t="str">
        <f t="shared" si="127"/>
        <v>-</v>
      </c>
      <c r="BI125" s="222" t="str">
        <f t="shared" si="127"/>
        <v>-</v>
      </c>
      <c r="BJ125" s="222" t="str">
        <f t="shared" si="127"/>
        <v>-</v>
      </c>
      <c r="BK125" s="222" t="str">
        <f t="shared" si="127"/>
        <v>-</v>
      </c>
      <c r="BL125" s="222" t="str">
        <f t="shared" si="127"/>
        <v>-</v>
      </c>
      <c r="BM125" s="222" t="str">
        <f t="shared" si="127"/>
        <v>-</v>
      </c>
      <c r="BN125" s="222" t="str">
        <f t="shared" si="127"/>
        <v>-</v>
      </c>
      <c r="BO125" s="133">
        <f t="shared" si="125"/>
        <v>6</v>
      </c>
    </row>
    <row r="126" spans="1:67" s="43" customFormat="1" x14ac:dyDescent="0.2">
      <c r="A126" s="317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8"/>
      <c r="N126" s="219" t="s">
        <v>936</v>
      </c>
      <c r="O126" s="223" t="str">
        <f t="shared" ref="O126:AU126" si="128">IF(ISNUMBER(O125),(IF(O125&gt;0,(100/(O123+O124))*O123,"-")),"-")</f>
        <v>-</v>
      </c>
      <c r="P126" s="223">
        <f t="shared" si="128"/>
        <v>100</v>
      </c>
      <c r="Q126" s="223" t="str">
        <f t="shared" si="128"/>
        <v>-</v>
      </c>
      <c r="R126" s="223" t="str">
        <f t="shared" si="128"/>
        <v>-</v>
      </c>
      <c r="S126" s="223" t="str">
        <f t="shared" si="128"/>
        <v>-</v>
      </c>
      <c r="T126" s="223" t="str">
        <f t="shared" si="128"/>
        <v>-</v>
      </c>
      <c r="U126" s="223" t="str">
        <f t="shared" si="128"/>
        <v>-</v>
      </c>
      <c r="V126" s="223" t="str">
        <f t="shared" si="128"/>
        <v>-</v>
      </c>
      <c r="W126" s="223" t="str">
        <f t="shared" si="128"/>
        <v>-</v>
      </c>
      <c r="X126" s="223" t="str">
        <f t="shared" si="128"/>
        <v>-</v>
      </c>
      <c r="Y126" s="223" t="str">
        <f t="shared" si="128"/>
        <v>-</v>
      </c>
      <c r="Z126" s="223" t="str">
        <f t="shared" si="128"/>
        <v>-</v>
      </c>
      <c r="AA126" s="223" t="str">
        <f t="shared" si="128"/>
        <v>-</v>
      </c>
      <c r="AB126" s="223" t="str">
        <f t="shared" si="128"/>
        <v>-</v>
      </c>
      <c r="AC126" s="223" t="str">
        <f t="shared" si="128"/>
        <v>-</v>
      </c>
      <c r="AD126" s="223">
        <f t="shared" si="128"/>
        <v>0</v>
      </c>
      <c r="AE126" s="223" t="str">
        <f t="shared" si="128"/>
        <v>-</v>
      </c>
      <c r="AF126" s="223" t="str">
        <f t="shared" si="128"/>
        <v>-</v>
      </c>
      <c r="AG126" s="223" t="str">
        <f t="shared" si="128"/>
        <v>-</v>
      </c>
      <c r="AH126" s="223" t="str">
        <f t="shared" si="128"/>
        <v>-</v>
      </c>
      <c r="AI126" s="223" t="str">
        <f t="shared" si="128"/>
        <v>-</v>
      </c>
      <c r="AJ126" s="223" t="str">
        <f t="shared" si="128"/>
        <v>-</v>
      </c>
      <c r="AK126" s="223" t="str">
        <f t="shared" si="128"/>
        <v>-</v>
      </c>
      <c r="AL126" s="223" t="str">
        <f t="shared" si="128"/>
        <v>-</v>
      </c>
      <c r="AM126" s="223" t="str">
        <f t="shared" si="128"/>
        <v>-</v>
      </c>
      <c r="AN126" s="223" t="str">
        <f t="shared" si="128"/>
        <v>-</v>
      </c>
      <c r="AO126" s="223" t="str">
        <f t="shared" si="128"/>
        <v>-</v>
      </c>
      <c r="AP126" s="223">
        <f t="shared" si="128"/>
        <v>0</v>
      </c>
      <c r="AQ126" s="223" t="str">
        <f t="shared" si="128"/>
        <v>-</v>
      </c>
      <c r="AR126" s="223" t="str">
        <f t="shared" si="128"/>
        <v>-</v>
      </c>
      <c r="AS126" s="223" t="str">
        <f t="shared" si="128"/>
        <v>-</v>
      </c>
      <c r="AT126" s="223" t="str">
        <f t="shared" si="128"/>
        <v>-</v>
      </c>
      <c r="AU126" s="223" t="str">
        <f t="shared" si="128"/>
        <v>-</v>
      </c>
      <c r="AV126" s="223"/>
      <c r="AW126" s="223"/>
      <c r="AX126" s="223"/>
      <c r="AY126" s="223"/>
      <c r="AZ126" s="223" t="str">
        <f t="shared" ref="AZ126:BN126" si="129">IF(ISNUMBER(AZ125),(IF(AZ125&gt;0,(100/(AZ123+AZ124))*AZ123,"-")),"-")</f>
        <v>-</v>
      </c>
      <c r="BA126" s="223" t="str">
        <f t="shared" si="129"/>
        <v>-</v>
      </c>
      <c r="BB126" s="223" t="str">
        <f t="shared" si="129"/>
        <v>-</v>
      </c>
      <c r="BC126" s="223" t="str">
        <f t="shared" si="129"/>
        <v>-</v>
      </c>
      <c r="BD126" s="223" t="str">
        <f t="shared" si="129"/>
        <v>-</v>
      </c>
      <c r="BE126" s="223" t="str">
        <f t="shared" si="129"/>
        <v>-</v>
      </c>
      <c r="BF126" s="223" t="str">
        <f t="shared" si="129"/>
        <v>-</v>
      </c>
      <c r="BG126" s="223" t="str">
        <f t="shared" si="129"/>
        <v>-</v>
      </c>
      <c r="BH126" s="223" t="str">
        <f t="shared" si="129"/>
        <v>-</v>
      </c>
      <c r="BI126" s="223" t="str">
        <f t="shared" si="129"/>
        <v>-</v>
      </c>
      <c r="BJ126" s="223" t="str">
        <f t="shared" si="129"/>
        <v>-</v>
      </c>
      <c r="BK126" s="223" t="str">
        <f t="shared" si="129"/>
        <v>-</v>
      </c>
      <c r="BL126" s="223" t="str">
        <f t="shared" si="129"/>
        <v>-</v>
      </c>
      <c r="BM126" s="223" t="str">
        <f t="shared" si="129"/>
        <v>-</v>
      </c>
      <c r="BN126" s="223" t="str">
        <f t="shared" si="129"/>
        <v>-</v>
      </c>
      <c r="BO126" s="270">
        <f t="shared" ref="BO126:BO127" si="130">AVERAGE(O126:BN126)</f>
        <v>33.333333333333336</v>
      </c>
    </row>
    <row r="127" spans="1:67" s="43" customFormat="1" x14ac:dyDescent="0.2">
      <c r="A127" s="318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9"/>
      <c r="N127" s="224" t="s">
        <v>937</v>
      </c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122" t="e">
        <f t="shared" si="130"/>
        <v>#DIV/0!</v>
      </c>
    </row>
    <row r="128" spans="1:67" s="43" customFormat="1" ht="12.75" customHeight="1" x14ac:dyDescent="0.2">
      <c r="A128" s="316" t="s">
        <v>25</v>
      </c>
      <c r="B128" s="307" t="s">
        <v>781</v>
      </c>
      <c r="C128" s="307" t="s">
        <v>76</v>
      </c>
      <c r="D128" s="307" t="s">
        <v>76</v>
      </c>
      <c r="E128" s="307" t="s">
        <v>113</v>
      </c>
      <c r="F128" s="307"/>
      <c r="G128" s="307"/>
      <c r="H128" s="319" t="s">
        <v>82</v>
      </c>
      <c r="I128" s="307" t="s">
        <v>114</v>
      </c>
      <c r="J128" s="307"/>
      <c r="K128" s="307"/>
      <c r="L128" s="307"/>
      <c r="M128" s="309"/>
      <c r="N128" s="219" t="s">
        <v>934</v>
      </c>
      <c r="O128" s="230">
        <v>5</v>
      </c>
      <c r="P128" s="230">
        <v>5</v>
      </c>
      <c r="Q128" s="230">
        <v>0</v>
      </c>
      <c r="R128" s="230">
        <v>0</v>
      </c>
      <c r="S128" s="230">
        <v>1</v>
      </c>
      <c r="T128" s="230">
        <v>2</v>
      </c>
      <c r="U128" s="230">
        <v>0</v>
      </c>
      <c r="V128" s="230">
        <v>0</v>
      </c>
      <c r="W128" s="230">
        <v>0</v>
      </c>
      <c r="X128" s="230">
        <v>0</v>
      </c>
      <c r="Y128" s="230">
        <v>0</v>
      </c>
      <c r="Z128" s="230">
        <v>0</v>
      </c>
      <c r="AA128" s="230">
        <v>0</v>
      </c>
      <c r="AB128" s="230">
        <v>0</v>
      </c>
      <c r="AC128" s="230">
        <v>0</v>
      </c>
      <c r="AD128" s="230">
        <v>0</v>
      </c>
      <c r="AE128" s="230">
        <v>0</v>
      </c>
      <c r="AF128" s="230">
        <v>0</v>
      </c>
      <c r="AG128" s="230">
        <v>0</v>
      </c>
      <c r="AH128" s="230">
        <v>0</v>
      </c>
      <c r="AI128" s="220">
        <v>0</v>
      </c>
      <c r="AJ128" s="220">
        <v>0</v>
      </c>
      <c r="AK128" s="220">
        <v>0</v>
      </c>
      <c r="AL128" s="220">
        <v>0</v>
      </c>
      <c r="AM128" s="220">
        <v>0</v>
      </c>
      <c r="AN128" s="220">
        <v>0</v>
      </c>
      <c r="AO128" s="220">
        <v>0</v>
      </c>
      <c r="AP128" s="230">
        <v>0</v>
      </c>
      <c r="AQ128" s="230">
        <v>0</v>
      </c>
      <c r="AR128" s="230">
        <v>4</v>
      </c>
      <c r="AS128" s="230">
        <v>21</v>
      </c>
      <c r="AT128" s="230">
        <v>34</v>
      </c>
      <c r="AU128" s="230">
        <v>35</v>
      </c>
      <c r="AV128" s="230">
        <v>12</v>
      </c>
      <c r="AW128" s="230">
        <v>20</v>
      </c>
      <c r="AX128" s="230">
        <v>60</v>
      </c>
      <c r="AY128" s="230">
        <v>200</v>
      </c>
      <c r="AZ128" s="230">
        <v>500</v>
      </c>
      <c r="BA128" s="230">
        <v>200</v>
      </c>
      <c r="BB128" s="230">
        <v>600</v>
      </c>
      <c r="BC128" s="230">
        <v>4</v>
      </c>
      <c r="BD128" s="230">
        <v>190</v>
      </c>
      <c r="BE128" s="230">
        <v>100</v>
      </c>
      <c r="BF128" s="230">
        <v>260</v>
      </c>
      <c r="BG128" s="230">
        <v>240</v>
      </c>
      <c r="BH128" s="230">
        <v>14</v>
      </c>
      <c r="BI128" s="230">
        <v>75</v>
      </c>
      <c r="BJ128" s="230">
        <v>50</v>
      </c>
      <c r="BK128" s="230">
        <v>0</v>
      </c>
      <c r="BL128" s="230">
        <v>0</v>
      </c>
      <c r="BM128" s="230">
        <v>0</v>
      </c>
      <c r="BN128" s="230"/>
      <c r="BO128" s="132">
        <f t="shared" ref="BO128:BO130" si="131">SUM(O128:BN128)</f>
        <v>2632</v>
      </c>
    </row>
    <row r="129" spans="1:67" s="43" customFormat="1" x14ac:dyDescent="0.2">
      <c r="A129" s="317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8"/>
      <c r="N129" s="219" t="s">
        <v>935</v>
      </c>
      <c r="O129" s="230">
        <v>6</v>
      </c>
      <c r="P129" s="230">
        <v>6</v>
      </c>
      <c r="Q129" s="230">
        <v>0</v>
      </c>
      <c r="R129" s="230">
        <v>0</v>
      </c>
      <c r="S129" s="230">
        <v>0</v>
      </c>
      <c r="T129" s="230">
        <v>1</v>
      </c>
      <c r="U129" s="230">
        <v>0</v>
      </c>
      <c r="V129" s="230">
        <v>0</v>
      </c>
      <c r="W129" s="230">
        <v>0</v>
      </c>
      <c r="X129" s="230">
        <v>0</v>
      </c>
      <c r="Y129" s="230">
        <v>0</v>
      </c>
      <c r="Z129" s="230">
        <v>0</v>
      </c>
      <c r="AA129" s="230">
        <v>0</v>
      </c>
      <c r="AB129" s="230">
        <v>0</v>
      </c>
      <c r="AC129" s="230">
        <v>0</v>
      </c>
      <c r="AD129" s="230">
        <v>0</v>
      </c>
      <c r="AE129" s="230">
        <v>0</v>
      </c>
      <c r="AF129" s="230">
        <v>0</v>
      </c>
      <c r="AG129" s="230">
        <v>0</v>
      </c>
      <c r="AH129" s="230">
        <v>0</v>
      </c>
      <c r="AI129" s="220">
        <v>0</v>
      </c>
      <c r="AJ129" s="220">
        <v>0</v>
      </c>
      <c r="AK129" s="220">
        <v>0</v>
      </c>
      <c r="AL129" s="220">
        <v>0</v>
      </c>
      <c r="AM129" s="220">
        <v>0</v>
      </c>
      <c r="AN129" s="220">
        <v>0</v>
      </c>
      <c r="AO129" s="220">
        <v>0</v>
      </c>
      <c r="AP129" s="230">
        <v>1</v>
      </c>
      <c r="AQ129" s="230">
        <v>1</v>
      </c>
      <c r="AR129" s="230">
        <v>2</v>
      </c>
      <c r="AS129" s="230">
        <v>9</v>
      </c>
      <c r="AT129" s="230">
        <v>14</v>
      </c>
      <c r="AU129" s="230">
        <v>23</v>
      </c>
      <c r="AV129" s="230">
        <v>20</v>
      </c>
      <c r="AW129" s="230">
        <v>32</v>
      </c>
      <c r="AX129" s="230">
        <v>40</v>
      </c>
      <c r="AY129" s="230">
        <v>180</v>
      </c>
      <c r="AZ129" s="230">
        <v>450</v>
      </c>
      <c r="BA129" s="230">
        <v>130</v>
      </c>
      <c r="BB129" s="230">
        <v>480</v>
      </c>
      <c r="BC129" s="230">
        <v>6</v>
      </c>
      <c r="BD129" s="230">
        <v>150</v>
      </c>
      <c r="BE129" s="230">
        <v>130</v>
      </c>
      <c r="BF129" s="230">
        <v>230</v>
      </c>
      <c r="BG129" s="230">
        <v>250</v>
      </c>
      <c r="BH129" s="230">
        <v>22</v>
      </c>
      <c r="BI129" s="230">
        <v>150</v>
      </c>
      <c r="BJ129" s="230">
        <v>110</v>
      </c>
      <c r="BK129" s="230">
        <v>0</v>
      </c>
      <c r="BL129" s="230">
        <v>3</v>
      </c>
      <c r="BM129" s="230">
        <v>0</v>
      </c>
      <c r="BN129" s="230"/>
      <c r="BO129" s="132">
        <f t="shared" si="131"/>
        <v>2446</v>
      </c>
    </row>
    <row r="130" spans="1:67" s="43" customFormat="1" x14ac:dyDescent="0.2">
      <c r="A130" s="317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8"/>
      <c r="N130" s="221" t="s">
        <v>633</v>
      </c>
      <c r="O130" s="222">
        <f t="shared" ref="O130:BN130" si="132">IF(ISBLANK(O128),"-",O128+O129)</f>
        <v>11</v>
      </c>
      <c r="P130" s="222">
        <f t="shared" si="132"/>
        <v>11</v>
      </c>
      <c r="Q130" s="222">
        <f t="shared" si="132"/>
        <v>0</v>
      </c>
      <c r="R130" s="222">
        <f t="shared" si="132"/>
        <v>0</v>
      </c>
      <c r="S130" s="222">
        <f t="shared" si="132"/>
        <v>1</v>
      </c>
      <c r="T130" s="222">
        <f t="shared" si="132"/>
        <v>3</v>
      </c>
      <c r="U130" s="222">
        <f t="shared" si="132"/>
        <v>0</v>
      </c>
      <c r="V130" s="222">
        <f t="shared" si="132"/>
        <v>0</v>
      </c>
      <c r="W130" s="222">
        <f t="shared" si="132"/>
        <v>0</v>
      </c>
      <c r="X130" s="222">
        <f t="shared" si="132"/>
        <v>0</v>
      </c>
      <c r="Y130" s="222">
        <f t="shared" si="132"/>
        <v>0</v>
      </c>
      <c r="Z130" s="222">
        <f t="shared" si="132"/>
        <v>0</v>
      </c>
      <c r="AA130" s="222">
        <f t="shared" si="132"/>
        <v>0</v>
      </c>
      <c r="AB130" s="222">
        <f t="shared" si="132"/>
        <v>0</v>
      </c>
      <c r="AC130" s="222">
        <f t="shared" si="132"/>
        <v>0</v>
      </c>
      <c r="AD130" s="222">
        <f t="shared" si="132"/>
        <v>0</v>
      </c>
      <c r="AE130" s="222">
        <f t="shared" si="132"/>
        <v>0</v>
      </c>
      <c r="AF130" s="222">
        <f t="shared" si="132"/>
        <v>0</v>
      </c>
      <c r="AG130" s="222">
        <f t="shared" si="132"/>
        <v>0</v>
      </c>
      <c r="AH130" s="222">
        <f t="shared" si="132"/>
        <v>0</v>
      </c>
      <c r="AI130" s="222">
        <f t="shared" si="132"/>
        <v>0</v>
      </c>
      <c r="AJ130" s="222">
        <f t="shared" si="132"/>
        <v>0</v>
      </c>
      <c r="AK130" s="222">
        <f t="shared" si="132"/>
        <v>0</v>
      </c>
      <c r="AL130" s="222">
        <f t="shared" si="132"/>
        <v>0</v>
      </c>
      <c r="AM130" s="222">
        <f t="shared" si="132"/>
        <v>0</v>
      </c>
      <c r="AN130" s="222">
        <f t="shared" si="132"/>
        <v>0</v>
      </c>
      <c r="AO130" s="222">
        <f t="shared" si="132"/>
        <v>0</v>
      </c>
      <c r="AP130" s="222">
        <f t="shared" si="132"/>
        <v>1</v>
      </c>
      <c r="AQ130" s="222">
        <f t="shared" si="132"/>
        <v>1</v>
      </c>
      <c r="AR130" s="222">
        <f t="shared" si="132"/>
        <v>6</v>
      </c>
      <c r="AS130" s="222">
        <f t="shared" si="132"/>
        <v>30</v>
      </c>
      <c r="AT130" s="222">
        <f t="shared" si="132"/>
        <v>48</v>
      </c>
      <c r="AU130" s="222">
        <f t="shared" si="132"/>
        <v>58</v>
      </c>
      <c r="AV130" s="222">
        <f t="shared" si="132"/>
        <v>32</v>
      </c>
      <c r="AW130" s="222">
        <f t="shared" si="132"/>
        <v>52</v>
      </c>
      <c r="AX130" s="222">
        <f t="shared" si="132"/>
        <v>100</v>
      </c>
      <c r="AY130" s="222">
        <f t="shared" si="132"/>
        <v>380</v>
      </c>
      <c r="AZ130" s="222">
        <f t="shared" si="132"/>
        <v>950</v>
      </c>
      <c r="BA130" s="222">
        <f t="shared" si="132"/>
        <v>330</v>
      </c>
      <c r="BB130" s="222">
        <f t="shared" si="132"/>
        <v>1080</v>
      </c>
      <c r="BC130" s="222">
        <f t="shared" si="132"/>
        <v>10</v>
      </c>
      <c r="BD130" s="222">
        <f t="shared" si="132"/>
        <v>340</v>
      </c>
      <c r="BE130" s="222">
        <f t="shared" si="132"/>
        <v>230</v>
      </c>
      <c r="BF130" s="222">
        <f t="shared" si="132"/>
        <v>490</v>
      </c>
      <c r="BG130" s="222">
        <f t="shared" si="132"/>
        <v>490</v>
      </c>
      <c r="BH130" s="222">
        <f t="shared" si="132"/>
        <v>36</v>
      </c>
      <c r="BI130" s="222">
        <f t="shared" si="132"/>
        <v>225</v>
      </c>
      <c r="BJ130" s="222">
        <f t="shared" si="132"/>
        <v>160</v>
      </c>
      <c r="BK130" s="222">
        <f t="shared" si="132"/>
        <v>0</v>
      </c>
      <c r="BL130" s="222">
        <f t="shared" si="132"/>
        <v>3</v>
      </c>
      <c r="BM130" s="222">
        <f t="shared" si="132"/>
        <v>0</v>
      </c>
      <c r="BN130" s="222" t="str">
        <f t="shared" si="132"/>
        <v>-</v>
      </c>
      <c r="BO130" s="133">
        <f t="shared" si="131"/>
        <v>5078</v>
      </c>
    </row>
    <row r="131" spans="1:67" s="43" customFormat="1" x14ac:dyDescent="0.2">
      <c r="A131" s="317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8"/>
      <c r="N131" s="219" t="s">
        <v>936</v>
      </c>
      <c r="O131" s="223">
        <f t="shared" ref="O131:BN131" si="133">IF(ISNUMBER(O130),(IF(O130&gt;0,(100/(O128+O129))*O128,"-")),"-")</f>
        <v>45.45454545454546</v>
      </c>
      <c r="P131" s="223">
        <f t="shared" si="133"/>
        <v>45.45454545454546</v>
      </c>
      <c r="Q131" s="223" t="str">
        <f t="shared" si="133"/>
        <v>-</v>
      </c>
      <c r="R131" s="223" t="str">
        <f t="shared" si="133"/>
        <v>-</v>
      </c>
      <c r="S131" s="223">
        <f t="shared" si="133"/>
        <v>100</v>
      </c>
      <c r="T131" s="223">
        <f t="shared" si="133"/>
        <v>66.666666666666671</v>
      </c>
      <c r="U131" s="223" t="str">
        <f t="shared" si="133"/>
        <v>-</v>
      </c>
      <c r="V131" s="223" t="str">
        <f t="shared" si="133"/>
        <v>-</v>
      </c>
      <c r="W131" s="223" t="str">
        <f t="shared" si="133"/>
        <v>-</v>
      </c>
      <c r="X131" s="223" t="str">
        <f t="shared" si="133"/>
        <v>-</v>
      </c>
      <c r="Y131" s="223" t="str">
        <f t="shared" si="133"/>
        <v>-</v>
      </c>
      <c r="Z131" s="223" t="str">
        <f t="shared" si="133"/>
        <v>-</v>
      </c>
      <c r="AA131" s="223" t="str">
        <f t="shared" si="133"/>
        <v>-</v>
      </c>
      <c r="AB131" s="223" t="str">
        <f t="shared" si="133"/>
        <v>-</v>
      </c>
      <c r="AC131" s="223" t="str">
        <f t="shared" si="133"/>
        <v>-</v>
      </c>
      <c r="AD131" s="223" t="str">
        <f t="shared" si="133"/>
        <v>-</v>
      </c>
      <c r="AE131" s="223" t="str">
        <f t="shared" si="133"/>
        <v>-</v>
      </c>
      <c r="AF131" s="223" t="str">
        <f t="shared" si="133"/>
        <v>-</v>
      </c>
      <c r="AG131" s="223" t="str">
        <f t="shared" si="133"/>
        <v>-</v>
      </c>
      <c r="AH131" s="223" t="str">
        <f t="shared" si="133"/>
        <v>-</v>
      </c>
      <c r="AI131" s="223" t="str">
        <f t="shared" si="133"/>
        <v>-</v>
      </c>
      <c r="AJ131" s="223" t="str">
        <f t="shared" si="133"/>
        <v>-</v>
      </c>
      <c r="AK131" s="223" t="str">
        <f t="shared" si="133"/>
        <v>-</v>
      </c>
      <c r="AL131" s="223" t="str">
        <f t="shared" si="133"/>
        <v>-</v>
      </c>
      <c r="AM131" s="223" t="str">
        <f t="shared" si="133"/>
        <v>-</v>
      </c>
      <c r="AN131" s="223" t="str">
        <f t="shared" si="133"/>
        <v>-</v>
      </c>
      <c r="AO131" s="223" t="str">
        <f t="shared" si="133"/>
        <v>-</v>
      </c>
      <c r="AP131" s="223">
        <f t="shared" si="133"/>
        <v>0</v>
      </c>
      <c r="AQ131" s="223">
        <f t="shared" si="133"/>
        <v>0</v>
      </c>
      <c r="AR131" s="223">
        <f t="shared" si="133"/>
        <v>66.666666666666671</v>
      </c>
      <c r="AS131" s="223">
        <f t="shared" si="133"/>
        <v>70</v>
      </c>
      <c r="AT131" s="223">
        <f t="shared" si="133"/>
        <v>70.833333333333343</v>
      </c>
      <c r="AU131" s="223">
        <f t="shared" si="133"/>
        <v>60.34482758620689</v>
      </c>
      <c r="AV131" s="223">
        <f t="shared" si="133"/>
        <v>37.5</v>
      </c>
      <c r="AW131" s="223">
        <f t="shared" si="133"/>
        <v>38.46153846153846</v>
      </c>
      <c r="AX131" s="223">
        <f t="shared" si="133"/>
        <v>60</v>
      </c>
      <c r="AY131" s="223">
        <f t="shared" si="133"/>
        <v>52.631578947368418</v>
      </c>
      <c r="AZ131" s="223">
        <f t="shared" si="133"/>
        <v>52.631578947368418</v>
      </c>
      <c r="BA131" s="223">
        <f t="shared" si="133"/>
        <v>60.606060606060609</v>
      </c>
      <c r="BB131" s="223">
        <f t="shared" si="133"/>
        <v>55.55555555555555</v>
      </c>
      <c r="BC131" s="223">
        <f t="shared" si="133"/>
        <v>40</v>
      </c>
      <c r="BD131" s="223">
        <f t="shared" si="133"/>
        <v>55.882352941176471</v>
      </c>
      <c r="BE131" s="223">
        <f t="shared" si="133"/>
        <v>43.478260869565219</v>
      </c>
      <c r="BF131" s="223">
        <f t="shared" si="133"/>
        <v>53.061224489795919</v>
      </c>
      <c r="BG131" s="223">
        <f t="shared" si="133"/>
        <v>48.979591836734699</v>
      </c>
      <c r="BH131" s="223">
        <f t="shared" si="133"/>
        <v>38.888888888888886</v>
      </c>
      <c r="BI131" s="223">
        <f t="shared" si="133"/>
        <v>33.333333333333329</v>
      </c>
      <c r="BJ131" s="223">
        <f t="shared" si="133"/>
        <v>31.25</v>
      </c>
      <c r="BK131" s="223" t="str">
        <f t="shared" si="133"/>
        <v>-</v>
      </c>
      <c r="BL131" s="223">
        <f t="shared" si="133"/>
        <v>0</v>
      </c>
      <c r="BM131" s="223" t="str">
        <f t="shared" si="133"/>
        <v>-</v>
      </c>
      <c r="BN131" s="223" t="str">
        <f t="shared" si="133"/>
        <v>-</v>
      </c>
      <c r="BO131" s="270">
        <f t="shared" ref="BO131:BO132" si="134">AVERAGE(O131:BN131)</f>
        <v>47.218482693821173</v>
      </c>
    </row>
    <row r="132" spans="1:67" s="43" customFormat="1" x14ac:dyDescent="0.2">
      <c r="A132" s="318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9"/>
      <c r="N132" s="224" t="s">
        <v>937</v>
      </c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122" t="e">
        <f t="shared" si="134"/>
        <v>#DIV/0!</v>
      </c>
    </row>
    <row r="133" spans="1:67" s="43" customFormat="1" ht="12.75" customHeight="1" x14ac:dyDescent="0.2">
      <c r="A133" s="316" t="s">
        <v>25</v>
      </c>
      <c r="B133" s="307" t="s">
        <v>815</v>
      </c>
      <c r="C133" s="307" t="s">
        <v>76</v>
      </c>
      <c r="D133" s="307" t="s">
        <v>76</v>
      </c>
      <c r="E133" s="307" t="s">
        <v>113</v>
      </c>
      <c r="F133" s="307"/>
      <c r="G133" s="307"/>
      <c r="H133" s="319" t="s">
        <v>93</v>
      </c>
      <c r="I133" s="307"/>
      <c r="J133" s="307"/>
      <c r="K133" s="307"/>
      <c r="L133" s="307"/>
      <c r="M133" s="309"/>
      <c r="N133" s="219" t="s">
        <v>934</v>
      </c>
      <c r="O133" s="253">
        <v>0</v>
      </c>
      <c r="P133" s="253">
        <v>0</v>
      </c>
      <c r="Q133" s="253">
        <v>0</v>
      </c>
      <c r="R133" s="253">
        <v>0</v>
      </c>
      <c r="S133" s="253">
        <v>0</v>
      </c>
      <c r="T133" s="253">
        <v>0</v>
      </c>
      <c r="U133" s="253">
        <v>0</v>
      </c>
      <c r="V133" s="230">
        <v>0</v>
      </c>
      <c r="W133" s="230">
        <v>0</v>
      </c>
      <c r="X133" s="230">
        <v>0</v>
      </c>
      <c r="Y133" s="230">
        <v>0</v>
      </c>
      <c r="Z133" s="230">
        <v>0</v>
      </c>
      <c r="AA133" s="230">
        <v>0</v>
      </c>
      <c r="AB133" s="230">
        <v>0</v>
      </c>
      <c r="AC133" s="230">
        <v>0</v>
      </c>
      <c r="AD133" s="230">
        <v>0</v>
      </c>
      <c r="AE133" s="230">
        <v>0</v>
      </c>
      <c r="AF133" s="230">
        <v>0</v>
      </c>
      <c r="AG133" s="230">
        <v>0</v>
      </c>
      <c r="AH133" s="230">
        <v>0</v>
      </c>
      <c r="AI133" s="220">
        <v>0</v>
      </c>
      <c r="AJ133" s="220">
        <v>0</v>
      </c>
      <c r="AK133" s="220">
        <v>0</v>
      </c>
      <c r="AL133" s="220">
        <v>1</v>
      </c>
      <c r="AM133" s="220">
        <v>1</v>
      </c>
      <c r="AN133" s="220">
        <v>0</v>
      </c>
      <c r="AO133" s="220">
        <v>0</v>
      </c>
      <c r="AP133" s="230">
        <v>11</v>
      </c>
      <c r="AQ133" s="230">
        <v>70</v>
      </c>
      <c r="AR133" s="230">
        <v>360</v>
      </c>
      <c r="AS133" s="230">
        <v>420</v>
      </c>
      <c r="AT133" s="230">
        <v>500</v>
      </c>
      <c r="AU133" s="230">
        <v>500</v>
      </c>
      <c r="AV133" s="230">
        <v>1300</v>
      </c>
      <c r="AW133" s="230">
        <v>800</v>
      </c>
      <c r="AX133" s="230">
        <v>1400</v>
      </c>
      <c r="AY133" s="230">
        <v>2500</v>
      </c>
      <c r="AZ133" s="230">
        <v>3200</v>
      </c>
      <c r="BA133" s="230">
        <v>850</v>
      </c>
      <c r="BB133" s="230">
        <v>1300</v>
      </c>
      <c r="BC133" s="230">
        <v>50</v>
      </c>
      <c r="BD133" s="230">
        <v>1600</v>
      </c>
      <c r="BE133" s="230">
        <v>700</v>
      </c>
      <c r="BF133" s="230">
        <v>5500</v>
      </c>
      <c r="BG133" s="230">
        <v>5800</v>
      </c>
      <c r="BH133" s="230">
        <v>1000</v>
      </c>
      <c r="BI133" s="230">
        <v>1200</v>
      </c>
      <c r="BJ133" s="230">
        <v>60</v>
      </c>
      <c r="BK133" s="230">
        <v>2</v>
      </c>
      <c r="BL133" s="230">
        <v>26</v>
      </c>
      <c r="BM133" s="230">
        <v>6</v>
      </c>
      <c r="BN133" s="230"/>
      <c r="BO133" s="132">
        <f t="shared" ref="BO133:BO135" si="135">SUM(O133:BN133)</f>
        <v>29157</v>
      </c>
    </row>
    <row r="134" spans="1:67" s="43" customFormat="1" x14ac:dyDescent="0.2">
      <c r="A134" s="317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8"/>
      <c r="N134" s="219" t="s">
        <v>935</v>
      </c>
      <c r="O134" s="253">
        <v>0</v>
      </c>
      <c r="P134" s="253">
        <v>0</v>
      </c>
      <c r="Q134" s="253">
        <v>0</v>
      </c>
      <c r="R134" s="253">
        <v>0</v>
      </c>
      <c r="S134" s="253">
        <v>0</v>
      </c>
      <c r="T134" s="253">
        <v>0</v>
      </c>
      <c r="U134" s="253">
        <v>0</v>
      </c>
      <c r="V134" s="230">
        <v>0</v>
      </c>
      <c r="W134" s="230">
        <v>0</v>
      </c>
      <c r="X134" s="230">
        <v>0</v>
      </c>
      <c r="Y134" s="230">
        <v>0</v>
      </c>
      <c r="Z134" s="230">
        <v>0</v>
      </c>
      <c r="AA134" s="230">
        <v>0</v>
      </c>
      <c r="AB134" s="230">
        <v>0</v>
      </c>
      <c r="AC134" s="230">
        <v>0</v>
      </c>
      <c r="AD134" s="230">
        <v>0</v>
      </c>
      <c r="AE134" s="230">
        <v>0</v>
      </c>
      <c r="AF134" s="230">
        <v>0</v>
      </c>
      <c r="AG134" s="230">
        <v>0</v>
      </c>
      <c r="AH134" s="230">
        <v>0</v>
      </c>
      <c r="AI134" s="220">
        <v>0</v>
      </c>
      <c r="AJ134" s="220">
        <v>0</v>
      </c>
      <c r="AK134" s="220">
        <v>0</v>
      </c>
      <c r="AL134" s="220">
        <v>0</v>
      </c>
      <c r="AM134" s="220">
        <v>0</v>
      </c>
      <c r="AN134" s="220">
        <v>0</v>
      </c>
      <c r="AO134" s="220">
        <v>0</v>
      </c>
      <c r="AP134" s="230">
        <v>19</v>
      </c>
      <c r="AQ134" s="230">
        <v>260</v>
      </c>
      <c r="AR134" s="230">
        <v>480</v>
      </c>
      <c r="AS134" s="230">
        <v>340</v>
      </c>
      <c r="AT134" s="230">
        <v>450</v>
      </c>
      <c r="AU134" s="230">
        <v>600</v>
      </c>
      <c r="AV134" s="230">
        <v>1200</v>
      </c>
      <c r="AW134" s="230">
        <v>1000</v>
      </c>
      <c r="AX134" s="230">
        <v>1600</v>
      </c>
      <c r="AY134" s="230">
        <v>2500</v>
      </c>
      <c r="AZ134" s="230">
        <v>3000</v>
      </c>
      <c r="BA134" s="230">
        <v>800</v>
      </c>
      <c r="BB134" s="230">
        <v>1100</v>
      </c>
      <c r="BC134" s="230">
        <v>26</v>
      </c>
      <c r="BD134" s="230">
        <v>500</v>
      </c>
      <c r="BE134" s="230">
        <v>460</v>
      </c>
      <c r="BF134" s="230">
        <v>4000</v>
      </c>
      <c r="BG134" s="230">
        <v>4500</v>
      </c>
      <c r="BH134" s="230">
        <v>1300</v>
      </c>
      <c r="BI134" s="230">
        <v>1400</v>
      </c>
      <c r="BJ134" s="230">
        <v>130</v>
      </c>
      <c r="BK134" s="230">
        <v>5</v>
      </c>
      <c r="BL134" s="230">
        <v>28</v>
      </c>
      <c r="BM134" s="230">
        <v>19</v>
      </c>
      <c r="BN134" s="230"/>
      <c r="BO134" s="132">
        <f t="shared" si="135"/>
        <v>25717</v>
      </c>
    </row>
    <row r="135" spans="1:67" s="43" customFormat="1" x14ac:dyDescent="0.2">
      <c r="A135" s="317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8"/>
      <c r="N135" s="221" t="s">
        <v>633</v>
      </c>
      <c r="O135" s="222">
        <f t="shared" ref="O135:BN135" si="136">IF(ISBLANK(O133),"-",O133+O134)</f>
        <v>0</v>
      </c>
      <c r="P135" s="222">
        <f t="shared" si="136"/>
        <v>0</v>
      </c>
      <c r="Q135" s="222">
        <f t="shared" si="136"/>
        <v>0</v>
      </c>
      <c r="R135" s="222">
        <f t="shared" si="136"/>
        <v>0</v>
      </c>
      <c r="S135" s="222">
        <f t="shared" si="136"/>
        <v>0</v>
      </c>
      <c r="T135" s="222">
        <f t="shared" si="136"/>
        <v>0</v>
      </c>
      <c r="U135" s="222">
        <f t="shared" si="136"/>
        <v>0</v>
      </c>
      <c r="V135" s="222">
        <f t="shared" si="136"/>
        <v>0</v>
      </c>
      <c r="W135" s="222">
        <f t="shared" si="136"/>
        <v>0</v>
      </c>
      <c r="X135" s="222">
        <f t="shared" si="136"/>
        <v>0</v>
      </c>
      <c r="Y135" s="222">
        <f t="shared" si="136"/>
        <v>0</v>
      </c>
      <c r="Z135" s="222">
        <f t="shared" si="136"/>
        <v>0</v>
      </c>
      <c r="AA135" s="222">
        <f t="shared" si="136"/>
        <v>0</v>
      </c>
      <c r="AB135" s="222">
        <f t="shared" si="136"/>
        <v>0</v>
      </c>
      <c r="AC135" s="222">
        <f t="shared" si="136"/>
        <v>0</v>
      </c>
      <c r="AD135" s="222">
        <f t="shared" si="136"/>
        <v>0</v>
      </c>
      <c r="AE135" s="222">
        <f t="shared" si="136"/>
        <v>0</v>
      </c>
      <c r="AF135" s="222">
        <f t="shared" si="136"/>
        <v>0</v>
      </c>
      <c r="AG135" s="222">
        <f t="shared" si="136"/>
        <v>0</v>
      </c>
      <c r="AH135" s="222">
        <f t="shared" si="136"/>
        <v>0</v>
      </c>
      <c r="AI135" s="222">
        <f t="shared" si="136"/>
        <v>0</v>
      </c>
      <c r="AJ135" s="222">
        <f t="shared" si="136"/>
        <v>0</v>
      </c>
      <c r="AK135" s="222">
        <f t="shared" si="136"/>
        <v>0</v>
      </c>
      <c r="AL135" s="222">
        <f t="shared" si="136"/>
        <v>1</v>
      </c>
      <c r="AM135" s="222">
        <f t="shared" si="136"/>
        <v>1</v>
      </c>
      <c r="AN135" s="222">
        <f t="shared" si="136"/>
        <v>0</v>
      </c>
      <c r="AO135" s="222">
        <f t="shared" si="136"/>
        <v>0</v>
      </c>
      <c r="AP135" s="222">
        <f t="shared" si="136"/>
        <v>30</v>
      </c>
      <c r="AQ135" s="222">
        <f t="shared" si="136"/>
        <v>330</v>
      </c>
      <c r="AR135" s="222">
        <f t="shared" si="136"/>
        <v>840</v>
      </c>
      <c r="AS135" s="222">
        <f t="shared" si="136"/>
        <v>760</v>
      </c>
      <c r="AT135" s="222">
        <f t="shared" si="136"/>
        <v>950</v>
      </c>
      <c r="AU135" s="222">
        <f t="shared" si="136"/>
        <v>1100</v>
      </c>
      <c r="AV135" s="222">
        <f t="shared" si="136"/>
        <v>2500</v>
      </c>
      <c r="AW135" s="222">
        <f t="shared" si="136"/>
        <v>1800</v>
      </c>
      <c r="AX135" s="222">
        <f t="shared" si="136"/>
        <v>3000</v>
      </c>
      <c r="AY135" s="222">
        <f t="shared" si="136"/>
        <v>5000</v>
      </c>
      <c r="AZ135" s="222">
        <f t="shared" si="136"/>
        <v>6200</v>
      </c>
      <c r="BA135" s="222">
        <f t="shared" si="136"/>
        <v>1650</v>
      </c>
      <c r="BB135" s="222">
        <f t="shared" si="136"/>
        <v>2400</v>
      </c>
      <c r="BC135" s="222">
        <f t="shared" si="136"/>
        <v>76</v>
      </c>
      <c r="BD135" s="222">
        <f t="shared" si="136"/>
        <v>2100</v>
      </c>
      <c r="BE135" s="222">
        <f t="shared" si="136"/>
        <v>1160</v>
      </c>
      <c r="BF135" s="222">
        <f t="shared" si="136"/>
        <v>9500</v>
      </c>
      <c r="BG135" s="222">
        <f t="shared" si="136"/>
        <v>10300</v>
      </c>
      <c r="BH135" s="222">
        <f t="shared" si="136"/>
        <v>2300</v>
      </c>
      <c r="BI135" s="222">
        <f t="shared" si="136"/>
        <v>2600</v>
      </c>
      <c r="BJ135" s="222">
        <f t="shared" si="136"/>
        <v>190</v>
      </c>
      <c r="BK135" s="222">
        <f t="shared" si="136"/>
        <v>7</v>
      </c>
      <c r="BL135" s="222">
        <f t="shared" si="136"/>
        <v>54</v>
      </c>
      <c r="BM135" s="222">
        <f t="shared" si="136"/>
        <v>25</v>
      </c>
      <c r="BN135" s="222" t="str">
        <f t="shared" si="136"/>
        <v>-</v>
      </c>
      <c r="BO135" s="133">
        <f t="shared" si="135"/>
        <v>54874</v>
      </c>
    </row>
    <row r="136" spans="1:67" s="43" customFormat="1" x14ac:dyDescent="0.2">
      <c r="A136" s="317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8"/>
      <c r="N136" s="219" t="s">
        <v>936</v>
      </c>
      <c r="O136" s="223" t="str">
        <f t="shared" ref="O136:BN136" si="137">IF(ISNUMBER(O135),(IF(O135&gt;0,(100/(O133+O134))*O133,"-")),"-")</f>
        <v>-</v>
      </c>
      <c r="P136" s="223" t="str">
        <f t="shared" si="137"/>
        <v>-</v>
      </c>
      <c r="Q136" s="223" t="str">
        <f t="shared" si="137"/>
        <v>-</v>
      </c>
      <c r="R136" s="223" t="str">
        <f t="shared" si="137"/>
        <v>-</v>
      </c>
      <c r="S136" s="223" t="str">
        <f t="shared" si="137"/>
        <v>-</v>
      </c>
      <c r="T136" s="223" t="str">
        <f t="shared" si="137"/>
        <v>-</v>
      </c>
      <c r="U136" s="223" t="str">
        <f t="shared" si="137"/>
        <v>-</v>
      </c>
      <c r="V136" s="223" t="str">
        <f t="shared" si="137"/>
        <v>-</v>
      </c>
      <c r="W136" s="223" t="str">
        <f t="shared" si="137"/>
        <v>-</v>
      </c>
      <c r="X136" s="223" t="str">
        <f t="shared" si="137"/>
        <v>-</v>
      </c>
      <c r="Y136" s="223" t="str">
        <f t="shared" si="137"/>
        <v>-</v>
      </c>
      <c r="Z136" s="223" t="str">
        <f t="shared" si="137"/>
        <v>-</v>
      </c>
      <c r="AA136" s="223" t="str">
        <f t="shared" si="137"/>
        <v>-</v>
      </c>
      <c r="AB136" s="223" t="str">
        <f t="shared" si="137"/>
        <v>-</v>
      </c>
      <c r="AC136" s="223" t="str">
        <f t="shared" si="137"/>
        <v>-</v>
      </c>
      <c r="AD136" s="223" t="str">
        <f t="shared" si="137"/>
        <v>-</v>
      </c>
      <c r="AE136" s="223" t="str">
        <f t="shared" si="137"/>
        <v>-</v>
      </c>
      <c r="AF136" s="223" t="str">
        <f t="shared" si="137"/>
        <v>-</v>
      </c>
      <c r="AG136" s="223" t="str">
        <f t="shared" si="137"/>
        <v>-</v>
      </c>
      <c r="AH136" s="223" t="str">
        <f t="shared" si="137"/>
        <v>-</v>
      </c>
      <c r="AI136" s="223" t="str">
        <f t="shared" si="137"/>
        <v>-</v>
      </c>
      <c r="AJ136" s="223" t="str">
        <f t="shared" si="137"/>
        <v>-</v>
      </c>
      <c r="AK136" s="223" t="str">
        <f t="shared" si="137"/>
        <v>-</v>
      </c>
      <c r="AL136" s="223">
        <f t="shared" si="137"/>
        <v>100</v>
      </c>
      <c r="AM136" s="223">
        <f t="shared" si="137"/>
        <v>100</v>
      </c>
      <c r="AN136" s="223" t="str">
        <f t="shared" si="137"/>
        <v>-</v>
      </c>
      <c r="AO136" s="223" t="str">
        <f t="shared" si="137"/>
        <v>-</v>
      </c>
      <c r="AP136" s="223">
        <f t="shared" si="137"/>
        <v>36.666666666666671</v>
      </c>
      <c r="AQ136" s="223">
        <f t="shared" si="137"/>
        <v>21.212121212121211</v>
      </c>
      <c r="AR136" s="223">
        <f t="shared" si="137"/>
        <v>42.857142857142854</v>
      </c>
      <c r="AS136" s="223">
        <f t="shared" si="137"/>
        <v>55.263157894736842</v>
      </c>
      <c r="AT136" s="223">
        <f t="shared" si="137"/>
        <v>52.631578947368418</v>
      </c>
      <c r="AU136" s="223">
        <f t="shared" si="137"/>
        <v>45.454545454545453</v>
      </c>
      <c r="AV136" s="223">
        <f t="shared" si="137"/>
        <v>52</v>
      </c>
      <c r="AW136" s="223">
        <f t="shared" si="137"/>
        <v>44.444444444444443</v>
      </c>
      <c r="AX136" s="223">
        <f t="shared" si="137"/>
        <v>46.666666666666664</v>
      </c>
      <c r="AY136" s="223">
        <f t="shared" si="137"/>
        <v>50</v>
      </c>
      <c r="AZ136" s="223">
        <f t="shared" si="137"/>
        <v>51.612903225806448</v>
      </c>
      <c r="BA136" s="223">
        <f t="shared" si="137"/>
        <v>51.515151515151516</v>
      </c>
      <c r="BB136" s="223">
        <f t="shared" si="137"/>
        <v>54.166666666666664</v>
      </c>
      <c r="BC136" s="223">
        <f t="shared" si="137"/>
        <v>65.789473684210535</v>
      </c>
      <c r="BD136" s="223">
        <f t="shared" si="137"/>
        <v>76.19047619047619</v>
      </c>
      <c r="BE136" s="223">
        <f t="shared" si="137"/>
        <v>60.344827586206904</v>
      </c>
      <c r="BF136" s="223">
        <f t="shared" si="137"/>
        <v>57.89473684210526</v>
      </c>
      <c r="BG136" s="223">
        <f t="shared" si="137"/>
        <v>56.310679611650478</v>
      </c>
      <c r="BH136" s="223">
        <f t="shared" si="137"/>
        <v>43.478260869565219</v>
      </c>
      <c r="BI136" s="223">
        <f t="shared" si="137"/>
        <v>46.153846153846153</v>
      </c>
      <c r="BJ136" s="223">
        <f t="shared" si="137"/>
        <v>31.578947368421051</v>
      </c>
      <c r="BK136" s="223">
        <f t="shared" si="137"/>
        <v>28.571428571428573</v>
      </c>
      <c r="BL136" s="223">
        <f t="shared" si="137"/>
        <v>48.148148148148145</v>
      </c>
      <c r="BM136" s="223">
        <f t="shared" si="137"/>
        <v>24</v>
      </c>
      <c r="BN136" s="223" t="str">
        <f t="shared" si="137"/>
        <v>-</v>
      </c>
      <c r="BO136" s="270">
        <f t="shared" ref="BO136:BO137" si="138">AVERAGE(O136:BN136)</f>
        <v>51.651995022206748</v>
      </c>
    </row>
    <row r="137" spans="1:67" s="43" customFormat="1" x14ac:dyDescent="0.2">
      <c r="A137" s="318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9"/>
      <c r="N137" s="224" t="s">
        <v>937</v>
      </c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122" t="e">
        <f t="shared" si="138"/>
        <v>#DIV/0!</v>
      </c>
    </row>
    <row r="138" spans="1:67" s="43" customFormat="1" x14ac:dyDescent="0.2">
      <c r="A138" s="316" t="s">
        <v>25</v>
      </c>
      <c r="B138" s="307" t="s">
        <v>816</v>
      </c>
      <c r="C138" s="307" t="s">
        <v>76</v>
      </c>
      <c r="D138" s="307" t="s">
        <v>76</v>
      </c>
      <c r="E138" s="307" t="s">
        <v>817</v>
      </c>
      <c r="F138" s="307"/>
      <c r="G138" s="307"/>
      <c r="H138" s="319" t="s">
        <v>90</v>
      </c>
      <c r="I138" s="307"/>
      <c r="J138" s="307"/>
      <c r="K138" s="307"/>
      <c r="L138" s="307"/>
      <c r="M138" s="309"/>
      <c r="N138" s="219" t="s">
        <v>934</v>
      </c>
      <c r="O138" s="253">
        <v>0</v>
      </c>
      <c r="P138" s="253">
        <v>0</v>
      </c>
      <c r="Q138" s="253">
        <v>0</v>
      </c>
      <c r="R138" s="253">
        <v>0</v>
      </c>
      <c r="S138" s="253">
        <v>0</v>
      </c>
      <c r="T138" s="253">
        <v>0</v>
      </c>
      <c r="U138" s="253">
        <v>0</v>
      </c>
      <c r="V138" s="230">
        <v>0</v>
      </c>
      <c r="W138" s="230">
        <v>0</v>
      </c>
      <c r="X138" s="230">
        <v>0</v>
      </c>
      <c r="Y138" s="230">
        <v>0</v>
      </c>
      <c r="Z138" s="230">
        <v>0</v>
      </c>
      <c r="AA138" s="230">
        <v>0</v>
      </c>
      <c r="AB138" s="230">
        <v>0</v>
      </c>
      <c r="AC138" s="230">
        <v>0</v>
      </c>
      <c r="AD138" s="230">
        <v>0</v>
      </c>
      <c r="AE138" s="230">
        <v>0</v>
      </c>
      <c r="AF138" s="230">
        <v>0</v>
      </c>
      <c r="AG138" s="230">
        <v>0</v>
      </c>
      <c r="AH138" s="230">
        <v>0</v>
      </c>
      <c r="AI138" s="220">
        <v>0</v>
      </c>
      <c r="AJ138" s="220">
        <v>0</v>
      </c>
      <c r="AK138" s="220">
        <v>0</v>
      </c>
      <c r="AL138" s="220">
        <v>0</v>
      </c>
      <c r="AM138" s="220">
        <v>0</v>
      </c>
      <c r="AN138" s="220">
        <v>0</v>
      </c>
      <c r="AO138" s="220">
        <v>0</v>
      </c>
      <c r="AP138" s="230">
        <v>2</v>
      </c>
      <c r="AQ138" s="230"/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132">
        <f t="shared" ref="BO138:BO140" si="139">SUM(O138:BN138)</f>
        <v>2</v>
      </c>
    </row>
    <row r="139" spans="1:67" s="43" customFormat="1" x14ac:dyDescent="0.2">
      <c r="A139" s="317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8"/>
      <c r="N139" s="219" t="s">
        <v>935</v>
      </c>
      <c r="O139" s="253">
        <v>0</v>
      </c>
      <c r="P139" s="253">
        <v>0</v>
      </c>
      <c r="Q139" s="253">
        <v>0</v>
      </c>
      <c r="R139" s="253">
        <v>0</v>
      </c>
      <c r="S139" s="253">
        <v>0</v>
      </c>
      <c r="T139" s="253">
        <v>0</v>
      </c>
      <c r="U139" s="253">
        <v>0</v>
      </c>
      <c r="V139" s="230">
        <v>0</v>
      </c>
      <c r="W139" s="230">
        <v>0</v>
      </c>
      <c r="X139" s="230">
        <v>0</v>
      </c>
      <c r="Y139" s="230">
        <v>0</v>
      </c>
      <c r="Z139" s="230">
        <v>0</v>
      </c>
      <c r="AA139" s="230">
        <v>0</v>
      </c>
      <c r="AB139" s="230">
        <v>0</v>
      </c>
      <c r="AC139" s="230">
        <v>0</v>
      </c>
      <c r="AD139" s="230">
        <v>0</v>
      </c>
      <c r="AE139" s="230">
        <v>0</v>
      </c>
      <c r="AF139" s="230">
        <v>0</v>
      </c>
      <c r="AG139" s="230">
        <v>0</v>
      </c>
      <c r="AH139" s="230">
        <v>0</v>
      </c>
      <c r="AI139" s="220">
        <v>0</v>
      </c>
      <c r="AJ139" s="220">
        <v>0</v>
      </c>
      <c r="AK139" s="220">
        <v>0</v>
      </c>
      <c r="AL139" s="220">
        <v>0</v>
      </c>
      <c r="AM139" s="220">
        <v>0</v>
      </c>
      <c r="AN139" s="220">
        <v>0</v>
      </c>
      <c r="AO139" s="220">
        <v>0</v>
      </c>
      <c r="AP139" s="230">
        <v>6</v>
      </c>
      <c r="AQ139" s="230"/>
      <c r="AR139" s="230"/>
      <c r="AS139" s="230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132">
        <f t="shared" si="139"/>
        <v>6</v>
      </c>
    </row>
    <row r="140" spans="1:67" s="43" customFormat="1" x14ac:dyDescent="0.2">
      <c r="A140" s="317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8"/>
      <c r="N140" s="221" t="s">
        <v>633</v>
      </c>
      <c r="O140" s="222">
        <f t="shared" ref="O140:AU140" si="140">IF(ISBLANK(O138),"-",O138+O139)</f>
        <v>0</v>
      </c>
      <c r="P140" s="222">
        <f t="shared" si="140"/>
        <v>0</v>
      </c>
      <c r="Q140" s="222">
        <f t="shared" si="140"/>
        <v>0</v>
      </c>
      <c r="R140" s="222">
        <f t="shared" si="140"/>
        <v>0</v>
      </c>
      <c r="S140" s="222">
        <f t="shared" si="140"/>
        <v>0</v>
      </c>
      <c r="T140" s="222">
        <f t="shared" si="140"/>
        <v>0</v>
      </c>
      <c r="U140" s="222">
        <f t="shared" si="140"/>
        <v>0</v>
      </c>
      <c r="V140" s="222">
        <f t="shared" si="140"/>
        <v>0</v>
      </c>
      <c r="W140" s="222">
        <f t="shared" si="140"/>
        <v>0</v>
      </c>
      <c r="X140" s="222">
        <f t="shared" si="140"/>
        <v>0</v>
      </c>
      <c r="Y140" s="222">
        <f t="shared" si="140"/>
        <v>0</v>
      </c>
      <c r="Z140" s="222">
        <f t="shared" si="140"/>
        <v>0</v>
      </c>
      <c r="AA140" s="222">
        <f t="shared" si="140"/>
        <v>0</v>
      </c>
      <c r="AB140" s="222">
        <f t="shared" si="140"/>
        <v>0</v>
      </c>
      <c r="AC140" s="222">
        <f t="shared" si="140"/>
        <v>0</v>
      </c>
      <c r="AD140" s="222">
        <f t="shared" si="140"/>
        <v>0</v>
      </c>
      <c r="AE140" s="222">
        <f t="shared" si="140"/>
        <v>0</v>
      </c>
      <c r="AF140" s="222">
        <f t="shared" si="140"/>
        <v>0</v>
      </c>
      <c r="AG140" s="222">
        <f t="shared" si="140"/>
        <v>0</v>
      </c>
      <c r="AH140" s="222">
        <f t="shared" si="140"/>
        <v>0</v>
      </c>
      <c r="AI140" s="222">
        <f t="shared" si="140"/>
        <v>0</v>
      </c>
      <c r="AJ140" s="222">
        <f t="shared" si="140"/>
        <v>0</v>
      </c>
      <c r="AK140" s="222">
        <f t="shared" si="140"/>
        <v>0</v>
      </c>
      <c r="AL140" s="222">
        <f t="shared" si="140"/>
        <v>0</v>
      </c>
      <c r="AM140" s="222">
        <f t="shared" si="140"/>
        <v>0</v>
      </c>
      <c r="AN140" s="222">
        <f t="shared" si="140"/>
        <v>0</v>
      </c>
      <c r="AO140" s="222">
        <f t="shared" si="140"/>
        <v>0</v>
      </c>
      <c r="AP140" s="222">
        <f t="shared" si="140"/>
        <v>8</v>
      </c>
      <c r="AQ140" s="222" t="str">
        <f t="shared" si="140"/>
        <v>-</v>
      </c>
      <c r="AR140" s="222" t="str">
        <f t="shared" si="140"/>
        <v>-</v>
      </c>
      <c r="AS140" s="222" t="str">
        <f t="shared" si="140"/>
        <v>-</v>
      </c>
      <c r="AT140" s="222" t="str">
        <f t="shared" si="140"/>
        <v>-</v>
      </c>
      <c r="AU140" s="222" t="str">
        <f t="shared" si="140"/>
        <v>-</v>
      </c>
      <c r="AV140" s="222"/>
      <c r="AW140" s="222"/>
      <c r="AX140" s="222"/>
      <c r="AY140" s="222" t="str">
        <f t="shared" ref="AY140:BN140" si="141">IF(ISBLANK(AY138),"-",AY138+AY139)</f>
        <v>-</v>
      </c>
      <c r="AZ140" s="222" t="str">
        <f t="shared" si="141"/>
        <v>-</v>
      </c>
      <c r="BA140" s="222" t="str">
        <f t="shared" si="141"/>
        <v>-</v>
      </c>
      <c r="BB140" s="222" t="str">
        <f t="shared" si="141"/>
        <v>-</v>
      </c>
      <c r="BC140" s="222" t="str">
        <f t="shared" si="141"/>
        <v>-</v>
      </c>
      <c r="BD140" s="222" t="str">
        <f t="shared" si="141"/>
        <v>-</v>
      </c>
      <c r="BE140" s="222" t="str">
        <f t="shared" si="141"/>
        <v>-</v>
      </c>
      <c r="BF140" s="222" t="str">
        <f t="shared" si="141"/>
        <v>-</v>
      </c>
      <c r="BG140" s="222" t="str">
        <f t="shared" si="141"/>
        <v>-</v>
      </c>
      <c r="BH140" s="222" t="str">
        <f t="shared" si="141"/>
        <v>-</v>
      </c>
      <c r="BI140" s="222" t="str">
        <f t="shared" si="141"/>
        <v>-</v>
      </c>
      <c r="BJ140" s="222" t="str">
        <f t="shared" si="141"/>
        <v>-</v>
      </c>
      <c r="BK140" s="222" t="str">
        <f t="shared" si="141"/>
        <v>-</v>
      </c>
      <c r="BL140" s="222" t="str">
        <f t="shared" si="141"/>
        <v>-</v>
      </c>
      <c r="BM140" s="222" t="str">
        <f t="shared" si="141"/>
        <v>-</v>
      </c>
      <c r="BN140" s="222" t="str">
        <f t="shared" si="141"/>
        <v>-</v>
      </c>
      <c r="BO140" s="133">
        <f t="shared" si="139"/>
        <v>8</v>
      </c>
    </row>
    <row r="141" spans="1:67" s="43" customFormat="1" x14ac:dyDescent="0.2">
      <c r="A141" s="317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8"/>
      <c r="N141" s="219" t="s">
        <v>936</v>
      </c>
      <c r="O141" s="223" t="str">
        <f t="shared" ref="O141:AU141" si="142">IF(ISNUMBER(O140),(IF(O140&gt;0,(100/(O138+O139))*O138,"-")),"-")</f>
        <v>-</v>
      </c>
      <c r="P141" s="223" t="str">
        <f t="shared" si="142"/>
        <v>-</v>
      </c>
      <c r="Q141" s="223" t="str">
        <f t="shared" si="142"/>
        <v>-</v>
      </c>
      <c r="R141" s="223" t="str">
        <f t="shared" si="142"/>
        <v>-</v>
      </c>
      <c r="S141" s="223" t="str">
        <f t="shared" si="142"/>
        <v>-</v>
      </c>
      <c r="T141" s="223" t="str">
        <f t="shared" si="142"/>
        <v>-</v>
      </c>
      <c r="U141" s="223" t="str">
        <f t="shared" si="142"/>
        <v>-</v>
      </c>
      <c r="V141" s="223" t="str">
        <f t="shared" si="142"/>
        <v>-</v>
      </c>
      <c r="W141" s="223" t="str">
        <f t="shared" si="142"/>
        <v>-</v>
      </c>
      <c r="X141" s="223" t="str">
        <f t="shared" si="142"/>
        <v>-</v>
      </c>
      <c r="Y141" s="223" t="str">
        <f t="shared" si="142"/>
        <v>-</v>
      </c>
      <c r="Z141" s="223" t="str">
        <f t="shared" si="142"/>
        <v>-</v>
      </c>
      <c r="AA141" s="223" t="str">
        <f t="shared" si="142"/>
        <v>-</v>
      </c>
      <c r="AB141" s="223" t="str">
        <f t="shared" si="142"/>
        <v>-</v>
      </c>
      <c r="AC141" s="223" t="str">
        <f t="shared" si="142"/>
        <v>-</v>
      </c>
      <c r="AD141" s="223" t="str">
        <f t="shared" si="142"/>
        <v>-</v>
      </c>
      <c r="AE141" s="223" t="str">
        <f t="shared" si="142"/>
        <v>-</v>
      </c>
      <c r="AF141" s="223" t="str">
        <f t="shared" si="142"/>
        <v>-</v>
      </c>
      <c r="AG141" s="223" t="str">
        <f t="shared" si="142"/>
        <v>-</v>
      </c>
      <c r="AH141" s="223" t="str">
        <f t="shared" si="142"/>
        <v>-</v>
      </c>
      <c r="AI141" s="223" t="str">
        <f t="shared" si="142"/>
        <v>-</v>
      </c>
      <c r="AJ141" s="223" t="str">
        <f t="shared" si="142"/>
        <v>-</v>
      </c>
      <c r="AK141" s="223" t="str">
        <f t="shared" si="142"/>
        <v>-</v>
      </c>
      <c r="AL141" s="223" t="str">
        <f t="shared" si="142"/>
        <v>-</v>
      </c>
      <c r="AM141" s="223" t="str">
        <f t="shared" si="142"/>
        <v>-</v>
      </c>
      <c r="AN141" s="223" t="str">
        <f t="shared" si="142"/>
        <v>-</v>
      </c>
      <c r="AO141" s="223" t="str">
        <f t="shared" si="142"/>
        <v>-</v>
      </c>
      <c r="AP141" s="223">
        <f t="shared" si="142"/>
        <v>25</v>
      </c>
      <c r="AQ141" s="223" t="str">
        <f t="shared" si="142"/>
        <v>-</v>
      </c>
      <c r="AR141" s="223" t="str">
        <f t="shared" si="142"/>
        <v>-</v>
      </c>
      <c r="AS141" s="223" t="str">
        <f t="shared" si="142"/>
        <v>-</v>
      </c>
      <c r="AT141" s="223" t="str">
        <f t="shared" si="142"/>
        <v>-</v>
      </c>
      <c r="AU141" s="223" t="str">
        <f t="shared" si="142"/>
        <v>-</v>
      </c>
      <c r="AV141" s="223"/>
      <c r="AW141" s="223"/>
      <c r="AX141" s="223"/>
      <c r="AY141" s="223" t="str">
        <f t="shared" ref="AY141:BN141" si="143">IF(ISNUMBER(AY140),(IF(AY140&gt;0,(100/(AY138+AY139))*AY138,"-")),"-")</f>
        <v>-</v>
      </c>
      <c r="AZ141" s="223" t="str">
        <f t="shared" si="143"/>
        <v>-</v>
      </c>
      <c r="BA141" s="223" t="str">
        <f t="shared" si="143"/>
        <v>-</v>
      </c>
      <c r="BB141" s="223" t="str">
        <f t="shared" si="143"/>
        <v>-</v>
      </c>
      <c r="BC141" s="223" t="str">
        <f t="shared" si="143"/>
        <v>-</v>
      </c>
      <c r="BD141" s="223" t="str">
        <f t="shared" si="143"/>
        <v>-</v>
      </c>
      <c r="BE141" s="223" t="str">
        <f t="shared" si="143"/>
        <v>-</v>
      </c>
      <c r="BF141" s="223" t="str">
        <f t="shared" si="143"/>
        <v>-</v>
      </c>
      <c r="BG141" s="223" t="str">
        <f t="shared" si="143"/>
        <v>-</v>
      </c>
      <c r="BH141" s="223" t="str">
        <f t="shared" si="143"/>
        <v>-</v>
      </c>
      <c r="BI141" s="223" t="str">
        <f t="shared" si="143"/>
        <v>-</v>
      </c>
      <c r="BJ141" s="223" t="str">
        <f t="shared" si="143"/>
        <v>-</v>
      </c>
      <c r="BK141" s="223" t="str">
        <f t="shared" si="143"/>
        <v>-</v>
      </c>
      <c r="BL141" s="223" t="str">
        <f t="shared" si="143"/>
        <v>-</v>
      </c>
      <c r="BM141" s="223" t="str">
        <f t="shared" si="143"/>
        <v>-</v>
      </c>
      <c r="BN141" s="223" t="str">
        <f t="shared" si="143"/>
        <v>-</v>
      </c>
      <c r="BO141" s="270">
        <f t="shared" ref="BO141:BO142" si="144">AVERAGE(O141:BN141)</f>
        <v>25</v>
      </c>
    </row>
    <row r="142" spans="1:67" s="43" customFormat="1" x14ac:dyDescent="0.2">
      <c r="A142" s="318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9"/>
      <c r="N142" s="224" t="s">
        <v>937</v>
      </c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122" t="e">
        <f t="shared" si="144"/>
        <v>#DIV/0!</v>
      </c>
    </row>
    <row r="143" spans="1:67" s="43" customFormat="1" ht="12.75" customHeight="1" x14ac:dyDescent="0.2">
      <c r="A143" s="316" t="s">
        <v>25</v>
      </c>
      <c r="B143" s="307" t="s">
        <v>818</v>
      </c>
      <c r="C143" s="307" t="s">
        <v>76</v>
      </c>
      <c r="D143" s="307" t="s">
        <v>76</v>
      </c>
      <c r="E143" s="307" t="s">
        <v>819</v>
      </c>
      <c r="F143" s="307"/>
      <c r="G143" s="307"/>
      <c r="H143" s="319" t="s">
        <v>90</v>
      </c>
      <c r="I143" s="307"/>
      <c r="J143" s="307"/>
      <c r="K143" s="307"/>
      <c r="L143" s="307"/>
      <c r="M143" s="309"/>
      <c r="N143" s="219" t="s">
        <v>934</v>
      </c>
      <c r="O143" s="230">
        <v>0</v>
      </c>
      <c r="P143" s="230">
        <v>0</v>
      </c>
      <c r="Q143" s="230">
        <v>0</v>
      </c>
      <c r="R143" s="230">
        <v>0</v>
      </c>
      <c r="S143" s="230">
        <v>0</v>
      </c>
      <c r="T143" s="230">
        <v>0</v>
      </c>
      <c r="U143" s="230">
        <v>0</v>
      </c>
      <c r="V143" s="230">
        <v>0</v>
      </c>
      <c r="W143" s="230">
        <v>0</v>
      </c>
      <c r="X143" s="230">
        <v>0</v>
      </c>
      <c r="Y143" s="230">
        <v>0</v>
      </c>
      <c r="Z143" s="230">
        <v>0</v>
      </c>
      <c r="AA143" s="230">
        <v>0</v>
      </c>
      <c r="AB143" s="230">
        <v>0</v>
      </c>
      <c r="AC143" s="230">
        <v>0</v>
      </c>
      <c r="AD143" s="230">
        <v>0</v>
      </c>
      <c r="AE143" s="230">
        <v>0</v>
      </c>
      <c r="AF143" s="230">
        <v>0</v>
      </c>
      <c r="AG143" s="230">
        <v>0</v>
      </c>
      <c r="AH143" s="230">
        <v>0</v>
      </c>
      <c r="AI143" s="220">
        <v>0</v>
      </c>
      <c r="AJ143" s="220">
        <v>0</v>
      </c>
      <c r="AK143" s="220">
        <v>0</v>
      </c>
      <c r="AL143" s="220">
        <v>0</v>
      </c>
      <c r="AM143" s="220">
        <v>0</v>
      </c>
      <c r="AN143" s="220">
        <v>0</v>
      </c>
      <c r="AO143" s="220">
        <v>0</v>
      </c>
      <c r="AP143" s="230">
        <v>1</v>
      </c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132">
        <f t="shared" ref="BO143:BO145" si="145">SUM(O143:BN143)</f>
        <v>1</v>
      </c>
    </row>
    <row r="144" spans="1:67" s="43" customFormat="1" x14ac:dyDescent="0.2">
      <c r="A144" s="317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8"/>
      <c r="N144" s="219" t="s">
        <v>935</v>
      </c>
      <c r="O144" s="230">
        <v>0</v>
      </c>
      <c r="P144" s="230">
        <v>0</v>
      </c>
      <c r="Q144" s="230">
        <v>0</v>
      </c>
      <c r="R144" s="230">
        <v>0</v>
      </c>
      <c r="S144" s="230">
        <v>0</v>
      </c>
      <c r="T144" s="230">
        <v>0</v>
      </c>
      <c r="U144" s="230">
        <v>0</v>
      </c>
      <c r="V144" s="230">
        <v>0</v>
      </c>
      <c r="W144" s="230">
        <v>0</v>
      </c>
      <c r="X144" s="230">
        <v>0</v>
      </c>
      <c r="Y144" s="230">
        <v>0</v>
      </c>
      <c r="Z144" s="230">
        <v>0</v>
      </c>
      <c r="AA144" s="230">
        <v>0</v>
      </c>
      <c r="AB144" s="230">
        <v>0</v>
      </c>
      <c r="AC144" s="230">
        <v>0</v>
      </c>
      <c r="AD144" s="230">
        <v>0</v>
      </c>
      <c r="AE144" s="230">
        <v>0</v>
      </c>
      <c r="AF144" s="230">
        <v>0</v>
      </c>
      <c r="AG144" s="230">
        <v>0</v>
      </c>
      <c r="AH144" s="230">
        <v>0</v>
      </c>
      <c r="AI144" s="220">
        <v>0</v>
      </c>
      <c r="AJ144" s="220">
        <v>0</v>
      </c>
      <c r="AK144" s="220">
        <v>0</v>
      </c>
      <c r="AL144" s="220">
        <v>0</v>
      </c>
      <c r="AM144" s="220">
        <v>0</v>
      </c>
      <c r="AN144" s="220">
        <v>0</v>
      </c>
      <c r="AO144" s="220">
        <v>0</v>
      </c>
      <c r="AP144" s="230">
        <v>0</v>
      </c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132">
        <f t="shared" si="145"/>
        <v>0</v>
      </c>
    </row>
    <row r="145" spans="1:67" s="43" customFormat="1" x14ac:dyDescent="0.2">
      <c r="A145" s="317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8"/>
      <c r="N145" s="221" t="s">
        <v>633</v>
      </c>
      <c r="O145" s="222">
        <f t="shared" ref="O145:AU145" si="146">IF(ISBLANK(O143),"-",O143+O144)</f>
        <v>0</v>
      </c>
      <c r="P145" s="222">
        <f t="shared" si="146"/>
        <v>0</v>
      </c>
      <c r="Q145" s="222">
        <f t="shared" si="146"/>
        <v>0</v>
      </c>
      <c r="R145" s="222">
        <f t="shared" si="146"/>
        <v>0</v>
      </c>
      <c r="S145" s="222">
        <f t="shared" si="146"/>
        <v>0</v>
      </c>
      <c r="T145" s="222">
        <f t="shared" si="146"/>
        <v>0</v>
      </c>
      <c r="U145" s="222">
        <f t="shared" si="146"/>
        <v>0</v>
      </c>
      <c r="V145" s="222">
        <f t="shared" si="146"/>
        <v>0</v>
      </c>
      <c r="W145" s="222">
        <f t="shared" si="146"/>
        <v>0</v>
      </c>
      <c r="X145" s="222">
        <f t="shared" si="146"/>
        <v>0</v>
      </c>
      <c r="Y145" s="222">
        <f t="shared" si="146"/>
        <v>0</v>
      </c>
      <c r="Z145" s="222">
        <f t="shared" si="146"/>
        <v>0</v>
      </c>
      <c r="AA145" s="222">
        <f t="shared" si="146"/>
        <v>0</v>
      </c>
      <c r="AB145" s="222">
        <f t="shared" si="146"/>
        <v>0</v>
      </c>
      <c r="AC145" s="222">
        <f t="shared" si="146"/>
        <v>0</v>
      </c>
      <c r="AD145" s="222">
        <f t="shared" si="146"/>
        <v>0</v>
      </c>
      <c r="AE145" s="222">
        <f t="shared" si="146"/>
        <v>0</v>
      </c>
      <c r="AF145" s="222">
        <f t="shared" si="146"/>
        <v>0</v>
      </c>
      <c r="AG145" s="222">
        <f t="shared" si="146"/>
        <v>0</v>
      </c>
      <c r="AH145" s="222">
        <f t="shared" si="146"/>
        <v>0</v>
      </c>
      <c r="AI145" s="222">
        <f t="shared" si="146"/>
        <v>0</v>
      </c>
      <c r="AJ145" s="222">
        <f t="shared" si="146"/>
        <v>0</v>
      </c>
      <c r="AK145" s="222">
        <f t="shared" si="146"/>
        <v>0</v>
      </c>
      <c r="AL145" s="222">
        <f t="shared" si="146"/>
        <v>0</v>
      </c>
      <c r="AM145" s="222">
        <f t="shared" si="146"/>
        <v>0</v>
      </c>
      <c r="AN145" s="222">
        <f t="shared" si="146"/>
        <v>0</v>
      </c>
      <c r="AO145" s="222">
        <f t="shared" si="146"/>
        <v>0</v>
      </c>
      <c r="AP145" s="222">
        <f t="shared" si="146"/>
        <v>1</v>
      </c>
      <c r="AQ145" s="222" t="str">
        <f t="shared" si="146"/>
        <v>-</v>
      </c>
      <c r="AR145" s="222" t="str">
        <f t="shared" si="146"/>
        <v>-</v>
      </c>
      <c r="AS145" s="222" t="str">
        <f t="shared" si="146"/>
        <v>-</v>
      </c>
      <c r="AT145" s="222" t="str">
        <f t="shared" si="146"/>
        <v>-</v>
      </c>
      <c r="AU145" s="222" t="str">
        <f t="shared" si="146"/>
        <v>-</v>
      </c>
      <c r="AV145" s="222"/>
      <c r="AW145" s="222"/>
      <c r="AX145" s="222"/>
      <c r="AY145" s="222" t="str">
        <f t="shared" ref="AY145:BN145" si="147">IF(ISBLANK(AY143),"-",AY143+AY144)</f>
        <v>-</v>
      </c>
      <c r="AZ145" s="222" t="str">
        <f t="shared" si="147"/>
        <v>-</v>
      </c>
      <c r="BA145" s="222" t="str">
        <f t="shared" si="147"/>
        <v>-</v>
      </c>
      <c r="BB145" s="222" t="str">
        <f t="shared" si="147"/>
        <v>-</v>
      </c>
      <c r="BC145" s="222" t="str">
        <f t="shared" si="147"/>
        <v>-</v>
      </c>
      <c r="BD145" s="222" t="str">
        <f t="shared" si="147"/>
        <v>-</v>
      </c>
      <c r="BE145" s="222" t="str">
        <f t="shared" si="147"/>
        <v>-</v>
      </c>
      <c r="BF145" s="222" t="str">
        <f t="shared" si="147"/>
        <v>-</v>
      </c>
      <c r="BG145" s="222" t="str">
        <f t="shared" si="147"/>
        <v>-</v>
      </c>
      <c r="BH145" s="222" t="str">
        <f t="shared" si="147"/>
        <v>-</v>
      </c>
      <c r="BI145" s="222" t="str">
        <f t="shared" si="147"/>
        <v>-</v>
      </c>
      <c r="BJ145" s="222" t="str">
        <f t="shared" si="147"/>
        <v>-</v>
      </c>
      <c r="BK145" s="222" t="str">
        <f t="shared" si="147"/>
        <v>-</v>
      </c>
      <c r="BL145" s="222" t="str">
        <f t="shared" si="147"/>
        <v>-</v>
      </c>
      <c r="BM145" s="222" t="str">
        <f t="shared" si="147"/>
        <v>-</v>
      </c>
      <c r="BN145" s="222" t="str">
        <f t="shared" si="147"/>
        <v>-</v>
      </c>
      <c r="BO145" s="133">
        <f t="shared" si="145"/>
        <v>1</v>
      </c>
    </row>
    <row r="146" spans="1:67" s="43" customFormat="1" x14ac:dyDescent="0.2">
      <c r="A146" s="317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8"/>
      <c r="N146" s="219" t="s">
        <v>936</v>
      </c>
      <c r="O146" s="223" t="str">
        <f t="shared" ref="O146:AU146" si="148">IF(ISNUMBER(O145),(IF(O145&gt;0,(100/(O143+O144))*O143,"-")),"-")</f>
        <v>-</v>
      </c>
      <c r="P146" s="223" t="str">
        <f t="shared" si="148"/>
        <v>-</v>
      </c>
      <c r="Q146" s="223" t="str">
        <f t="shared" si="148"/>
        <v>-</v>
      </c>
      <c r="R146" s="223" t="str">
        <f t="shared" si="148"/>
        <v>-</v>
      </c>
      <c r="S146" s="223" t="str">
        <f t="shared" si="148"/>
        <v>-</v>
      </c>
      <c r="T146" s="223" t="str">
        <f t="shared" si="148"/>
        <v>-</v>
      </c>
      <c r="U146" s="223" t="str">
        <f t="shared" si="148"/>
        <v>-</v>
      </c>
      <c r="V146" s="223" t="str">
        <f t="shared" si="148"/>
        <v>-</v>
      </c>
      <c r="W146" s="223" t="str">
        <f t="shared" si="148"/>
        <v>-</v>
      </c>
      <c r="X146" s="223" t="str">
        <f t="shared" si="148"/>
        <v>-</v>
      </c>
      <c r="Y146" s="223" t="str">
        <f t="shared" si="148"/>
        <v>-</v>
      </c>
      <c r="Z146" s="223" t="str">
        <f t="shared" si="148"/>
        <v>-</v>
      </c>
      <c r="AA146" s="223" t="str">
        <f t="shared" si="148"/>
        <v>-</v>
      </c>
      <c r="AB146" s="223" t="str">
        <f t="shared" si="148"/>
        <v>-</v>
      </c>
      <c r="AC146" s="223" t="str">
        <f t="shared" si="148"/>
        <v>-</v>
      </c>
      <c r="AD146" s="223" t="str">
        <f t="shared" si="148"/>
        <v>-</v>
      </c>
      <c r="AE146" s="223" t="str">
        <f t="shared" si="148"/>
        <v>-</v>
      </c>
      <c r="AF146" s="223" t="str">
        <f t="shared" si="148"/>
        <v>-</v>
      </c>
      <c r="AG146" s="223" t="str">
        <f t="shared" si="148"/>
        <v>-</v>
      </c>
      <c r="AH146" s="223" t="str">
        <f t="shared" si="148"/>
        <v>-</v>
      </c>
      <c r="AI146" s="223" t="str">
        <f t="shared" si="148"/>
        <v>-</v>
      </c>
      <c r="AJ146" s="223" t="str">
        <f t="shared" si="148"/>
        <v>-</v>
      </c>
      <c r="AK146" s="223" t="str">
        <f t="shared" si="148"/>
        <v>-</v>
      </c>
      <c r="AL146" s="223" t="str">
        <f t="shared" si="148"/>
        <v>-</v>
      </c>
      <c r="AM146" s="223" t="str">
        <f t="shared" si="148"/>
        <v>-</v>
      </c>
      <c r="AN146" s="223" t="str">
        <f t="shared" si="148"/>
        <v>-</v>
      </c>
      <c r="AO146" s="223" t="str">
        <f t="shared" si="148"/>
        <v>-</v>
      </c>
      <c r="AP146" s="223">
        <f t="shared" si="148"/>
        <v>100</v>
      </c>
      <c r="AQ146" s="223" t="str">
        <f t="shared" si="148"/>
        <v>-</v>
      </c>
      <c r="AR146" s="223" t="str">
        <f t="shared" si="148"/>
        <v>-</v>
      </c>
      <c r="AS146" s="223" t="str">
        <f t="shared" si="148"/>
        <v>-</v>
      </c>
      <c r="AT146" s="223" t="str">
        <f t="shared" si="148"/>
        <v>-</v>
      </c>
      <c r="AU146" s="223" t="str">
        <f t="shared" si="148"/>
        <v>-</v>
      </c>
      <c r="AV146" s="223"/>
      <c r="AW146" s="223"/>
      <c r="AX146" s="223"/>
      <c r="AY146" s="223" t="str">
        <f t="shared" ref="AY146:BN146" si="149">IF(ISNUMBER(AY145),(IF(AY145&gt;0,(100/(AY143+AY144))*AY143,"-")),"-")</f>
        <v>-</v>
      </c>
      <c r="AZ146" s="223" t="str">
        <f t="shared" si="149"/>
        <v>-</v>
      </c>
      <c r="BA146" s="223" t="str">
        <f t="shared" si="149"/>
        <v>-</v>
      </c>
      <c r="BB146" s="223" t="str">
        <f t="shared" si="149"/>
        <v>-</v>
      </c>
      <c r="BC146" s="223" t="str">
        <f t="shared" si="149"/>
        <v>-</v>
      </c>
      <c r="BD146" s="223" t="str">
        <f t="shared" si="149"/>
        <v>-</v>
      </c>
      <c r="BE146" s="223" t="str">
        <f t="shared" si="149"/>
        <v>-</v>
      </c>
      <c r="BF146" s="223" t="str">
        <f t="shared" si="149"/>
        <v>-</v>
      </c>
      <c r="BG146" s="223" t="str">
        <f t="shared" si="149"/>
        <v>-</v>
      </c>
      <c r="BH146" s="223" t="str">
        <f t="shared" si="149"/>
        <v>-</v>
      </c>
      <c r="BI146" s="223" t="str">
        <f t="shared" si="149"/>
        <v>-</v>
      </c>
      <c r="BJ146" s="223" t="str">
        <f t="shared" si="149"/>
        <v>-</v>
      </c>
      <c r="BK146" s="223" t="str">
        <f t="shared" si="149"/>
        <v>-</v>
      </c>
      <c r="BL146" s="223" t="str">
        <f t="shared" si="149"/>
        <v>-</v>
      </c>
      <c r="BM146" s="223" t="str">
        <f t="shared" si="149"/>
        <v>-</v>
      </c>
      <c r="BN146" s="223" t="str">
        <f t="shared" si="149"/>
        <v>-</v>
      </c>
      <c r="BO146" s="270">
        <f t="shared" ref="BO146:BO147" si="150">AVERAGE(O146:BN146)</f>
        <v>100</v>
      </c>
    </row>
    <row r="147" spans="1:67" s="43" customFormat="1" x14ac:dyDescent="0.2">
      <c r="A147" s="318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9"/>
      <c r="N147" s="224" t="s">
        <v>937</v>
      </c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122" t="e">
        <f t="shared" si="150"/>
        <v>#DIV/0!</v>
      </c>
    </row>
    <row r="148" spans="1:67" s="43" customFormat="1" x14ac:dyDescent="0.2">
      <c r="A148" s="316" t="s">
        <v>25</v>
      </c>
      <c r="B148" s="307" t="s">
        <v>820</v>
      </c>
      <c r="C148" s="307" t="s">
        <v>76</v>
      </c>
      <c r="D148" s="307" t="s">
        <v>76</v>
      </c>
      <c r="E148" s="307" t="s">
        <v>817</v>
      </c>
      <c r="F148" s="307"/>
      <c r="G148" s="307"/>
      <c r="H148" s="319" t="s">
        <v>90</v>
      </c>
      <c r="I148" s="307"/>
      <c r="J148" s="307"/>
      <c r="K148" s="307"/>
      <c r="L148" s="307"/>
      <c r="M148" s="309"/>
      <c r="N148" s="219" t="s">
        <v>934</v>
      </c>
      <c r="O148" s="230">
        <v>0</v>
      </c>
      <c r="P148" s="230">
        <v>0</v>
      </c>
      <c r="Q148" s="230">
        <v>0</v>
      </c>
      <c r="R148" s="230">
        <v>0</v>
      </c>
      <c r="S148" s="230">
        <v>0</v>
      </c>
      <c r="T148" s="230">
        <v>0</v>
      </c>
      <c r="U148" s="230">
        <v>0</v>
      </c>
      <c r="V148" s="230">
        <v>0</v>
      </c>
      <c r="W148" s="230">
        <v>0</v>
      </c>
      <c r="X148" s="230">
        <v>0</v>
      </c>
      <c r="Y148" s="230">
        <v>0</v>
      </c>
      <c r="Z148" s="230">
        <v>0</v>
      </c>
      <c r="AA148" s="230">
        <v>0</v>
      </c>
      <c r="AB148" s="230">
        <v>0</v>
      </c>
      <c r="AC148" s="230">
        <v>0</v>
      </c>
      <c r="AD148" s="230">
        <v>0</v>
      </c>
      <c r="AE148" s="230">
        <v>0</v>
      </c>
      <c r="AF148" s="230">
        <v>0</v>
      </c>
      <c r="AG148" s="230">
        <v>0</v>
      </c>
      <c r="AH148" s="230">
        <v>0</v>
      </c>
      <c r="AI148" s="220">
        <v>0</v>
      </c>
      <c r="AJ148" s="220">
        <v>0</v>
      </c>
      <c r="AK148" s="220">
        <v>0</v>
      </c>
      <c r="AL148" s="220">
        <v>0</v>
      </c>
      <c r="AM148" s="220">
        <v>0</v>
      </c>
      <c r="AN148" s="220">
        <v>0</v>
      </c>
      <c r="AO148" s="220">
        <v>0</v>
      </c>
      <c r="AP148" s="230">
        <v>2</v>
      </c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132">
        <f t="shared" ref="BO148:BO150" si="151">SUM(O148:BN148)</f>
        <v>2</v>
      </c>
    </row>
    <row r="149" spans="1:67" s="43" customFormat="1" x14ac:dyDescent="0.2">
      <c r="A149" s="317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8"/>
      <c r="N149" s="219" t="s">
        <v>935</v>
      </c>
      <c r="O149" s="230">
        <v>0</v>
      </c>
      <c r="P149" s="230">
        <v>0</v>
      </c>
      <c r="Q149" s="230">
        <v>0</v>
      </c>
      <c r="R149" s="230">
        <v>0</v>
      </c>
      <c r="S149" s="230">
        <v>0</v>
      </c>
      <c r="T149" s="230">
        <v>0</v>
      </c>
      <c r="U149" s="230">
        <v>0</v>
      </c>
      <c r="V149" s="230">
        <v>0</v>
      </c>
      <c r="W149" s="230">
        <v>0</v>
      </c>
      <c r="X149" s="230">
        <v>0</v>
      </c>
      <c r="Y149" s="230">
        <v>0</v>
      </c>
      <c r="Z149" s="230">
        <v>0</v>
      </c>
      <c r="AA149" s="230">
        <v>0</v>
      </c>
      <c r="AB149" s="230">
        <v>0</v>
      </c>
      <c r="AC149" s="230">
        <v>0</v>
      </c>
      <c r="AD149" s="230">
        <v>0</v>
      </c>
      <c r="AE149" s="230">
        <v>0</v>
      </c>
      <c r="AF149" s="230">
        <v>0</v>
      </c>
      <c r="AG149" s="230">
        <v>0</v>
      </c>
      <c r="AH149" s="230">
        <v>0</v>
      </c>
      <c r="AI149" s="220">
        <v>0</v>
      </c>
      <c r="AJ149" s="220">
        <v>0</v>
      </c>
      <c r="AK149" s="220">
        <v>0</v>
      </c>
      <c r="AL149" s="220">
        <v>0</v>
      </c>
      <c r="AM149" s="220">
        <v>0</v>
      </c>
      <c r="AN149" s="220">
        <v>0</v>
      </c>
      <c r="AO149" s="220">
        <v>0</v>
      </c>
      <c r="AP149" s="230">
        <v>3</v>
      </c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132">
        <f t="shared" si="151"/>
        <v>3</v>
      </c>
    </row>
    <row r="150" spans="1:67" s="43" customFormat="1" x14ac:dyDescent="0.2">
      <c r="A150" s="317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8"/>
      <c r="N150" s="221" t="s">
        <v>633</v>
      </c>
      <c r="O150" s="222">
        <f t="shared" ref="O150:AU150" si="152">IF(ISBLANK(O148),"-",O148+O149)</f>
        <v>0</v>
      </c>
      <c r="P150" s="222">
        <f t="shared" si="152"/>
        <v>0</v>
      </c>
      <c r="Q150" s="222">
        <f t="shared" si="152"/>
        <v>0</v>
      </c>
      <c r="R150" s="222">
        <f t="shared" si="152"/>
        <v>0</v>
      </c>
      <c r="S150" s="222">
        <f t="shared" si="152"/>
        <v>0</v>
      </c>
      <c r="T150" s="222">
        <f t="shared" si="152"/>
        <v>0</v>
      </c>
      <c r="U150" s="222">
        <f t="shared" si="152"/>
        <v>0</v>
      </c>
      <c r="V150" s="222">
        <f t="shared" si="152"/>
        <v>0</v>
      </c>
      <c r="W150" s="222">
        <f t="shared" si="152"/>
        <v>0</v>
      </c>
      <c r="X150" s="222">
        <f t="shared" si="152"/>
        <v>0</v>
      </c>
      <c r="Y150" s="222">
        <f t="shared" si="152"/>
        <v>0</v>
      </c>
      <c r="Z150" s="222">
        <f t="shared" si="152"/>
        <v>0</v>
      </c>
      <c r="AA150" s="222">
        <f t="shared" si="152"/>
        <v>0</v>
      </c>
      <c r="AB150" s="222">
        <f t="shared" si="152"/>
        <v>0</v>
      </c>
      <c r="AC150" s="222">
        <f t="shared" si="152"/>
        <v>0</v>
      </c>
      <c r="AD150" s="222">
        <f t="shared" si="152"/>
        <v>0</v>
      </c>
      <c r="AE150" s="222">
        <f t="shared" si="152"/>
        <v>0</v>
      </c>
      <c r="AF150" s="222">
        <f t="shared" si="152"/>
        <v>0</v>
      </c>
      <c r="AG150" s="222">
        <f t="shared" si="152"/>
        <v>0</v>
      </c>
      <c r="AH150" s="222">
        <f t="shared" si="152"/>
        <v>0</v>
      </c>
      <c r="AI150" s="222">
        <f t="shared" si="152"/>
        <v>0</v>
      </c>
      <c r="AJ150" s="222">
        <f t="shared" si="152"/>
        <v>0</v>
      </c>
      <c r="AK150" s="222">
        <f t="shared" si="152"/>
        <v>0</v>
      </c>
      <c r="AL150" s="222">
        <f t="shared" si="152"/>
        <v>0</v>
      </c>
      <c r="AM150" s="222">
        <f t="shared" si="152"/>
        <v>0</v>
      </c>
      <c r="AN150" s="222">
        <f t="shared" si="152"/>
        <v>0</v>
      </c>
      <c r="AO150" s="222">
        <f t="shared" si="152"/>
        <v>0</v>
      </c>
      <c r="AP150" s="222">
        <f t="shared" si="152"/>
        <v>5</v>
      </c>
      <c r="AQ150" s="222" t="str">
        <f t="shared" si="152"/>
        <v>-</v>
      </c>
      <c r="AR150" s="222" t="str">
        <f t="shared" si="152"/>
        <v>-</v>
      </c>
      <c r="AS150" s="222" t="str">
        <f t="shared" si="152"/>
        <v>-</v>
      </c>
      <c r="AT150" s="222" t="str">
        <f t="shared" si="152"/>
        <v>-</v>
      </c>
      <c r="AU150" s="222" t="str">
        <f t="shared" si="152"/>
        <v>-</v>
      </c>
      <c r="AV150" s="222"/>
      <c r="AW150" s="222"/>
      <c r="AX150" s="222"/>
      <c r="AY150" s="222" t="str">
        <f t="shared" ref="AY150:BN150" si="153">IF(ISBLANK(AY148),"-",AY148+AY149)</f>
        <v>-</v>
      </c>
      <c r="AZ150" s="222" t="str">
        <f t="shared" si="153"/>
        <v>-</v>
      </c>
      <c r="BA150" s="222" t="str">
        <f t="shared" si="153"/>
        <v>-</v>
      </c>
      <c r="BB150" s="222" t="str">
        <f t="shared" si="153"/>
        <v>-</v>
      </c>
      <c r="BC150" s="222" t="str">
        <f t="shared" si="153"/>
        <v>-</v>
      </c>
      <c r="BD150" s="222" t="str">
        <f t="shared" si="153"/>
        <v>-</v>
      </c>
      <c r="BE150" s="222" t="str">
        <f t="shared" si="153"/>
        <v>-</v>
      </c>
      <c r="BF150" s="222" t="str">
        <f t="shared" si="153"/>
        <v>-</v>
      </c>
      <c r="BG150" s="222" t="str">
        <f t="shared" si="153"/>
        <v>-</v>
      </c>
      <c r="BH150" s="222" t="str">
        <f t="shared" si="153"/>
        <v>-</v>
      </c>
      <c r="BI150" s="222" t="str">
        <f t="shared" si="153"/>
        <v>-</v>
      </c>
      <c r="BJ150" s="222" t="str">
        <f t="shared" si="153"/>
        <v>-</v>
      </c>
      <c r="BK150" s="222" t="str">
        <f t="shared" si="153"/>
        <v>-</v>
      </c>
      <c r="BL150" s="222" t="str">
        <f t="shared" si="153"/>
        <v>-</v>
      </c>
      <c r="BM150" s="222" t="str">
        <f t="shared" si="153"/>
        <v>-</v>
      </c>
      <c r="BN150" s="222" t="str">
        <f t="shared" si="153"/>
        <v>-</v>
      </c>
      <c r="BO150" s="133">
        <f t="shared" si="151"/>
        <v>5</v>
      </c>
    </row>
    <row r="151" spans="1:67" s="43" customFormat="1" x14ac:dyDescent="0.2">
      <c r="A151" s="317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8"/>
      <c r="N151" s="219" t="s">
        <v>936</v>
      </c>
      <c r="O151" s="223" t="str">
        <f t="shared" ref="O151:AU151" si="154">IF(ISNUMBER(O150),(IF(O150&gt;0,(100/(O148+O149))*O148,"-")),"-")</f>
        <v>-</v>
      </c>
      <c r="P151" s="223" t="str">
        <f t="shared" si="154"/>
        <v>-</v>
      </c>
      <c r="Q151" s="223" t="str">
        <f t="shared" si="154"/>
        <v>-</v>
      </c>
      <c r="R151" s="223" t="str">
        <f t="shared" si="154"/>
        <v>-</v>
      </c>
      <c r="S151" s="223" t="str">
        <f t="shared" si="154"/>
        <v>-</v>
      </c>
      <c r="T151" s="223" t="str">
        <f t="shared" si="154"/>
        <v>-</v>
      </c>
      <c r="U151" s="223" t="str">
        <f t="shared" si="154"/>
        <v>-</v>
      </c>
      <c r="V151" s="223" t="str">
        <f t="shared" si="154"/>
        <v>-</v>
      </c>
      <c r="W151" s="223" t="str">
        <f t="shared" si="154"/>
        <v>-</v>
      </c>
      <c r="X151" s="223" t="str">
        <f t="shared" si="154"/>
        <v>-</v>
      </c>
      <c r="Y151" s="223" t="str">
        <f t="shared" si="154"/>
        <v>-</v>
      </c>
      <c r="Z151" s="223" t="str">
        <f t="shared" si="154"/>
        <v>-</v>
      </c>
      <c r="AA151" s="223" t="str">
        <f t="shared" si="154"/>
        <v>-</v>
      </c>
      <c r="AB151" s="223" t="str">
        <f t="shared" si="154"/>
        <v>-</v>
      </c>
      <c r="AC151" s="223" t="str">
        <f t="shared" si="154"/>
        <v>-</v>
      </c>
      <c r="AD151" s="223" t="str">
        <f t="shared" si="154"/>
        <v>-</v>
      </c>
      <c r="AE151" s="223" t="str">
        <f t="shared" si="154"/>
        <v>-</v>
      </c>
      <c r="AF151" s="223" t="str">
        <f t="shared" si="154"/>
        <v>-</v>
      </c>
      <c r="AG151" s="223" t="str">
        <f t="shared" si="154"/>
        <v>-</v>
      </c>
      <c r="AH151" s="223" t="str">
        <f t="shared" si="154"/>
        <v>-</v>
      </c>
      <c r="AI151" s="223" t="str">
        <f t="shared" si="154"/>
        <v>-</v>
      </c>
      <c r="AJ151" s="223" t="str">
        <f t="shared" si="154"/>
        <v>-</v>
      </c>
      <c r="AK151" s="223" t="str">
        <f t="shared" si="154"/>
        <v>-</v>
      </c>
      <c r="AL151" s="223" t="str">
        <f t="shared" si="154"/>
        <v>-</v>
      </c>
      <c r="AM151" s="223" t="str">
        <f t="shared" si="154"/>
        <v>-</v>
      </c>
      <c r="AN151" s="223" t="str">
        <f t="shared" si="154"/>
        <v>-</v>
      </c>
      <c r="AO151" s="223" t="str">
        <f t="shared" si="154"/>
        <v>-</v>
      </c>
      <c r="AP151" s="223">
        <f t="shared" si="154"/>
        <v>40</v>
      </c>
      <c r="AQ151" s="223" t="str">
        <f t="shared" si="154"/>
        <v>-</v>
      </c>
      <c r="AR151" s="223" t="str">
        <f t="shared" si="154"/>
        <v>-</v>
      </c>
      <c r="AS151" s="223" t="str">
        <f t="shared" si="154"/>
        <v>-</v>
      </c>
      <c r="AT151" s="223" t="str">
        <f t="shared" si="154"/>
        <v>-</v>
      </c>
      <c r="AU151" s="223" t="str">
        <f t="shared" si="154"/>
        <v>-</v>
      </c>
      <c r="AV151" s="223"/>
      <c r="AW151" s="223"/>
      <c r="AX151" s="223"/>
      <c r="AY151" s="223" t="str">
        <f t="shared" ref="AY151:BN151" si="155">IF(ISNUMBER(AY150),(IF(AY150&gt;0,(100/(AY148+AY149))*AY148,"-")),"-")</f>
        <v>-</v>
      </c>
      <c r="AZ151" s="223" t="str">
        <f t="shared" si="155"/>
        <v>-</v>
      </c>
      <c r="BA151" s="223" t="str">
        <f t="shared" si="155"/>
        <v>-</v>
      </c>
      <c r="BB151" s="223" t="str">
        <f t="shared" si="155"/>
        <v>-</v>
      </c>
      <c r="BC151" s="223" t="str">
        <f t="shared" si="155"/>
        <v>-</v>
      </c>
      <c r="BD151" s="223" t="str">
        <f t="shared" si="155"/>
        <v>-</v>
      </c>
      <c r="BE151" s="223" t="str">
        <f t="shared" si="155"/>
        <v>-</v>
      </c>
      <c r="BF151" s="223" t="str">
        <f t="shared" si="155"/>
        <v>-</v>
      </c>
      <c r="BG151" s="223" t="str">
        <f t="shared" si="155"/>
        <v>-</v>
      </c>
      <c r="BH151" s="223" t="str">
        <f t="shared" si="155"/>
        <v>-</v>
      </c>
      <c r="BI151" s="223" t="str">
        <f t="shared" si="155"/>
        <v>-</v>
      </c>
      <c r="BJ151" s="223" t="str">
        <f t="shared" si="155"/>
        <v>-</v>
      </c>
      <c r="BK151" s="223" t="str">
        <f t="shared" si="155"/>
        <v>-</v>
      </c>
      <c r="BL151" s="223" t="str">
        <f t="shared" si="155"/>
        <v>-</v>
      </c>
      <c r="BM151" s="223" t="str">
        <f t="shared" si="155"/>
        <v>-</v>
      </c>
      <c r="BN151" s="223" t="str">
        <f t="shared" si="155"/>
        <v>-</v>
      </c>
      <c r="BO151" s="270">
        <f t="shared" ref="BO151:BO152" si="156">AVERAGE(O151:BN151)</f>
        <v>40</v>
      </c>
    </row>
    <row r="152" spans="1:67" s="43" customFormat="1" x14ac:dyDescent="0.2">
      <c r="A152" s="318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9"/>
      <c r="N152" s="224" t="s">
        <v>937</v>
      </c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122" t="e">
        <f t="shared" si="156"/>
        <v>#DIV/0!</v>
      </c>
    </row>
    <row r="153" spans="1:67" s="43" customFormat="1" x14ac:dyDescent="0.2">
      <c r="A153" s="316" t="s">
        <v>25</v>
      </c>
      <c r="B153" s="307" t="s">
        <v>821</v>
      </c>
      <c r="C153" s="307" t="s">
        <v>76</v>
      </c>
      <c r="D153" s="307" t="s">
        <v>76</v>
      </c>
      <c r="E153" s="307" t="s">
        <v>817</v>
      </c>
      <c r="F153" s="307"/>
      <c r="G153" s="307"/>
      <c r="H153" s="319" t="s">
        <v>90</v>
      </c>
      <c r="I153" s="307"/>
      <c r="J153" s="307"/>
      <c r="K153" s="307"/>
      <c r="L153" s="307"/>
      <c r="M153" s="309"/>
      <c r="N153" s="219" t="s">
        <v>934</v>
      </c>
      <c r="O153" s="230">
        <v>0</v>
      </c>
      <c r="P153" s="230">
        <v>0</v>
      </c>
      <c r="Q153" s="230">
        <v>0</v>
      </c>
      <c r="R153" s="230">
        <v>0</v>
      </c>
      <c r="S153" s="230">
        <v>0</v>
      </c>
      <c r="T153" s="230">
        <v>0</v>
      </c>
      <c r="U153" s="230">
        <v>0</v>
      </c>
      <c r="V153" s="230">
        <v>0</v>
      </c>
      <c r="W153" s="230">
        <v>0</v>
      </c>
      <c r="X153" s="230">
        <v>0</v>
      </c>
      <c r="Y153" s="230">
        <v>0</v>
      </c>
      <c r="Z153" s="230">
        <v>0</v>
      </c>
      <c r="AA153" s="230">
        <v>0</v>
      </c>
      <c r="AB153" s="230">
        <v>0</v>
      </c>
      <c r="AC153" s="230">
        <v>0</v>
      </c>
      <c r="AD153" s="230">
        <v>0</v>
      </c>
      <c r="AE153" s="230">
        <v>0</v>
      </c>
      <c r="AF153" s="230">
        <v>0</v>
      </c>
      <c r="AG153" s="230">
        <v>0</v>
      </c>
      <c r="AH153" s="230">
        <v>0</v>
      </c>
      <c r="AI153" s="220">
        <v>0</v>
      </c>
      <c r="AJ153" s="220">
        <v>0</v>
      </c>
      <c r="AK153" s="220">
        <v>0</v>
      </c>
      <c r="AL153" s="220">
        <v>0</v>
      </c>
      <c r="AM153" s="220">
        <v>0</v>
      </c>
      <c r="AN153" s="220">
        <v>0</v>
      </c>
      <c r="AO153" s="220">
        <v>0</v>
      </c>
      <c r="AP153" s="230">
        <v>0</v>
      </c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132">
        <f t="shared" ref="BO153:BO155" si="157">SUM(O153:BN153)</f>
        <v>0</v>
      </c>
    </row>
    <row r="154" spans="1:67" s="43" customFormat="1" x14ac:dyDescent="0.2">
      <c r="A154" s="317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8"/>
      <c r="N154" s="219" t="s">
        <v>935</v>
      </c>
      <c r="O154" s="230">
        <v>0</v>
      </c>
      <c r="P154" s="230">
        <v>0</v>
      </c>
      <c r="Q154" s="230">
        <v>0</v>
      </c>
      <c r="R154" s="230">
        <v>0</v>
      </c>
      <c r="S154" s="230">
        <v>0</v>
      </c>
      <c r="T154" s="230">
        <v>0</v>
      </c>
      <c r="U154" s="230">
        <v>0</v>
      </c>
      <c r="V154" s="230">
        <v>0</v>
      </c>
      <c r="W154" s="230">
        <v>0</v>
      </c>
      <c r="X154" s="230">
        <v>0</v>
      </c>
      <c r="Y154" s="230">
        <v>0</v>
      </c>
      <c r="Z154" s="230">
        <v>0</v>
      </c>
      <c r="AA154" s="230">
        <v>0</v>
      </c>
      <c r="AB154" s="230">
        <v>0</v>
      </c>
      <c r="AC154" s="230">
        <v>0</v>
      </c>
      <c r="AD154" s="230">
        <v>0</v>
      </c>
      <c r="AE154" s="230">
        <v>0</v>
      </c>
      <c r="AF154" s="230">
        <v>0</v>
      </c>
      <c r="AG154" s="230">
        <v>0</v>
      </c>
      <c r="AH154" s="230">
        <v>0</v>
      </c>
      <c r="AI154" s="220">
        <v>0</v>
      </c>
      <c r="AJ154" s="220">
        <v>0</v>
      </c>
      <c r="AK154" s="220">
        <v>0</v>
      </c>
      <c r="AL154" s="220">
        <v>0</v>
      </c>
      <c r="AM154" s="220">
        <v>1</v>
      </c>
      <c r="AN154" s="220">
        <v>0</v>
      </c>
      <c r="AO154" s="220">
        <v>0</v>
      </c>
      <c r="AP154" s="230">
        <v>2</v>
      </c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132">
        <f t="shared" si="157"/>
        <v>3</v>
      </c>
    </row>
    <row r="155" spans="1:67" s="43" customFormat="1" x14ac:dyDescent="0.2">
      <c r="A155" s="317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8"/>
      <c r="N155" s="221" t="s">
        <v>633</v>
      </c>
      <c r="O155" s="222">
        <f t="shared" ref="O155:AV155" si="158">IF(ISBLANK(O153),"-",O153+O154)</f>
        <v>0</v>
      </c>
      <c r="P155" s="222">
        <f t="shared" si="158"/>
        <v>0</v>
      </c>
      <c r="Q155" s="222">
        <f t="shared" si="158"/>
        <v>0</v>
      </c>
      <c r="R155" s="222">
        <f t="shared" si="158"/>
        <v>0</v>
      </c>
      <c r="S155" s="222">
        <f t="shared" si="158"/>
        <v>0</v>
      </c>
      <c r="T155" s="222">
        <f t="shared" si="158"/>
        <v>0</v>
      </c>
      <c r="U155" s="222">
        <f t="shared" si="158"/>
        <v>0</v>
      </c>
      <c r="V155" s="222">
        <f t="shared" si="158"/>
        <v>0</v>
      </c>
      <c r="W155" s="222">
        <f t="shared" si="158"/>
        <v>0</v>
      </c>
      <c r="X155" s="222">
        <f t="shared" si="158"/>
        <v>0</v>
      </c>
      <c r="Y155" s="222">
        <f t="shared" si="158"/>
        <v>0</v>
      </c>
      <c r="Z155" s="222">
        <f t="shared" si="158"/>
        <v>0</v>
      </c>
      <c r="AA155" s="222">
        <f t="shared" si="158"/>
        <v>0</v>
      </c>
      <c r="AB155" s="222">
        <f t="shared" si="158"/>
        <v>0</v>
      </c>
      <c r="AC155" s="222">
        <f t="shared" si="158"/>
        <v>0</v>
      </c>
      <c r="AD155" s="222">
        <f t="shared" si="158"/>
        <v>0</v>
      </c>
      <c r="AE155" s="222">
        <f t="shared" si="158"/>
        <v>0</v>
      </c>
      <c r="AF155" s="222">
        <f t="shared" si="158"/>
        <v>0</v>
      </c>
      <c r="AG155" s="222">
        <f t="shared" si="158"/>
        <v>0</v>
      </c>
      <c r="AH155" s="222">
        <f t="shared" si="158"/>
        <v>0</v>
      </c>
      <c r="AI155" s="222">
        <f t="shared" si="158"/>
        <v>0</v>
      </c>
      <c r="AJ155" s="222">
        <f t="shared" si="158"/>
        <v>0</v>
      </c>
      <c r="AK155" s="222">
        <f t="shared" si="158"/>
        <v>0</v>
      </c>
      <c r="AL155" s="222">
        <f t="shared" si="158"/>
        <v>0</v>
      </c>
      <c r="AM155" s="222">
        <f t="shared" si="158"/>
        <v>1</v>
      </c>
      <c r="AN155" s="222">
        <f t="shared" si="158"/>
        <v>0</v>
      </c>
      <c r="AO155" s="222">
        <f t="shared" si="158"/>
        <v>0</v>
      </c>
      <c r="AP155" s="222">
        <f t="shared" si="158"/>
        <v>2</v>
      </c>
      <c r="AQ155" s="222" t="str">
        <f t="shared" si="158"/>
        <v>-</v>
      </c>
      <c r="AR155" s="222" t="str">
        <f t="shared" si="158"/>
        <v>-</v>
      </c>
      <c r="AS155" s="222" t="str">
        <f t="shared" si="158"/>
        <v>-</v>
      </c>
      <c r="AT155" s="222" t="str">
        <f t="shared" si="158"/>
        <v>-</v>
      </c>
      <c r="AU155" s="222" t="str">
        <f t="shared" si="158"/>
        <v>-</v>
      </c>
      <c r="AV155" s="222" t="str">
        <f t="shared" si="158"/>
        <v>-</v>
      </c>
      <c r="AW155" s="222"/>
      <c r="AX155" s="222"/>
      <c r="AY155" s="222"/>
      <c r="AZ155" s="222" t="str">
        <f t="shared" ref="AZ155:BN155" si="159">IF(ISBLANK(AZ153),"-",AZ153+AZ154)</f>
        <v>-</v>
      </c>
      <c r="BA155" s="222" t="str">
        <f t="shared" si="159"/>
        <v>-</v>
      </c>
      <c r="BB155" s="222" t="str">
        <f t="shared" si="159"/>
        <v>-</v>
      </c>
      <c r="BC155" s="222" t="str">
        <f t="shared" si="159"/>
        <v>-</v>
      </c>
      <c r="BD155" s="222" t="str">
        <f t="shared" si="159"/>
        <v>-</v>
      </c>
      <c r="BE155" s="222" t="str">
        <f t="shared" si="159"/>
        <v>-</v>
      </c>
      <c r="BF155" s="222" t="str">
        <f t="shared" si="159"/>
        <v>-</v>
      </c>
      <c r="BG155" s="222" t="str">
        <f t="shared" si="159"/>
        <v>-</v>
      </c>
      <c r="BH155" s="222" t="str">
        <f t="shared" si="159"/>
        <v>-</v>
      </c>
      <c r="BI155" s="222" t="str">
        <f t="shared" si="159"/>
        <v>-</v>
      </c>
      <c r="BJ155" s="222" t="str">
        <f t="shared" si="159"/>
        <v>-</v>
      </c>
      <c r="BK155" s="222" t="str">
        <f t="shared" si="159"/>
        <v>-</v>
      </c>
      <c r="BL155" s="222" t="str">
        <f t="shared" si="159"/>
        <v>-</v>
      </c>
      <c r="BM155" s="222" t="str">
        <f t="shared" si="159"/>
        <v>-</v>
      </c>
      <c r="BN155" s="222" t="str">
        <f t="shared" si="159"/>
        <v>-</v>
      </c>
      <c r="BO155" s="133">
        <f t="shared" si="157"/>
        <v>3</v>
      </c>
    </row>
    <row r="156" spans="1:67" s="43" customFormat="1" x14ac:dyDescent="0.2">
      <c r="A156" s="317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8"/>
      <c r="N156" s="219" t="s">
        <v>936</v>
      </c>
      <c r="O156" s="223" t="str">
        <f t="shared" ref="O156:AV156" si="160">IF(ISNUMBER(O155),(IF(O155&gt;0,(100/(O153+O154))*O153,"-")),"-")</f>
        <v>-</v>
      </c>
      <c r="P156" s="223" t="str">
        <f t="shared" si="160"/>
        <v>-</v>
      </c>
      <c r="Q156" s="223" t="str">
        <f t="shared" si="160"/>
        <v>-</v>
      </c>
      <c r="R156" s="223" t="str">
        <f t="shared" si="160"/>
        <v>-</v>
      </c>
      <c r="S156" s="223" t="str">
        <f t="shared" si="160"/>
        <v>-</v>
      </c>
      <c r="T156" s="223" t="str">
        <f t="shared" si="160"/>
        <v>-</v>
      </c>
      <c r="U156" s="223" t="str">
        <f t="shared" si="160"/>
        <v>-</v>
      </c>
      <c r="V156" s="223" t="str">
        <f t="shared" si="160"/>
        <v>-</v>
      </c>
      <c r="W156" s="223" t="str">
        <f t="shared" si="160"/>
        <v>-</v>
      </c>
      <c r="X156" s="223" t="str">
        <f t="shared" si="160"/>
        <v>-</v>
      </c>
      <c r="Y156" s="223" t="str">
        <f t="shared" si="160"/>
        <v>-</v>
      </c>
      <c r="Z156" s="223" t="str">
        <f t="shared" si="160"/>
        <v>-</v>
      </c>
      <c r="AA156" s="223" t="str">
        <f t="shared" si="160"/>
        <v>-</v>
      </c>
      <c r="AB156" s="223" t="str">
        <f t="shared" si="160"/>
        <v>-</v>
      </c>
      <c r="AC156" s="223" t="str">
        <f t="shared" si="160"/>
        <v>-</v>
      </c>
      <c r="AD156" s="223" t="str">
        <f t="shared" si="160"/>
        <v>-</v>
      </c>
      <c r="AE156" s="223" t="str">
        <f t="shared" si="160"/>
        <v>-</v>
      </c>
      <c r="AF156" s="223" t="str">
        <f t="shared" si="160"/>
        <v>-</v>
      </c>
      <c r="AG156" s="223" t="str">
        <f t="shared" si="160"/>
        <v>-</v>
      </c>
      <c r="AH156" s="223" t="str">
        <f t="shared" si="160"/>
        <v>-</v>
      </c>
      <c r="AI156" s="223" t="str">
        <f t="shared" si="160"/>
        <v>-</v>
      </c>
      <c r="AJ156" s="223" t="str">
        <f t="shared" si="160"/>
        <v>-</v>
      </c>
      <c r="AK156" s="223" t="str">
        <f t="shared" si="160"/>
        <v>-</v>
      </c>
      <c r="AL156" s="223" t="str">
        <f t="shared" si="160"/>
        <v>-</v>
      </c>
      <c r="AM156" s="223">
        <f t="shared" si="160"/>
        <v>0</v>
      </c>
      <c r="AN156" s="223" t="str">
        <f t="shared" si="160"/>
        <v>-</v>
      </c>
      <c r="AO156" s="223" t="str">
        <f t="shared" si="160"/>
        <v>-</v>
      </c>
      <c r="AP156" s="223">
        <f t="shared" si="160"/>
        <v>0</v>
      </c>
      <c r="AQ156" s="223" t="str">
        <f t="shared" si="160"/>
        <v>-</v>
      </c>
      <c r="AR156" s="223" t="str">
        <f t="shared" si="160"/>
        <v>-</v>
      </c>
      <c r="AS156" s="223" t="str">
        <f t="shared" si="160"/>
        <v>-</v>
      </c>
      <c r="AT156" s="223" t="str">
        <f t="shared" si="160"/>
        <v>-</v>
      </c>
      <c r="AU156" s="223" t="str">
        <f t="shared" si="160"/>
        <v>-</v>
      </c>
      <c r="AV156" s="223" t="str">
        <f t="shared" si="160"/>
        <v>-</v>
      </c>
      <c r="AW156" s="223"/>
      <c r="AX156" s="223"/>
      <c r="AY156" s="223"/>
      <c r="AZ156" s="223" t="str">
        <f t="shared" ref="AZ156:BN156" si="161">IF(ISNUMBER(AZ155),(IF(AZ155&gt;0,(100/(AZ153+AZ154))*AZ153,"-")),"-")</f>
        <v>-</v>
      </c>
      <c r="BA156" s="223" t="str">
        <f t="shared" si="161"/>
        <v>-</v>
      </c>
      <c r="BB156" s="223" t="str">
        <f t="shared" si="161"/>
        <v>-</v>
      </c>
      <c r="BC156" s="223" t="str">
        <f t="shared" si="161"/>
        <v>-</v>
      </c>
      <c r="BD156" s="223" t="str">
        <f t="shared" si="161"/>
        <v>-</v>
      </c>
      <c r="BE156" s="223" t="str">
        <f t="shared" si="161"/>
        <v>-</v>
      </c>
      <c r="BF156" s="223" t="str">
        <f t="shared" si="161"/>
        <v>-</v>
      </c>
      <c r="BG156" s="223" t="str">
        <f t="shared" si="161"/>
        <v>-</v>
      </c>
      <c r="BH156" s="223" t="str">
        <f t="shared" si="161"/>
        <v>-</v>
      </c>
      <c r="BI156" s="223" t="str">
        <f t="shared" si="161"/>
        <v>-</v>
      </c>
      <c r="BJ156" s="223" t="str">
        <f t="shared" si="161"/>
        <v>-</v>
      </c>
      <c r="BK156" s="223" t="str">
        <f t="shared" si="161"/>
        <v>-</v>
      </c>
      <c r="BL156" s="223" t="str">
        <f t="shared" si="161"/>
        <v>-</v>
      </c>
      <c r="BM156" s="223" t="str">
        <f t="shared" si="161"/>
        <v>-</v>
      </c>
      <c r="BN156" s="223" t="str">
        <f t="shared" si="161"/>
        <v>-</v>
      </c>
      <c r="BO156" s="270">
        <f t="shared" ref="BO156:BO157" si="162">AVERAGE(O156:BN156)</f>
        <v>0</v>
      </c>
    </row>
    <row r="157" spans="1:67" s="43" customFormat="1" x14ac:dyDescent="0.2">
      <c r="A157" s="318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9"/>
      <c r="N157" s="224" t="s">
        <v>937</v>
      </c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5"/>
      <c r="BN157" s="225"/>
      <c r="BO157" s="122" t="e">
        <f t="shared" si="162"/>
        <v>#DIV/0!</v>
      </c>
    </row>
    <row r="158" spans="1:67" s="43" customFormat="1" x14ac:dyDescent="0.2">
      <c r="A158" s="49"/>
      <c r="B158" s="49"/>
      <c r="C158" s="49"/>
      <c r="D158" s="49"/>
      <c r="E158" s="49"/>
      <c r="F158" s="49"/>
      <c r="G158" s="49"/>
      <c r="H158" s="46"/>
      <c r="I158" s="49"/>
      <c r="J158" s="49"/>
      <c r="K158" s="49"/>
      <c r="L158" s="49"/>
      <c r="M158" s="49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</row>
    <row r="160" spans="1:67" x14ac:dyDescent="0.2">
      <c r="N160" s="129" t="s">
        <v>950</v>
      </c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</row>
    <row r="161" spans="14:66" x14ac:dyDescent="0.2">
      <c r="N161" s="127" t="s">
        <v>939</v>
      </c>
      <c r="O161" s="125">
        <v>1</v>
      </c>
      <c r="P161" s="125">
        <v>2</v>
      </c>
      <c r="Q161" s="125">
        <v>3</v>
      </c>
      <c r="R161" s="125">
        <v>4</v>
      </c>
      <c r="S161" s="125">
        <v>5</v>
      </c>
      <c r="T161" s="125">
        <v>6</v>
      </c>
      <c r="U161" s="125">
        <v>7</v>
      </c>
      <c r="V161" s="125">
        <v>8</v>
      </c>
      <c r="W161" s="125">
        <v>9</v>
      </c>
      <c r="X161" s="125">
        <v>10</v>
      </c>
      <c r="Y161" s="125">
        <v>11</v>
      </c>
      <c r="Z161" s="125">
        <v>12</v>
      </c>
      <c r="AA161" s="125">
        <v>13</v>
      </c>
      <c r="AB161" s="125">
        <v>14</v>
      </c>
      <c r="AC161" s="125">
        <v>15</v>
      </c>
      <c r="AD161" s="125">
        <v>16</v>
      </c>
      <c r="AE161" s="125">
        <v>17</v>
      </c>
      <c r="AF161" s="125">
        <v>18</v>
      </c>
      <c r="AG161" s="125">
        <v>19</v>
      </c>
      <c r="AH161" s="125">
        <v>20</v>
      </c>
      <c r="AI161" s="125">
        <v>21</v>
      </c>
      <c r="AJ161" s="125">
        <v>22</v>
      </c>
      <c r="AK161" s="125">
        <v>23</v>
      </c>
      <c r="AL161" s="125">
        <v>24</v>
      </c>
      <c r="AM161" s="125">
        <v>25</v>
      </c>
      <c r="AN161" s="125">
        <v>26</v>
      </c>
      <c r="AO161" s="125">
        <v>27</v>
      </c>
      <c r="AP161" s="125">
        <v>28</v>
      </c>
      <c r="AQ161" s="125">
        <v>29</v>
      </c>
      <c r="AR161" s="125">
        <v>30</v>
      </c>
      <c r="AS161" s="125">
        <v>31</v>
      </c>
      <c r="AT161" s="125">
        <v>32</v>
      </c>
      <c r="AU161" s="125">
        <v>33</v>
      </c>
      <c r="AV161" s="125">
        <v>34</v>
      </c>
      <c r="AW161" s="125">
        <v>35</v>
      </c>
      <c r="AX161" s="125">
        <v>36</v>
      </c>
      <c r="AY161" s="125">
        <v>37</v>
      </c>
      <c r="AZ161" s="125">
        <v>38</v>
      </c>
      <c r="BA161" s="125">
        <v>39</v>
      </c>
      <c r="BB161" s="125">
        <v>40</v>
      </c>
      <c r="BC161" s="125">
        <v>41</v>
      </c>
      <c r="BD161" s="125">
        <v>42</v>
      </c>
      <c r="BE161" s="125">
        <v>43</v>
      </c>
      <c r="BF161" s="125">
        <v>44</v>
      </c>
      <c r="BG161" s="125">
        <v>45</v>
      </c>
      <c r="BH161" s="125">
        <v>46</v>
      </c>
      <c r="BI161" s="125">
        <v>47</v>
      </c>
      <c r="BJ161" s="125">
        <v>48</v>
      </c>
      <c r="BK161" s="125">
        <v>49</v>
      </c>
      <c r="BL161" s="125">
        <v>50</v>
      </c>
      <c r="BM161" s="125">
        <v>51</v>
      </c>
      <c r="BN161" s="125">
        <v>52</v>
      </c>
    </row>
    <row r="162" spans="14:66" x14ac:dyDescent="0.2">
      <c r="N162" s="127" t="s">
        <v>940</v>
      </c>
      <c r="O162" s="125">
        <f>SUM(O5,O10,O15,O20,O25,O30,O35,O40,O45,O50,O55,O60,O65,O70,O75,O80,O85,O90,O95,O100,O105,O110,O115,O120,O125,O130,O135,O140,O145,O150,O155)</f>
        <v>728</v>
      </c>
      <c r="P162" s="125">
        <f t="shared" ref="P162:BN162" si="163">SUM(P5,P10,P15,P20,P25,P30,P35,P40,P45,P50,P55,P60,P65,P70,P75,P80,P85,P90,P95,P100,P105,P110,P115,P120,P125,P130,P135,P140,P145,P150,P155)</f>
        <v>734</v>
      </c>
      <c r="Q162" s="125">
        <f t="shared" si="163"/>
        <v>21</v>
      </c>
      <c r="R162" s="125">
        <f t="shared" si="163"/>
        <v>25</v>
      </c>
      <c r="S162" s="125">
        <f t="shared" si="163"/>
        <v>94</v>
      </c>
      <c r="T162" s="125">
        <f t="shared" si="163"/>
        <v>101</v>
      </c>
      <c r="U162" s="125">
        <f t="shared" si="163"/>
        <v>13</v>
      </c>
      <c r="V162" s="125">
        <f t="shared" si="163"/>
        <v>17</v>
      </c>
      <c r="W162" s="125">
        <f t="shared" si="163"/>
        <v>5</v>
      </c>
      <c r="X162" s="125">
        <f t="shared" si="163"/>
        <v>6</v>
      </c>
      <c r="Y162" s="125">
        <f t="shared" si="163"/>
        <v>0</v>
      </c>
      <c r="Z162" s="125">
        <f t="shared" si="163"/>
        <v>2</v>
      </c>
      <c r="AA162" s="125">
        <f t="shared" si="163"/>
        <v>0</v>
      </c>
      <c r="AB162" s="125">
        <f t="shared" si="163"/>
        <v>3</v>
      </c>
      <c r="AC162" s="125">
        <f t="shared" si="163"/>
        <v>0</v>
      </c>
      <c r="AD162" s="125">
        <f t="shared" si="163"/>
        <v>1</v>
      </c>
      <c r="AE162" s="125">
        <f t="shared" si="163"/>
        <v>0</v>
      </c>
      <c r="AF162" s="125">
        <f t="shared" si="163"/>
        <v>1</v>
      </c>
      <c r="AG162" s="125">
        <f t="shared" si="163"/>
        <v>0</v>
      </c>
      <c r="AH162" s="125">
        <f t="shared" si="163"/>
        <v>0</v>
      </c>
      <c r="AI162" s="125">
        <f t="shared" si="163"/>
        <v>0</v>
      </c>
      <c r="AJ162" s="125">
        <f t="shared" si="163"/>
        <v>1</v>
      </c>
      <c r="AK162" s="125">
        <f t="shared" si="163"/>
        <v>0</v>
      </c>
      <c r="AL162" s="125">
        <f t="shared" si="163"/>
        <v>5</v>
      </c>
      <c r="AM162" s="125">
        <f t="shared" si="163"/>
        <v>9</v>
      </c>
      <c r="AN162" s="125">
        <f t="shared" si="163"/>
        <v>23</v>
      </c>
      <c r="AO162" s="125">
        <f>SUM(AO5,AO10,AO15,AO20,AO25,AO30,AO35,AO40,AO45,AO50,AO55,AO60,AO65,AO70,AO75,AO80,AO85,AO90,AO95,AO100,AO105,AO110,AO115,AO120,AO125,AO130,AO135,AO140,AO145,AO150,AO155)</f>
        <v>23</v>
      </c>
      <c r="AP162" s="125">
        <f t="shared" si="163"/>
        <v>861</v>
      </c>
      <c r="AQ162" s="125">
        <f t="shared" si="163"/>
        <v>1475</v>
      </c>
      <c r="AR162" s="125">
        <f t="shared" si="163"/>
        <v>3104</v>
      </c>
      <c r="AS162" s="125">
        <f t="shared" si="163"/>
        <v>2631</v>
      </c>
      <c r="AT162" s="125">
        <f t="shared" si="163"/>
        <v>3996</v>
      </c>
      <c r="AU162" s="125">
        <f t="shared" si="163"/>
        <v>4783</v>
      </c>
      <c r="AV162" s="125">
        <f t="shared" si="163"/>
        <v>7755</v>
      </c>
      <c r="AW162" s="125">
        <f t="shared" si="163"/>
        <v>7162</v>
      </c>
      <c r="AX162" s="125">
        <f t="shared" si="163"/>
        <v>7841</v>
      </c>
      <c r="AY162" s="125">
        <f t="shared" si="163"/>
        <v>13016</v>
      </c>
      <c r="AZ162" s="125">
        <f t="shared" si="163"/>
        <v>14402</v>
      </c>
      <c r="BA162" s="125">
        <f t="shared" si="163"/>
        <v>9633</v>
      </c>
      <c r="BB162" s="125">
        <f t="shared" si="163"/>
        <v>13861</v>
      </c>
      <c r="BC162" s="125">
        <f t="shared" si="163"/>
        <v>1502</v>
      </c>
      <c r="BD162" s="125">
        <f t="shared" si="163"/>
        <v>11490</v>
      </c>
      <c r="BE162" s="125">
        <f t="shared" si="163"/>
        <v>11058</v>
      </c>
      <c r="BF162" s="125">
        <f t="shared" si="163"/>
        <v>18722</v>
      </c>
      <c r="BG162" s="125">
        <f t="shared" si="163"/>
        <v>34384</v>
      </c>
      <c r="BH162" s="125">
        <f t="shared" si="163"/>
        <v>4556</v>
      </c>
      <c r="BI162" s="125">
        <f t="shared" si="163"/>
        <v>32805</v>
      </c>
      <c r="BJ162" s="125">
        <f t="shared" si="163"/>
        <v>15882</v>
      </c>
      <c r="BK162" s="125">
        <f t="shared" si="163"/>
        <v>387</v>
      </c>
      <c r="BL162" s="125">
        <f t="shared" si="163"/>
        <v>2415</v>
      </c>
      <c r="BM162" s="125">
        <f t="shared" si="163"/>
        <v>153</v>
      </c>
      <c r="BN162" s="125">
        <f t="shared" si="163"/>
        <v>0</v>
      </c>
    </row>
    <row r="163" spans="14:66" x14ac:dyDescent="0.2">
      <c r="N163" s="127" t="s">
        <v>1067</v>
      </c>
      <c r="O163" s="125">
        <f>COUNT(O5,O10,O15,O20,O25,O30,O35,O40,O45,O50,O55,O60,O65,O70,O75,O80,O85,O90,O95,O100,O105,O110,O115,O120,O125,O130,O135,O140,O145,O150,O155)</f>
        <v>30</v>
      </c>
      <c r="P163" s="125">
        <f t="shared" ref="P163:BN163" si="164">COUNT(P5,P10,P15,P20,P25,P30,P35,P40,P45,P50,P55,P60,P65,P70,P75,P80,P85,P90,P95,P100,P105,P110,P115,P120,P125,P130,P135,P140,P145,P150,P155)</f>
        <v>30</v>
      </c>
      <c r="Q163" s="125">
        <f t="shared" si="164"/>
        <v>30</v>
      </c>
      <c r="R163" s="125">
        <f t="shared" si="164"/>
        <v>30</v>
      </c>
      <c r="S163" s="125">
        <f t="shared" si="164"/>
        <v>30</v>
      </c>
      <c r="T163" s="125">
        <f t="shared" si="164"/>
        <v>30</v>
      </c>
      <c r="U163" s="125">
        <f t="shared" si="164"/>
        <v>30</v>
      </c>
      <c r="V163" s="125">
        <f t="shared" si="164"/>
        <v>30</v>
      </c>
      <c r="W163" s="125">
        <f t="shared" si="164"/>
        <v>30</v>
      </c>
      <c r="X163" s="125">
        <f t="shared" si="164"/>
        <v>30</v>
      </c>
      <c r="Y163" s="125">
        <f t="shared" si="164"/>
        <v>28</v>
      </c>
      <c r="Z163" s="125">
        <f t="shared" si="164"/>
        <v>28</v>
      </c>
      <c r="AA163" s="125">
        <f t="shared" si="164"/>
        <v>28</v>
      </c>
      <c r="AB163" s="125">
        <f t="shared" si="164"/>
        <v>28</v>
      </c>
      <c r="AC163" s="125">
        <f t="shared" si="164"/>
        <v>21</v>
      </c>
      <c r="AD163" s="125">
        <f t="shared" si="164"/>
        <v>21</v>
      </c>
      <c r="AE163" s="125">
        <f t="shared" si="164"/>
        <v>28</v>
      </c>
      <c r="AF163" s="125">
        <f t="shared" si="164"/>
        <v>30</v>
      </c>
      <c r="AG163" s="125">
        <f t="shared" si="164"/>
        <v>31</v>
      </c>
      <c r="AH163" s="125">
        <f t="shared" si="164"/>
        <v>31</v>
      </c>
      <c r="AI163" s="125">
        <f t="shared" si="164"/>
        <v>31</v>
      </c>
      <c r="AJ163" s="125">
        <f t="shared" si="164"/>
        <v>31</v>
      </c>
      <c r="AK163" s="125">
        <f t="shared" si="164"/>
        <v>31</v>
      </c>
      <c r="AL163" s="125">
        <f t="shared" si="164"/>
        <v>31</v>
      </c>
      <c r="AM163" s="125">
        <f t="shared" si="164"/>
        <v>31</v>
      </c>
      <c r="AN163" s="125">
        <f t="shared" si="164"/>
        <v>30</v>
      </c>
      <c r="AO163" s="125">
        <f>COUNT(AO5,AO10,AO15,AO20,AO25,AO30,AO35,AO40,AO45,AO50,AO55,AO60,AO65,AO70,AO75,AO80,AO85,AO90,AO95,AO100,AO105,AO110,AO115,AO120,AO125,AO130,AO135,AO140,AO145,AO150,AO155)</f>
        <v>30</v>
      </c>
      <c r="AP163" s="125">
        <f t="shared" si="164"/>
        <v>29</v>
      </c>
      <c r="AQ163" s="125">
        <f t="shared" si="164"/>
        <v>14</v>
      </c>
      <c r="AR163" s="125">
        <f t="shared" si="164"/>
        <v>14</v>
      </c>
      <c r="AS163" s="125">
        <f t="shared" si="164"/>
        <v>14</v>
      </c>
      <c r="AT163" s="125">
        <f t="shared" si="164"/>
        <v>14</v>
      </c>
      <c r="AU163" s="125">
        <f t="shared" si="164"/>
        <v>14</v>
      </c>
      <c r="AV163" s="125">
        <f t="shared" si="164"/>
        <v>14</v>
      </c>
      <c r="AW163" s="125">
        <f t="shared" si="164"/>
        <v>14</v>
      </c>
      <c r="AX163" s="125">
        <f t="shared" si="164"/>
        <v>14</v>
      </c>
      <c r="AY163" s="125">
        <f t="shared" si="164"/>
        <v>14</v>
      </c>
      <c r="AZ163" s="125">
        <f t="shared" si="164"/>
        <v>14</v>
      </c>
      <c r="BA163" s="125">
        <f t="shared" si="164"/>
        <v>14</v>
      </c>
      <c r="BB163" s="125">
        <f t="shared" si="164"/>
        <v>14</v>
      </c>
      <c r="BC163" s="125">
        <f t="shared" si="164"/>
        <v>14</v>
      </c>
      <c r="BD163" s="125">
        <f t="shared" si="164"/>
        <v>14</v>
      </c>
      <c r="BE163" s="125">
        <f t="shared" si="164"/>
        <v>13</v>
      </c>
      <c r="BF163" s="125">
        <f t="shared" si="164"/>
        <v>14</v>
      </c>
      <c r="BG163" s="125">
        <f t="shared" si="164"/>
        <v>14</v>
      </c>
      <c r="BH163" s="125">
        <f t="shared" si="164"/>
        <v>14</v>
      </c>
      <c r="BI163" s="125">
        <f t="shared" si="164"/>
        <v>12</v>
      </c>
      <c r="BJ163" s="125">
        <f t="shared" si="164"/>
        <v>14</v>
      </c>
      <c r="BK163" s="125">
        <f t="shared" si="164"/>
        <v>14</v>
      </c>
      <c r="BL163" s="125">
        <f t="shared" si="164"/>
        <v>14</v>
      </c>
      <c r="BM163" s="125">
        <f t="shared" si="164"/>
        <v>14</v>
      </c>
      <c r="BN163" s="125">
        <f t="shared" si="164"/>
        <v>0</v>
      </c>
    </row>
    <row r="164" spans="14:66" ht="22.5" x14ac:dyDescent="0.2">
      <c r="N164" s="128" t="s">
        <v>1068</v>
      </c>
      <c r="O164" s="126">
        <f>O162/O163</f>
        <v>24.266666666666666</v>
      </c>
      <c r="P164" s="126">
        <f t="shared" ref="P164:BN164" si="165">P162/P163</f>
        <v>24.466666666666665</v>
      </c>
      <c r="Q164" s="126">
        <f t="shared" si="165"/>
        <v>0.7</v>
      </c>
      <c r="R164" s="126">
        <f t="shared" si="165"/>
        <v>0.83333333333333337</v>
      </c>
      <c r="S164" s="126">
        <f t="shared" si="165"/>
        <v>3.1333333333333333</v>
      </c>
      <c r="T164" s="126">
        <f t="shared" si="165"/>
        <v>3.3666666666666667</v>
      </c>
      <c r="U164" s="126">
        <f t="shared" si="165"/>
        <v>0.43333333333333335</v>
      </c>
      <c r="V164" s="126">
        <f t="shared" si="165"/>
        <v>0.56666666666666665</v>
      </c>
      <c r="W164" s="126">
        <f t="shared" si="165"/>
        <v>0.16666666666666666</v>
      </c>
      <c r="X164" s="126">
        <f t="shared" si="165"/>
        <v>0.2</v>
      </c>
      <c r="Y164" s="126">
        <f t="shared" si="165"/>
        <v>0</v>
      </c>
      <c r="Z164" s="126">
        <f t="shared" si="165"/>
        <v>7.1428571428571425E-2</v>
      </c>
      <c r="AA164" s="126">
        <f t="shared" si="165"/>
        <v>0</v>
      </c>
      <c r="AB164" s="126">
        <f t="shared" si="165"/>
        <v>0.10714285714285714</v>
      </c>
      <c r="AC164" s="126">
        <f t="shared" si="165"/>
        <v>0</v>
      </c>
      <c r="AD164" s="126">
        <f t="shared" si="165"/>
        <v>4.7619047619047616E-2</v>
      </c>
      <c r="AE164" s="126">
        <f t="shared" si="165"/>
        <v>0</v>
      </c>
      <c r="AF164" s="126">
        <f t="shared" si="165"/>
        <v>3.3333333333333333E-2</v>
      </c>
      <c r="AG164" s="126">
        <f t="shared" si="165"/>
        <v>0</v>
      </c>
      <c r="AH164" s="126">
        <f t="shared" si="165"/>
        <v>0</v>
      </c>
      <c r="AI164" s="126">
        <f t="shared" si="165"/>
        <v>0</v>
      </c>
      <c r="AJ164" s="126">
        <f t="shared" si="165"/>
        <v>3.2258064516129031E-2</v>
      </c>
      <c r="AK164" s="126">
        <f t="shared" si="165"/>
        <v>0</v>
      </c>
      <c r="AL164" s="126">
        <f t="shared" si="165"/>
        <v>0.16129032258064516</v>
      </c>
      <c r="AM164" s="126">
        <f t="shared" si="165"/>
        <v>0.29032258064516131</v>
      </c>
      <c r="AN164" s="126">
        <f t="shared" si="165"/>
        <v>0.76666666666666672</v>
      </c>
      <c r="AO164" s="126">
        <f>AO162/AO163</f>
        <v>0.76666666666666672</v>
      </c>
      <c r="AP164" s="126">
        <f t="shared" si="165"/>
        <v>29.689655172413794</v>
      </c>
      <c r="AQ164" s="126">
        <f t="shared" si="165"/>
        <v>105.35714285714286</v>
      </c>
      <c r="AR164" s="126">
        <f t="shared" si="165"/>
        <v>221.71428571428572</v>
      </c>
      <c r="AS164" s="126">
        <f t="shared" si="165"/>
        <v>187.92857142857142</v>
      </c>
      <c r="AT164" s="126">
        <f t="shared" si="165"/>
        <v>285.42857142857144</v>
      </c>
      <c r="AU164" s="126">
        <f t="shared" si="165"/>
        <v>341.64285714285717</v>
      </c>
      <c r="AV164" s="126">
        <f t="shared" si="165"/>
        <v>553.92857142857144</v>
      </c>
      <c r="AW164" s="126">
        <f t="shared" si="165"/>
        <v>511.57142857142856</v>
      </c>
      <c r="AX164" s="126">
        <f t="shared" si="165"/>
        <v>560.07142857142856</v>
      </c>
      <c r="AY164" s="126">
        <f t="shared" si="165"/>
        <v>929.71428571428567</v>
      </c>
      <c r="AZ164" s="126">
        <f t="shared" si="165"/>
        <v>1028.7142857142858</v>
      </c>
      <c r="BA164" s="126">
        <f t="shared" si="165"/>
        <v>688.07142857142856</v>
      </c>
      <c r="BB164" s="126">
        <f t="shared" si="165"/>
        <v>990.07142857142856</v>
      </c>
      <c r="BC164" s="126">
        <f t="shared" si="165"/>
        <v>107.28571428571429</v>
      </c>
      <c r="BD164" s="126">
        <f t="shared" si="165"/>
        <v>820.71428571428567</v>
      </c>
      <c r="BE164" s="126">
        <f t="shared" si="165"/>
        <v>850.61538461538464</v>
      </c>
      <c r="BF164" s="126">
        <f t="shared" si="165"/>
        <v>1337.2857142857142</v>
      </c>
      <c r="BG164" s="126">
        <f t="shared" si="165"/>
        <v>2456</v>
      </c>
      <c r="BH164" s="126">
        <f t="shared" si="165"/>
        <v>325.42857142857144</v>
      </c>
      <c r="BI164" s="126">
        <f t="shared" si="165"/>
        <v>2733.75</v>
      </c>
      <c r="BJ164" s="126">
        <f t="shared" si="165"/>
        <v>1134.4285714285713</v>
      </c>
      <c r="BK164" s="126">
        <f t="shared" si="165"/>
        <v>27.642857142857142</v>
      </c>
      <c r="BL164" s="126">
        <f t="shared" si="165"/>
        <v>172.5</v>
      </c>
      <c r="BM164" s="126">
        <f t="shared" si="165"/>
        <v>10.928571428571429</v>
      </c>
      <c r="BN164" s="126" t="e">
        <f t="shared" si="165"/>
        <v>#DIV/0!</v>
      </c>
    </row>
  </sheetData>
  <mergeCells count="403">
    <mergeCell ref="I68:I72"/>
    <mergeCell ref="J68:J72"/>
    <mergeCell ref="K68:K72"/>
    <mergeCell ref="L68:L72"/>
    <mergeCell ref="I63:I67"/>
    <mergeCell ref="J63:J67"/>
    <mergeCell ref="K63:K67"/>
    <mergeCell ref="L63:L67"/>
    <mergeCell ref="A68:A72"/>
    <mergeCell ref="B68:B72"/>
    <mergeCell ref="C68:C72"/>
    <mergeCell ref="D68:D72"/>
    <mergeCell ref="E68:E72"/>
    <mergeCell ref="F68:F72"/>
    <mergeCell ref="G68:G72"/>
    <mergeCell ref="G63:G67"/>
    <mergeCell ref="H63:H67"/>
    <mergeCell ref="A63:A67"/>
    <mergeCell ref="B63:B67"/>
    <mergeCell ref="C63:C67"/>
    <mergeCell ref="D63:D67"/>
    <mergeCell ref="E63:E67"/>
    <mergeCell ref="F63:F67"/>
    <mergeCell ref="H68:H72"/>
    <mergeCell ref="J58:J62"/>
    <mergeCell ref="K58:K62"/>
    <mergeCell ref="L58:L62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A48:A52"/>
    <mergeCell ref="B48:B52"/>
    <mergeCell ref="C48:C52"/>
    <mergeCell ref="D48:D52"/>
    <mergeCell ref="E48:E52"/>
    <mergeCell ref="F48:F52"/>
    <mergeCell ref="G48:G52"/>
    <mergeCell ref="E53:E57"/>
    <mergeCell ref="F53:F57"/>
    <mergeCell ref="A53:A57"/>
    <mergeCell ref="B53:B57"/>
    <mergeCell ref="C53:C57"/>
    <mergeCell ref="D53:D57"/>
    <mergeCell ref="I23:I27"/>
    <mergeCell ref="J23:J27"/>
    <mergeCell ref="K23:K27"/>
    <mergeCell ref="G28:G32"/>
    <mergeCell ref="G23:G27"/>
    <mergeCell ref="H23:H27"/>
    <mergeCell ref="K33:K37"/>
    <mergeCell ref="L33:L37"/>
    <mergeCell ref="G53:G57"/>
    <mergeCell ref="H53:H57"/>
    <mergeCell ref="H48:H52"/>
    <mergeCell ref="I48:I52"/>
    <mergeCell ref="J48:J52"/>
    <mergeCell ref="K48:K52"/>
    <mergeCell ref="L48:L52"/>
    <mergeCell ref="I53:I57"/>
    <mergeCell ref="J53:J57"/>
    <mergeCell ref="K53:K57"/>
    <mergeCell ref="L53:L57"/>
    <mergeCell ref="J28:J32"/>
    <mergeCell ref="K28:K32"/>
    <mergeCell ref="L28:L32"/>
    <mergeCell ref="J38:J42"/>
    <mergeCell ref="K38:K42"/>
    <mergeCell ref="L38:L42"/>
    <mergeCell ref="D33:D37"/>
    <mergeCell ref="E33:E37"/>
    <mergeCell ref="H28:H32"/>
    <mergeCell ref="I43:I47"/>
    <mergeCell ref="J43:J47"/>
    <mergeCell ref="K43:K47"/>
    <mergeCell ref="L43:L47"/>
    <mergeCell ref="F33:F37"/>
    <mergeCell ref="G33:G37"/>
    <mergeCell ref="H33:H37"/>
    <mergeCell ref="F38:F42"/>
    <mergeCell ref="G38:G42"/>
    <mergeCell ref="H38:H42"/>
    <mergeCell ref="I38:I42"/>
    <mergeCell ref="G43:G47"/>
    <mergeCell ref="H43:H47"/>
    <mergeCell ref="A13:A17"/>
    <mergeCell ref="B13:B17"/>
    <mergeCell ref="C13:C17"/>
    <mergeCell ref="D13:D17"/>
    <mergeCell ref="E13:E17"/>
    <mergeCell ref="F13:F17"/>
    <mergeCell ref="F43:F47"/>
    <mergeCell ref="I33:I37"/>
    <mergeCell ref="J33:J37"/>
    <mergeCell ref="C38:C42"/>
    <mergeCell ref="D38:D42"/>
    <mergeCell ref="E38:E42"/>
    <mergeCell ref="A33:A37"/>
    <mergeCell ref="B33:B37"/>
    <mergeCell ref="C33:C37"/>
    <mergeCell ref="A43:A47"/>
    <mergeCell ref="B43:B47"/>
    <mergeCell ref="C43:C47"/>
    <mergeCell ref="D43:D47"/>
    <mergeCell ref="E43:E47"/>
    <mergeCell ref="A38:A42"/>
    <mergeCell ref="B38:B42"/>
    <mergeCell ref="A28:A32"/>
    <mergeCell ref="B28:B32"/>
    <mergeCell ref="C28:C32"/>
    <mergeCell ref="D28:D32"/>
    <mergeCell ref="E28:E32"/>
    <mergeCell ref="F28:F32"/>
    <mergeCell ref="J18:J22"/>
    <mergeCell ref="K18:K22"/>
    <mergeCell ref="L18:L22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A23:A27"/>
    <mergeCell ref="B23:B27"/>
    <mergeCell ref="C23:C27"/>
    <mergeCell ref="D23:D27"/>
    <mergeCell ref="E23:E27"/>
    <mergeCell ref="F23:F27"/>
    <mergeCell ref="L23:L27"/>
    <mergeCell ref="I28:I32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M53:M57"/>
    <mergeCell ref="M58:M62"/>
    <mergeCell ref="M63:M67"/>
    <mergeCell ref="M68:M72"/>
    <mergeCell ref="M3:M7"/>
    <mergeCell ref="M8:M12"/>
    <mergeCell ref="M13:M17"/>
    <mergeCell ref="M18:M22"/>
    <mergeCell ref="M23:M27"/>
    <mergeCell ref="M28:M32"/>
    <mergeCell ref="M33:M37"/>
    <mergeCell ref="M38:M42"/>
    <mergeCell ref="M43:M47"/>
    <mergeCell ref="M48:M52"/>
    <mergeCell ref="G13:G17"/>
    <mergeCell ref="H13:H17"/>
    <mergeCell ref="H8:H12"/>
    <mergeCell ref="I3:I7"/>
    <mergeCell ref="J3:J7"/>
    <mergeCell ref="K3:K7"/>
    <mergeCell ref="L3:L7"/>
    <mergeCell ref="I8:I12"/>
    <mergeCell ref="J8:J12"/>
    <mergeCell ref="K8:K12"/>
    <mergeCell ref="L8:L12"/>
    <mergeCell ref="I13:I17"/>
    <mergeCell ref="J13:J17"/>
    <mergeCell ref="K13:K17"/>
    <mergeCell ref="L13:L17"/>
    <mergeCell ref="M73:M77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J78:J82"/>
    <mergeCell ref="K78:K82"/>
    <mergeCell ref="L78:L82"/>
    <mergeCell ref="M78:M82"/>
    <mergeCell ref="A73:A77"/>
    <mergeCell ref="B73:B77"/>
    <mergeCell ref="C73:C77"/>
    <mergeCell ref="D73:D77"/>
    <mergeCell ref="E73:E77"/>
    <mergeCell ref="F73:F77"/>
    <mergeCell ref="G73:G77"/>
    <mergeCell ref="H73:H77"/>
    <mergeCell ref="I73:I77"/>
    <mergeCell ref="D83:D87"/>
    <mergeCell ref="E83:E87"/>
    <mergeCell ref="F83:F87"/>
    <mergeCell ref="G83:G87"/>
    <mergeCell ref="H83:H87"/>
    <mergeCell ref="I83:I87"/>
    <mergeCell ref="J73:J77"/>
    <mergeCell ref="K73:K77"/>
    <mergeCell ref="L73:L77"/>
    <mergeCell ref="F93:F97"/>
    <mergeCell ref="G93:G97"/>
    <mergeCell ref="H93:H97"/>
    <mergeCell ref="I93:I97"/>
    <mergeCell ref="J83:J87"/>
    <mergeCell ref="K83:K87"/>
    <mergeCell ref="L83:L87"/>
    <mergeCell ref="M83:M87"/>
    <mergeCell ref="A88:A92"/>
    <mergeCell ref="B88:B92"/>
    <mergeCell ref="C88:C92"/>
    <mergeCell ref="D88:D92"/>
    <mergeCell ref="E88:E92"/>
    <mergeCell ref="F88:F92"/>
    <mergeCell ref="G88:G92"/>
    <mergeCell ref="H88:H92"/>
    <mergeCell ref="I88:I92"/>
    <mergeCell ref="J88:J92"/>
    <mergeCell ref="K88:K92"/>
    <mergeCell ref="L88:L92"/>
    <mergeCell ref="M88:M92"/>
    <mergeCell ref="A83:A87"/>
    <mergeCell ref="B83:B87"/>
    <mergeCell ref="C83:C87"/>
    <mergeCell ref="H103:H107"/>
    <mergeCell ref="I103:I107"/>
    <mergeCell ref="J93:J97"/>
    <mergeCell ref="K93:K97"/>
    <mergeCell ref="L93:L97"/>
    <mergeCell ref="M93:M97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I98:I102"/>
    <mergeCell ref="J98:J102"/>
    <mergeCell ref="K98:K102"/>
    <mergeCell ref="L98:L102"/>
    <mergeCell ref="M98:M102"/>
    <mergeCell ref="A93:A97"/>
    <mergeCell ref="B93:B97"/>
    <mergeCell ref="C93:C97"/>
    <mergeCell ref="D93:D97"/>
    <mergeCell ref="E93:E97"/>
    <mergeCell ref="J103:J107"/>
    <mergeCell ref="K103:K107"/>
    <mergeCell ref="L103:L107"/>
    <mergeCell ref="M103:M107"/>
    <mergeCell ref="A108:A112"/>
    <mergeCell ref="B108:B112"/>
    <mergeCell ref="C108:C112"/>
    <mergeCell ref="D108:D112"/>
    <mergeCell ref="E108:E112"/>
    <mergeCell ref="F108:F112"/>
    <mergeCell ref="G108:G112"/>
    <mergeCell ref="H108:H112"/>
    <mergeCell ref="I108:I112"/>
    <mergeCell ref="J108:J112"/>
    <mergeCell ref="K108:K112"/>
    <mergeCell ref="L108:L112"/>
    <mergeCell ref="M108:M112"/>
    <mergeCell ref="A103:A107"/>
    <mergeCell ref="B103:B107"/>
    <mergeCell ref="C103:C107"/>
    <mergeCell ref="D103:D107"/>
    <mergeCell ref="E103:E107"/>
    <mergeCell ref="F103:F107"/>
    <mergeCell ref="G103:G107"/>
    <mergeCell ref="M113:M117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J118:J122"/>
    <mergeCell ref="K118:K122"/>
    <mergeCell ref="L118:L122"/>
    <mergeCell ref="M118:M122"/>
    <mergeCell ref="A113:A117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D123:D127"/>
    <mergeCell ref="E123:E127"/>
    <mergeCell ref="F123:F127"/>
    <mergeCell ref="G123:G127"/>
    <mergeCell ref="H123:H127"/>
    <mergeCell ref="I123:I127"/>
    <mergeCell ref="J113:J117"/>
    <mergeCell ref="K113:K117"/>
    <mergeCell ref="L113:L117"/>
    <mergeCell ref="F133:F137"/>
    <mergeCell ref="G133:G137"/>
    <mergeCell ref="H133:H137"/>
    <mergeCell ref="I133:I137"/>
    <mergeCell ref="J123:J127"/>
    <mergeCell ref="K123:K127"/>
    <mergeCell ref="L123:L127"/>
    <mergeCell ref="M123:M127"/>
    <mergeCell ref="A128:A132"/>
    <mergeCell ref="B128:B132"/>
    <mergeCell ref="C128:C132"/>
    <mergeCell ref="D128:D132"/>
    <mergeCell ref="E128:E132"/>
    <mergeCell ref="F128:F132"/>
    <mergeCell ref="G128:G132"/>
    <mergeCell ref="H128:H132"/>
    <mergeCell ref="I128:I132"/>
    <mergeCell ref="J128:J132"/>
    <mergeCell ref="K128:K132"/>
    <mergeCell ref="L128:L132"/>
    <mergeCell ref="M128:M132"/>
    <mergeCell ref="A123:A127"/>
    <mergeCell ref="B123:B127"/>
    <mergeCell ref="C123:C127"/>
    <mergeCell ref="H143:H147"/>
    <mergeCell ref="I143:I147"/>
    <mergeCell ref="J133:J137"/>
    <mergeCell ref="K133:K137"/>
    <mergeCell ref="L133:L137"/>
    <mergeCell ref="M133:M137"/>
    <mergeCell ref="A138:A142"/>
    <mergeCell ref="B138:B142"/>
    <mergeCell ref="C138:C142"/>
    <mergeCell ref="D138:D142"/>
    <mergeCell ref="E138:E142"/>
    <mergeCell ref="F138:F142"/>
    <mergeCell ref="G138:G142"/>
    <mergeCell ref="H138:H142"/>
    <mergeCell ref="I138:I142"/>
    <mergeCell ref="J138:J142"/>
    <mergeCell ref="K138:K142"/>
    <mergeCell ref="L138:L142"/>
    <mergeCell ref="M138:M142"/>
    <mergeCell ref="A133:A137"/>
    <mergeCell ref="B133:B137"/>
    <mergeCell ref="C133:C137"/>
    <mergeCell ref="D133:D137"/>
    <mergeCell ref="E133:E137"/>
    <mergeCell ref="J143:J147"/>
    <mergeCell ref="K143:K147"/>
    <mergeCell ref="L143:L147"/>
    <mergeCell ref="M143:M147"/>
    <mergeCell ref="A148:A152"/>
    <mergeCell ref="B148:B152"/>
    <mergeCell ref="C148:C152"/>
    <mergeCell ref="D148:D152"/>
    <mergeCell ref="E148:E152"/>
    <mergeCell ref="F148:F152"/>
    <mergeCell ref="G148:G152"/>
    <mergeCell ref="H148:H152"/>
    <mergeCell ref="I148:I152"/>
    <mergeCell ref="J148:J152"/>
    <mergeCell ref="K148:K152"/>
    <mergeCell ref="L148:L152"/>
    <mergeCell ref="M148:M152"/>
    <mergeCell ref="A143:A147"/>
    <mergeCell ref="B143:B147"/>
    <mergeCell ref="C143:C147"/>
    <mergeCell ref="D143:D147"/>
    <mergeCell ref="E143:E147"/>
    <mergeCell ref="F143:F147"/>
    <mergeCell ref="G143:G147"/>
    <mergeCell ref="J153:J157"/>
    <mergeCell ref="K153:K157"/>
    <mergeCell ref="L153:L157"/>
    <mergeCell ref="M153:M157"/>
    <mergeCell ref="A153:A157"/>
    <mergeCell ref="B153:B157"/>
    <mergeCell ref="C153:C157"/>
    <mergeCell ref="D153:D157"/>
    <mergeCell ref="E153:E157"/>
    <mergeCell ref="F153:F157"/>
    <mergeCell ref="G153:G157"/>
    <mergeCell ref="H153:H157"/>
    <mergeCell ref="I153:I157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9"/>
  <sheetViews>
    <sheetView workbookViewId="0">
      <pane xSplit="14" ySplit="2" topLeftCell="AQ25" activePane="bottomRight" state="frozen"/>
      <selection pane="topRight" activeCell="Q1" sqref="Q1"/>
      <selection pane="bottomLeft" activeCell="A3" sqref="A3"/>
      <selection pane="bottomRight" activeCell="A3" sqref="A3:BN42"/>
    </sheetView>
  </sheetViews>
  <sheetFormatPr baseColWidth="10" defaultRowHeight="12.75" x14ac:dyDescent="0.2"/>
  <cols>
    <col min="1" max="1" width="6.5703125" style="49" customWidth="1"/>
    <col min="2" max="2" width="6" style="49" customWidth="1"/>
    <col min="3" max="3" width="7.85546875" style="49" customWidth="1"/>
    <col min="4" max="5" width="8.140625" style="49" customWidth="1"/>
    <col min="6" max="6" width="7.28515625" style="49" customWidth="1"/>
    <col min="7" max="7" width="6.7109375" style="49" customWidth="1"/>
    <col min="8" max="8" width="13.42578125" style="46" customWidth="1"/>
    <col min="9" max="9" width="8.28515625" style="49" customWidth="1"/>
    <col min="10" max="10" width="7.85546875" style="49" customWidth="1"/>
    <col min="11" max="11" width="7.7109375" style="49" customWidth="1"/>
    <col min="12" max="12" width="9.7109375" style="49" customWidth="1"/>
    <col min="13" max="13" width="6.140625" style="49" customWidth="1"/>
    <col min="14" max="14" width="13.42578125" style="113" customWidth="1"/>
    <col min="15" max="66" width="4.28515625" style="113" customWidth="1"/>
    <col min="67" max="67" width="11.42578125" style="113"/>
  </cols>
  <sheetData>
    <row r="1" spans="1:67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12"/>
      <c r="O1" s="107" t="s">
        <v>784</v>
      </c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</row>
    <row r="2" spans="1:67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20"/>
      <c r="O2" s="135">
        <v>1</v>
      </c>
      <c r="P2" s="135">
        <v>2</v>
      </c>
      <c r="Q2" s="135">
        <v>3</v>
      </c>
      <c r="R2" s="135">
        <v>4</v>
      </c>
      <c r="S2" s="135">
        <v>5</v>
      </c>
      <c r="T2" s="135">
        <v>6</v>
      </c>
      <c r="U2" s="135">
        <v>7</v>
      </c>
      <c r="V2" s="135">
        <v>8</v>
      </c>
      <c r="W2" s="135">
        <v>9</v>
      </c>
      <c r="X2" s="135">
        <v>10</v>
      </c>
      <c r="Y2" s="135">
        <v>11</v>
      </c>
      <c r="Z2" s="135">
        <v>12</v>
      </c>
      <c r="AA2" s="135">
        <v>13</v>
      </c>
      <c r="AB2" s="135">
        <v>14</v>
      </c>
      <c r="AC2" s="135">
        <v>15</v>
      </c>
      <c r="AD2" s="135">
        <v>16</v>
      </c>
      <c r="AE2" s="135">
        <v>17</v>
      </c>
      <c r="AF2" s="135">
        <v>18</v>
      </c>
      <c r="AG2" s="135">
        <v>19</v>
      </c>
      <c r="AH2" s="135">
        <v>20</v>
      </c>
      <c r="AI2" s="135">
        <v>21</v>
      </c>
      <c r="AJ2" s="135">
        <v>22</v>
      </c>
      <c r="AK2" s="135">
        <v>23</v>
      </c>
      <c r="AL2" s="135">
        <v>24</v>
      </c>
      <c r="AM2" s="135">
        <v>25</v>
      </c>
      <c r="AN2" s="135">
        <v>26</v>
      </c>
      <c r="AO2" s="135">
        <v>27</v>
      </c>
      <c r="AP2" s="135">
        <v>28</v>
      </c>
      <c r="AQ2" s="135">
        <v>29</v>
      </c>
      <c r="AR2" s="135">
        <v>30</v>
      </c>
      <c r="AS2" s="135">
        <v>31</v>
      </c>
      <c r="AT2" s="135">
        <v>32</v>
      </c>
      <c r="AU2" s="135">
        <v>33</v>
      </c>
      <c r="AV2" s="135">
        <v>34</v>
      </c>
      <c r="AW2" s="135">
        <v>35</v>
      </c>
      <c r="AX2" s="135">
        <v>36</v>
      </c>
      <c r="AY2" s="135">
        <v>37</v>
      </c>
      <c r="AZ2" s="135">
        <v>38</v>
      </c>
      <c r="BA2" s="135">
        <v>39</v>
      </c>
      <c r="BB2" s="135">
        <v>40</v>
      </c>
      <c r="BC2" s="135">
        <v>41</v>
      </c>
      <c r="BD2" s="135">
        <v>42</v>
      </c>
      <c r="BE2" s="135">
        <v>43</v>
      </c>
      <c r="BF2" s="135">
        <v>44</v>
      </c>
      <c r="BG2" s="135">
        <v>45</v>
      </c>
      <c r="BH2" s="135">
        <v>46</v>
      </c>
      <c r="BI2" s="135">
        <v>47</v>
      </c>
      <c r="BJ2" s="135">
        <v>48</v>
      </c>
      <c r="BK2" s="135">
        <v>49</v>
      </c>
      <c r="BL2" s="135">
        <v>50</v>
      </c>
      <c r="BM2" s="135">
        <v>51</v>
      </c>
      <c r="BN2" s="135">
        <v>52</v>
      </c>
      <c r="BO2" s="136" t="s">
        <v>633</v>
      </c>
    </row>
    <row r="3" spans="1:67" ht="12.75" customHeight="1" x14ac:dyDescent="0.2">
      <c r="A3" s="307" t="s">
        <v>23</v>
      </c>
      <c r="B3" s="307">
        <v>1</v>
      </c>
      <c r="C3" s="307" t="s">
        <v>863</v>
      </c>
      <c r="D3" s="307" t="s">
        <v>864</v>
      </c>
      <c r="E3" s="307" t="s">
        <v>236</v>
      </c>
      <c r="F3" s="307" t="s">
        <v>155</v>
      </c>
      <c r="G3" s="307" t="s">
        <v>156</v>
      </c>
      <c r="H3" s="319" t="s">
        <v>82</v>
      </c>
      <c r="I3" s="307" t="s">
        <v>157</v>
      </c>
      <c r="J3" s="307"/>
      <c r="K3" s="307"/>
      <c r="L3" s="307"/>
      <c r="M3" s="309"/>
      <c r="N3" s="219" t="s">
        <v>934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6">
        <v>1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6">
        <v>1</v>
      </c>
      <c r="AP3" s="220">
        <v>0</v>
      </c>
      <c r="AQ3" s="220">
        <v>0</v>
      </c>
      <c r="AR3" s="226">
        <v>3</v>
      </c>
      <c r="AS3" s="226">
        <v>7</v>
      </c>
      <c r="AT3" s="226">
        <v>30</v>
      </c>
      <c r="AU3" s="226">
        <v>21</v>
      </c>
      <c r="AV3" s="226">
        <v>12</v>
      </c>
      <c r="AW3" s="226">
        <v>50</v>
      </c>
      <c r="AX3" s="226">
        <v>126</v>
      </c>
      <c r="AY3" s="226">
        <v>301</v>
      </c>
      <c r="AZ3" s="226">
        <v>198</v>
      </c>
      <c r="BA3" s="226">
        <v>63</v>
      </c>
      <c r="BB3" s="226">
        <v>16</v>
      </c>
      <c r="BC3" s="226">
        <v>23</v>
      </c>
      <c r="BD3" s="226">
        <v>7</v>
      </c>
      <c r="BE3" s="226">
        <v>247</v>
      </c>
      <c r="BF3" s="226">
        <v>36</v>
      </c>
      <c r="BG3" s="226">
        <v>35</v>
      </c>
      <c r="BH3" s="226">
        <v>50</v>
      </c>
      <c r="BI3" s="226">
        <v>49</v>
      </c>
      <c r="BJ3" s="226">
        <v>1</v>
      </c>
      <c r="BK3" s="226">
        <v>1</v>
      </c>
      <c r="BL3" s="226">
        <v>2</v>
      </c>
      <c r="BM3" s="226">
        <v>1</v>
      </c>
      <c r="BN3" s="220">
        <v>0</v>
      </c>
      <c r="BO3" s="132">
        <f t="shared" ref="BO3:BO5" si="0">SUM(O3:BN3)</f>
        <v>1281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0</v>
      </c>
      <c r="P4" s="220">
        <v>0</v>
      </c>
      <c r="Q4" s="220">
        <v>0</v>
      </c>
      <c r="R4" s="220">
        <v>0</v>
      </c>
      <c r="S4" s="220">
        <v>0</v>
      </c>
      <c r="T4" s="220">
        <v>0</v>
      </c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6">
        <v>1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6">
        <v>3</v>
      </c>
      <c r="AR4" s="226">
        <v>11</v>
      </c>
      <c r="AS4" s="226">
        <v>26</v>
      </c>
      <c r="AT4" s="226">
        <v>40</v>
      </c>
      <c r="AU4" s="226">
        <v>26</v>
      </c>
      <c r="AV4" s="226">
        <v>19</v>
      </c>
      <c r="AW4" s="226">
        <v>39</v>
      </c>
      <c r="AX4" s="226">
        <v>136</v>
      </c>
      <c r="AY4" s="226">
        <v>299</v>
      </c>
      <c r="AZ4" s="226">
        <v>216</v>
      </c>
      <c r="BA4" s="226">
        <v>19</v>
      </c>
      <c r="BB4" s="226">
        <v>5</v>
      </c>
      <c r="BC4" s="226">
        <v>18</v>
      </c>
      <c r="BD4" s="226">
        <v>6</v>
      </c>
      <c r="BE4" s="226">
        <v>233</v>
      </c>
      <c r="BF4" s="226">
        <v>24</v>
      </c>
      <c r="BG4" s="226">
        <v>23</v>
      </c>
      <c r="BH4" s="226">
        <v>72</v>
      </c>
      <c r="BI4" s="226">
        <v>71</v>
      </c>
      <c r="BJ4" s="226">
        <v>1</v>
      </c>
      <c r="BK4" s="220">
        <v>0</v>
      </c>
      <c r="BL4" s="226">
        <v>2</v>
      </c>
      <c r="BM4" s="226">
        <v>1</v>
      </c>
      <c r="BN4" s="220">
        <v>0</v>
      </c>
      <c r="BO4" s="132">
        <f t="shared" si="0"/>
        <v>1291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BN5" si="1">IF(ISBLANK(O3),"-",O3+O4)</f>
        <v>0</v>
      </c>
      <c r="P5" s="222">
        <f t="shared" si="1"/>
        <v>0</v>
      </c>
      <c r="Q5" s="222">
        <f t="shared" si="1"/>
        <v>0</v>
      </c>
      <c r="R5" s="222">
        <f t="shared" si="1"/>
        <v>0</v>
      </c>
      <c r="S5" s="222">
        <f t="shared" si="1"/>
        <v>0</v>
      </c>
      <c r="T5" s="222">
        <f t="shared" si="1"/>
        <v>0</v>
      </c>
      <c r="U5" s="222">
        <f t="shared" si="1"/>
        <v>0</v>
      </c>
      <c r="V5" s="222">
        <f t="shared" si="1"/>
        <v>1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1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1</v>
      </c>
      <c r="AP5" s="222">
        <f t="shared" si="1"/>
        <v>0</v>
      </c>
      <c r="AQ5" s="222">
        <f t="shared" si="1"/>
        <v>3</v>
      </c>
      <c r="AR5" s="222">
        <f t="shared" si="1"/>
        <v>14</v>
      </c>
      <c r="AS5" s="222">
        <f t="shared" si="1"/>
        <v>33</v>
      </c>
      <c r="AT5" s="222">
        <f t="shared" si="1"/>
        <v>70</v>
      </c>
      <c r="AU5" s="222">
        <f t="shared" si="1"/>
        <v>47</v>
      </c>
      <c r="AV5" s="222">
        <f t="shared" si="1"/>
        <v>31</v>
      </c>
      <c r="AW5" s="222">
        <f t="shared" si="1"/>
        <v>89</v>
      </c>
      <c r="AX5" s="222">
        <f t="shared" si="1"/>
        <v>262</v>
      </c>
      <c r="AY5" s="222">
        <f t="shared" si="1"/>
        <v>600</v>
      </c>
      <c r="AZ5" s="222">
        <f t="shared" si="1"/>
        <v>414</v>
      </c>
      <c r="BA5" s="222">
        <f t="shared" si="1"/>
        <v>82</v>
      </c>
      <c r="BB5" s="222">
        <f t="shared" si="1"/>
        <v>21</v>
      </c>
      <c r="BC5" s="222">
        <f t="shared" si="1"/>
        <v>41</v>
      </c>
      <c r="BD5" s="222">
        <f t="shared" si="1"/>
        <v>13</v>
      </c>
      <c r="BE5" s="222">
        <f t="shared" si="1"/>
        <v>480</v>
      </c>
      <c r="BF5" s="222">
        <f t="shared" si="1"/>
        <v>60</v>
      </c>
      <c r="BG5" s="222">
        <f t="shared" si="1"/>
        <v>58</v>
      </c>
      <c r="BH5" s="222">
        <f t="shared" si="1"/>
        <v>122</v>
      </c>
      <c r="BI5" s="222">
        <f t="shared" si="1"/>
        <v>120</v>
      </c>
      <c r="BJ5" s="222">
        <f t="shared" si="1"/>
        <v>2</v>
      </c>
      <c r="BK5" s="222">
        <f t="shared" si="1"/>
        <v>1</v>
      </c>
      <c r="BL5" s="222">
        <f t="shared" si="1"/>
        <v>4</v>
      </c>
      <c r="BM5" s="222">
        <f t="shared" si="1"/>
        <v>2</v>
      </c>
      <c r="BN5" s="222">
        <f t="shared" si="1"/>
        <v>0</v>
      </c>
      <c r="BO5" s="133">
        <f t="shared" si="0"/>
        <v>2572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N6" si="2">IF(ISNUMBER(O5),(IF(O5&gt;0,(100/(O3+O4))*O3,"-")),"-")</f>
        <v>-</v>
      </c>
      <c r="P6" s="223" t="str">
        <f t="shared" si="2"/>
        <v>-</v>
      </c>
      <c r="Q6" s="223" t="str">
        <f t="shared" si="2"/>
        <v>-</v>
      </c>
      <c r="R6" s="223" t="str">
        <f t="shared" si="2"/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>
        <f t="shared" si="2"/>
        <v>100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>
        <f t="shared" si="2"/>
        <v>0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>
        <f t="shared" si="2"/>
        <v>100</v>
      </c>
      <c r="AP6" s="223" t="str">
        <f t="shared" si="2"/>
        <v>-</v>
      </c>
      <c r="AQ6" s="223">
        <f t="shared" si="2"/>
        <v>0</v>
      </c>
      <c r="AR6" s="223">
        <f t="shared" si="2"/>
        <v>21.428571428571431</v>
      </c>
      <c r="AS6" s="223">
        <f t="shared" si="2"/>
        <v>21.212121212121211</v>
      </c>
      <c r="AT6" s="223">
        <f t="shared" si="2"/>
        <v>42.857142857142861</v>
      </c>
      <c r="AU6" s="223">
        <f t="shared" si="2"/>
        <v>44.680851063829785</v>
      </c>
      <c r="AV6" s="223">
        <f t="shared" si="2"/>
        <v>38.709677419354833</v>
      </c>
      <c r="AW6" s="223">
        <f t="shared" si="2"/>
        <v>56.17977528089888</v>
      </c>
      <c r="AX6" s="223">
        <f t="shared" si="2"/>
        <v>48.091603053435115</v>
      </c>
      <c r="AY6" s="223">
        <f t="shared" si="2"/>
        <v>50.166666666666664</v>
      </c>
      <c r="AZ6" s="223">
        <f t="shared" si="2"/>
        <v>47.826086956521735</v>
      </c>
      <c r="BA6" s="223">
        <f t="shared" si="2"/>
        <v>76.829268292682926</v>
      </c>
      <c r="BB6" s="223">
        <f t="shared" si="2"/>
        <v>76.19047619047619</v>
      </c>
      <c r="BC6" s="223">
        <f t="shared" si="2"/>
        <v>56.097560975609753</v>
      </c>
      <c r="BD6" s="223">
        <f t="shared" si="2"/>
        <v>53.846153846153847</v>
      </c>
      <c r="BE6" s="223">
        <f t="shared" si="2"/>
        <v>51.458333333333336</v>
      </c>
      <c r="BF6" s="223">
        <f t="shared" si="2"/>
        <v>60</v>
      </c>
      <c r="BG6" s="223">
        <f t="shared" si="2"/>
        <v>60.34482758620689</v>
      </c>
      <c r="BH6" s="223">
        <f t="shared" si="2"/>
        <v>40.983606557377051</v>
      </c>
      <c r="BI6" s="223">
        <f t="shared" si="2"/>
        <v>40.833333333333336</v>
      </c>
      <c r="BJ6" s="223">
        <f t="shared" si="2"/>
        <v>50</v>
      </c>
      <c r="BK6" s="223">
        <f t="shared" si="2"/>
        <v>100</v>
      </c>
      <c r="BL6" s="223">
        <f t="shared" si="2"/>
        <v>50</v>
      </c>
      <c r="BM6" s="223">
        <f t="shared" si="2"/>
        <v>50</v>
      </c>
      <c r="BN6" s="223" t="str">
        <f t="shared" si="2"/>
        <v>-</v>
      </c>
      <c r="BO6" s="270">
        <f t="shared" ref="BO6:BO7" si="3">AVERAGE(O6:BN6)</f>
        <v>51.451386771296761</v>
      </c>
    </row>
    <row r="7" spans="1:67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9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3"/>
        <v>#DIV/0!</v>
      </c>
    </row>
    <row r="8" spans="1:67" ht="12.75" customHeight="1" x14ac:dyDescent="0.2">
      <c r="A8" s="307" t="s">
        <v>23</v>
      </c>
      <c r="B8" s="307">
        <v>2</v>
      </c>
      <c r="C8" s="307" t="s">
        <v>863</v>
      </c>
      <c r="D8" s="307" t="s">
        <v>864</v>
      </c>
      <c r="E8" s="307" t="s">
        <v>237</v>
      </c>
      <c r="F8" s="307" t="s">
        <v>158</v>
      </c>
      <c r="G8" s="307" t="s">
        <v>159</v>
      </c>
      <c r="H8" s="319" t="s">
        <v>160</v>
      </c>
      <c r="I8" s="307" t="s">
        <v>161</v>
      </c>
      <c r="J8" s="307"/>
      <c r="K8" s="307"/>
      <c r="L8" s="307"/>
      <c r="M8" s="309"/>
      <c r="N8" s="219" t="s">
        <v>934</v>
      </c>
      <c r="O8" s="220">
        <v>0</v>
      </c>
      <c r="P8" s="220">
        <v>0</v>
      </c>
      <c r="Q8" s="220">
        <v>0</v>
      </c>
      <c r="R8" s="220">
        <v>0</v>
      </c>
      <c r="S8" s="230">
        <v>0</v>
      </c>
      <c r="T8" s="230">
        <v>0</v>
      </c>
      <c r="U8" s="230">
        <v>0</v>
      </c>
      <c r="V8" s="23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6">
        <v>4</v>
      </c>
      <c r="AN8" s="226">
        <v>26</v>
      </c>
      <c r="AO8" s="226">
        <v>15</v>
      </c>
      <c r="AP8" s="220">
        <v>0</v>
      </c>
      <c r="AQ8" s="226">
        <v>79</v>
      </c>
      <c r="AR8" s="226">
        <v>96</v>
      </c>
      <c r="AS8" s="226">
        <v>153</v>
      </c>
      <c r="AT8" s="226">
        <v>303</v>
      </c>
      <c r="AU8" s="226">
        <v>102</v>
      </c>
      <c r="AV8" s="226">
        <v>159</v>
      </c>
      <c r="AW8" s="226">
        <v>232</v>
      </c>
      <c r="AX8" s="226">
        <v>1798</v>
      </c>
      <c r="AY8" s="226">
        <v>786</v>
      </c>
      <c r="AZ8" s="226">
        <v>965</v>
      </c>
      <c r="BA8" s="226">
        <v>562</v>
      </c>
      <c r="BB8" s="226">
        <v>50</v>
      </c>
      <c r="BC8" s="226">
        <v>89</v>
      </c>
      <c r="BD8" s="226">
        <v>185</v>
      </c>
      <c r="BE8" s="226">
        <v>302</v>
      </c>
      <c r="BF8" s="226">
        <v>69</v>
      </c>
      <c r="BG8" s="226">
        <v>68</v>
      </c>
      <c r="BH8" s="226">
        <v>29</v>
      </c>
      <c r="BI8" s="226">
        <v>28</v>
      </c>
      <c r="BJ8" s="220">
        <v>0</v>
      </c>
      <c r="BK8" s="220">
        <v>0</v>
      </c>
      <c r="BL8" s="226">
        <v>1</v>
      </c>
      <c r="BM8" s="220">
        <v>0</v>
      </c>
      <c r="BN8" s="220">
        <v>0</v>
      </c>
      <c r="BO8" s="132">
        <f t="shared" ref="BO8:BO10" si="4">SUM(O8:BN8)</f>
        <v>6101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0</v>
      </c>
      <c r="P9" s="220">
        <v>0</v>
      </c>
      <c r="Q9" s="220">
        <v>0</v>
      </c>
      <c r="R9" s="220">
        <v>0</v>
      </c>
      <c r="S9" s="230">
        <v>0</v>
      </c>
      <c r="T9" s="230">
        <v>0</v>
      </c>
      <c r="U9" s="230">
        <v>0</v>
      </c>
      <c r="V9" s="23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6">
        <v>3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6">
        <v>1</v>
      </c>
      <c r="AM9" s="226">
        <v>2</v>
      </c>
      <c r="AN9" s="226">
        <v>5</v>
      </c>
      <c r="AO9" s="226">
        <v>8</v>
      </c>
      <c r="AP9" s="226">
        <v>10</v>
      </c>
      <c r="AQ9" s="226">
        <v>31</v>
      </c>
      <c r="AR9" s="226">
        <v>92</v>
      </c>
      <c r="AS9" s="226">
        <v>100</v>
      </c>
      <c r="AT9" s="226">
        <v>235</v>
      </c>
      <c r="AU9" s="226">
        <v>175</v>
      </c>
      <c r="AV9" s="226">
        <v>235</v>
      </c>
      <c r="AW9" s="226">
        <v>179</v>
      </c>
      <c r="AX9" s="226">
        <v>2176</v>
      </c>
      <c r="AY9" s="226">
        <v>588</v>
      </c>
      <c r="AZ9" s="226">
        <v>863</v>
      </c>
      <c r="BA9" s="226">
        <v>180</v>
      </c>
      <c r="BB9" s="226">
        <v>11</v>
      </c>
      <c r="BC9" s="226">
        <v>59</v>
      </c>
      <c r="BD9" s="226">
        <v>111</v>
      </c>
      <c r="BE9" s="226">
        <v>224</v>
      </c>
      <c r="BF9" s="226">
        <v>50</v>
      </c>
      <c r="BG9" s="226">
        <v>50</v>
      </c>
      <c r="BH9" s="226">
        <v>29</v>
      </c>
      <c r="BI9" s="226">
        <v>28</v>
      </c>
      <c r="BJ9" s="220">
        <v>0</v>
      </c>
      <c r="BK9" s="220">
        <v>0</v>
      </c>
      <c r="BL9" s="226">
        <v>1</v>
      </c>
      <c r="BM9" s="220">
        <v>0</v>
      </c>
      <c r="BN9" s="220">
        <v>0</v>
      </c>
      <c r="BO9" s="132">
        <f t="shared" si="4"/>
        <v>5446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BG10" si="5">IF(ISBLANK(O8),"-",O8+O9)</f>
        <v>0</v>
      </c>
      <c r="P10" s="222">
        <f t="shared" si="5"/>
        <v>0</v>
      </c>
      <c r="Q10" s="222">
        <f t="shared" si="5"/>
        <v>0</v>
      </c>
      <c r="R10" s="222">
        <f t="shared" si="5"/>
        <v>0</v>
      </c>
      <c r="S10" s="222">
        <f t="shared" si="5"/>
        <v>0</v>
      </c>
      <c r="T10" s="222">
        <f t="shared" si="5"/>
        <v>0</v>
      </c>
      <c r="U10" s="222">
        <f t="shared" si="5"/>
        <v>0</v>
      </c>
      <c r="V10" s="222">
        <f t="shared" si="5"/>
        <v>0</v>
      </c>
      <c r="W10" s="222">
        <f t="shared" si="5"/>
        <v>0</v>
      </c>
      <c r="X10" s="222">
        <f t="shared" si="5"/>
        <v>0</v>
      </c>
      <c r="Y10" s="222">
        <f t="shared" si="5"/>
        <v>0</v>
      </c>
      <c r="Z10" s="222">
        <f t="shared" si="5"/>
        <v>0</v>
      </c>
      <c r="AA10" s="222">
        <f t="shared" si="5"/>
        <v>0</v>
      </c>
      <c r="AB10" s="222">
        <f t="shared" si="5"/>
        <v>0</v>
      </c>
      <c r="AC10" s="222">
        <f t="shared" si="5"/>
        <v>0</v>
      </c>
      <c r="AD10" s="222">
        <f t="shared" si="5"/>
        <v>0</v>
      </c>
      <c r="AE10" s="222">
        <f t="shared" si="5"/>
        <v>0</v>
      </c>
      <c r="AF10" s="222">
        <f t="shared" si="5"/>
        <v>3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0</v>
      </c>
      <c r="AL10" s="222">
        <f t="shared" si="5"/>
        <v>1</v>
      </c>
      <c r="AM10" s="222">
        <f t="shared" si="5"/>
        <v>6</v>
      </c>
      <c r="AN10" s="222">
        <f t="shared" si="5"/>
        <v>31</v>
      </c>
      <c r="AO10" s="222">
        <f t="shared" si="5"/>
        <v>23</v>
      </c>
      <c r="AP10" s="222">
        <f t="shared" si="5"/>
        <v>10</v>
      </c>
      <c r="AQ10" s="222">
        <f t="shared" si="5"/>
        <v>110</v>
      </c>
      <c r="AR10" s="222">
        <f t="shared" si="5"/>
        <v>188</v>
      </c>
      <c r="AS10" s="222">
        <f t="shared" si="5"/>
        <v>253</v>
      </c>
      <c r="AT10" s="222">
        <f t="shared" si="5"/>
        <v>538</v>
      </c>
      <c r="AU10" s="222">
        <f t="shared" si="5"/>
        <v>277</v>
      </c>
      <c r="AV10" s="222">
        <f t="shared" si="5"/>
        <v>394</v>
      </c>
      <c r="AW10" s="222">
        <f t="shared" si="5"/>
        <v>411</v>
      </c>
      <c r="AX10" s="222">
        <f t="shared" si="5"/>
        <v>3974</v>
      </c>
      <c r="AY10" s="222">
        <f t="shared" si="5"/>
        <v>1374</v>
      </c>
      <c r="AZ10" s="222">
        <f t="shared" si="5"/>
        <v>1828</v>
      </c>
      <c r="BA10" s="222">
        <f t="shared" si="5"/>
        <v>742</v>
      </c>
      <c r="BB10" s="222">
        <f t="shared" si="5"/>
        <v>61</v>
      </c>
      <c r="BC10" s="222">
        <f t="shared" si="5"/>
        <v>148</v>
      </c>
      <c r="BD10" s="222">
        <f t="shared" si="5"/>
        <v>296</v>
      </c>
      <c r="BE10" s="222">
        <f t="shared" si="5"/>
        <v>526</v>
      </c>
      <c r="BF10" s="222">
        <f t="shared" si="5"/>
        <v>119</v>
      </c>
      <c r="BG10" s="222">
        <f t="shared" si="5"/>
        <v>118</v>
      </c>
      <c r="BH10" s="222">
        <v>28</v>
      </c>
      <c r="BI10" s="222">
        <f t="shared" ref="BI10:BN10" si="6">IF(ISBLANK(BI8),"-",BI8+BI9)</f>
        <v>56</v>
      </c>
      <c r="BJ10" s="222">
        <f t="shared" si="6"/>
        <v>0</v>
      </c>
      <c r="BK10" s="222">
        <f t="shared" si="6"/>
        <v>0</v>
      </c>
      <c r="BL10" s="222">
        <f t="shared" si="6"/>
        <v>2</v>
      </c>
      <c r="BM10" s="222">
        <f t="shared" si="6"/>
        <v>0</v>
      </c>
      <c r="BN10" s="222">
        <f t="shared" si="6"/>
        <v>0</v>
      </c>
      <c r="BO10" s="133">
        <f t="shared" si="4"/>
        <v>11517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tr">
        <f t="shared" ref="O11:BN11" si="7">IF(ISNUMBER(O10),(IF(O10&gt;0,(100/(O8+O9))*O8,"-")),"-")</f>
        <v>-</v>
      </c>
      <c r="P11" s="223" t="str">
        <f t="shared" si="7"/>
        <v>-</v>
      </c>
      <c r="Q11" s="223" t="str">
        <f t="shared" si="7"/>
        <v>-</v>
      </c>
      <c r="R11" s="223" t="str">
        <f t="shared" si="7"/>
        <v>-</v>
      </c>
      <c r="S11" s="223" t="str">
        <f t="shared" si="7"/>
        <v>-</v>
      </c>
      <c r="T11" s="223" t="str">
        <f t="shared" si="7"/>
        <v>-</v>
      </c>
      <c r="U11" s="223" t="str">
        <f t="shared" si="7"/>
        <v>-</v>
      </c>
      <c r="V11" s="223" t="str">
        <f t="shared" si="7"/>
        <v>-</v>
      </c>
      <c r="W11" s="223" t="str">
        <f t="shared" si="7"/>
        <v>-</v>
      </c>
      <c r="X11" s="223" t="str">
        <f t="shared" si="7"/>
        <v>-</v>
      </c>
      <c r="Y11" s="223" t="str">
        <f t="shared" si="7"/>
        <v>-</v>
      </c>
      <c r="Z11" s="223" t="str">
        <f t="shared" si="7"/>
        <v>-</v>
      </c>
      <c r="AA11" s="223" t="str">
        <f t="shared" si="7"/>
        <v>-</v>
      </c>
      <c r="AB11" s="223" t="str">
        <f t="shared" si="7"/>
        <v>-</v>
      </c>
      <c r="AC11" s="223" t="str">
        <f t="shared" si="7"/>
        <v>-</v>
      </c>
      <c r="AD11" s="223" t="str">
        <f t="shared" si="7"/>
        <v>-</v>
      </c>
      <c r="AE11" s="223" t="str">
        <f t="shared" si="7"/>
        <v>-</v>
      </c>
      <c r="AF11" s="223">
        <f t="shared" si="7"/>
        <v>0</v>
      </c>
      <c r="AG11" s="223" t="str">
        <f t="shared" si="7"/>
        <v>-</v>
      </c>
      <c r="AH11" s="223" t="str">
        <f t="shared" si="7"/>
        <v>-</v>
      </c>
      <c r="AI11" s="223" t="str">
        <f t="shared" si="7"/>
        <v>-</v>
      </c>
      <c r="AJ11" s="223" t="str">
        <f t="shared" si="7"/>
        <v>-</v>
      </c>
      <c r="AK11" s="223" t="str">
        <f t="shared" si="7"/>
        <v>-</v>
      </c>
      <c r="AL11" s="223">
        <f t="shared" si="7"/>
        <v>0</v>
      </c>
      <c r="AM11" s="223">
        <f t="shared" si="7"/>
        <v>66.666666666666671</v>
      </c>
      <c r="AN11" s="223">
        <f t="shared" si="7"/>
        <v>83.870967741935473</v>
      </c>
      <c r="AO11" s="223">
        <f t="shared" si="7"/>
        <v>65.217391304347828</v>
      </c>
      <c r="AP11" s="223">
        <f t="shared" si="7"/>
        <v>0</v>
      </c>
      <c r="AQ11" s="223">
        <f t="shared" si="7"/>
        <v>71.818181818181813</v>
      </c>
      <c r="AR11" s="223">
        <f t="shared" si="7"/>
        <v>51.063829787234042</v>
      </c>
      <c r="AS11" s="223">
        <f t="shared" si="7"/>
        <v>60.474308300395258</v>
      </c>
      <c r="AT11" s="223">
        <f t="shared" si="7"/>
        <v>56.319702602230478</v>
      </c>
      <c r="AU11" s="223">
        <f t="shared" si="7"/>
        <v>36.823104693140799</v>
      </c>
      <c r="AV11" s="223">
        <f t="shared" si="7"/>
        <v>40.355329949238573</v>
      </c>
      <c r="AW11" s="223">
        <f t="shared" si="7"/>
        <v>56.447688564476884</v>
      </c>
      <c r="AX11" s="223">
        <f t="shared" si="7"/>
        <v>45.244086562657273</v>
      </c>
      <c r="AY11" s="223">
        <f t="shared" si="7"/>
        <v>57.205240174672483</v>
      </c>
      <c r="AZ11" s="223">
        <f t="shared" si="7"/>
        <v>52.78993435448578</v>
      </c>
      <c r="BA11" s="223">
        <f t="shared" si="7"/>
        <v>75.741239892183287</v>
      </c>
      <c r="BB11" s="223">
        <f t="shared" si="7"/>
        <v>81.967213114754102</v>
      </c>
      <c r="BC11" s="223">
        <f t="shared" si="7"/>
        <v>60.135135135135137</v>
      </c>
      <c r="BD11" s="223">
        <f t="shared" si="7"/>
        <v>62.5</v>
      </c>
      <c r="BE11" s="223">
        <f t="shared" si="7"/>
        <v>57.414448669201519</v>
      </c>
      <c r="BF11" s="223">
        <f t="shared" si="7"/>
        <v>57.983193277310924</v>
      </c>
      <c r="BG11" s="223">
        <f t="shared" si="7"/>
        <v>57.627118644067792</v>
      </c>
      <c r="BH11" s="223">
        <f t="shared" si="7"/>
        <v>50</v>
      </c>
      <c r="BI11" s="223">
        <f t="shared" si="7"/>
        <v>50</v>
      </c>
      <c r="BJ11" s="223" t="str">
        <f t="shared" si="7"/>
        <v>-</v>
      </c>
      <c r="BK11" s="223" t="str">
        <f t="shared" si="7"/>
        <v>-</v>
      </c>
      <c r="BL11" s="223">
        <f t="shared" si="7"/>
        <v>50</v>
      </c>
      <c r="BM11" s="223" t="str">
        <f t="shared" si="7"/>
        <v>-</v>
      </c>
      <c r="BN11" s="223" t="str">
        <f t="shared" si="7"/>
        <v>-</v>
      </c>
      <c r="BO11" s="270">
        <f t="shared" ref="BO11:BO12" si="8">AVERAGE(O11:BN11)</f>
        <v>51.83326081739677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8"/>
        <v>#DIV/0!</v>
      </c>
    </row>
    <row r="13" spans="1:67" ht="12.75" customHeight="1" x14ac:dyDescent="0.2">
      <c r="A13" s="307" t="s">
        <v>23</v>
      </c>
      <c r="B13" s="307">
        <v>3</v>
      </c>
      <c r="C13" s="307" t="s">
        <v>863</v>
      </c>
      <c r="D13" s="307" t="s">
        <v>864</v>
      </c>
      <c r="E13" s="307" t="s">
        <v>238</v>
      </c>
      <c r="F13" s="307" t="s">
        <v>162</v>
      </c>
      <c r="G13" s="307" t="s">
        <v>163</v>
      </c>
      <c r="H13" s="319" t="s">
        <v>164</v>
      </c>
      <c r="I13" s="307" t="s">
        <v>165</v>
      </c>
      <c r="J13" s="307"/>
      <c r="K13" s="307"/>
      <c r="L13" s="307"/>
      <c r="M13" s="309"/>
      <c r="N13" s="219" t="s">
        <v>934</v>
      </c>
      <c r="O13" s="230">
        <v>0</v>
      </c>
      <c r="P13" s="230">
        <v>0</v>
      </c>
      <c r="Q13" s="230">
        <v>0</v>
      </c>
      <c r="R13" s="231">
        <v>1</v>
      </c>
      <c r="S13" s="220">
        <v>0</v>
      </c>
      <c r="T13" s="220">
        <v>0</v>
      </c>
      <c r="U13" s="220">
        <v>0</v>
      </c>
      <c r="V13" s="220">
        <v>0</v>
      </c>
      <c r="W13" s="230">
        <v>0</v>
      </c>
      <c r="X13" s="230">
        <v>0</v>
      </c>
      <c r="Y13" s="230">
        <v>0</v>
      </c>
      <c r="Z13" s="230">
        <v>0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0</v>
      </c>
      <c r="AH13" s="230">
        <v>0</v>
      </c>
      <c r="AI13" s="22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1">
        <v>6</v>
      </c>
      <c r="AQ13" s="231">
        <v>6</v>
      </c>
      <c r="AR13" s="226">
        <v>45</v>
      </c>
      <c r="AS13" s="226">
        <v>52</v>
      </c>
      <c r="AT13" s="231">
        <v>82</v>
      </c>
      <c r="AU13" s="231">
        <v>70</v>
      </c>
      <c r="AV13" s="231">
        <v>73</v>
      </c>
      <c r="AW13" s="231">
        <v>139</v>
      </c>
      <c r="AX13" s="231">
        <v>262</v>
      </c>
      <c r="AY13" s="231">
        <v>167</v>
      </c>
      <c r="AZ13" s="231">
        <v>137</v>
      </c>
      <c r="BA13" s="231">
        <v>265</v>
      </c>
      <c r="BB13" s="231">
        <v>17</v>
      </c>
      <c r="BC13" s="231">
        <v>238</v>
      </c>
      <c r="BD13" s="231">
        <v>495</v>
      </c>
      <c r="BE13" s="231">
        <v>551</v>
      </c>
      <c r="BF13" s="231">
        <v>107</v>
      </c>
      <c r="BG13" s="231">
        <v>106</v>
      </c>
      <c r="BH13" s="231">
        <v>193</v>
      </c>
      <c r="BI13" s="231">
        <v>192</v>
      </c>
      <c r="BJ13" s="230">
        <v>0</v>
      </c>
      <c r="BK13" s="230">
        <v>0</v>
      </c>
      <c r="BL13" s="231">
        <v>4</v>
      </c>
      <c r="BM13" s="231">
        <v>3</v>
      </c>
      <c r="BN13" s="230">
        <v>0</v>
      </c>
      <c r="BO13" s="132">
        <f t="shared" ref="BO13:BO15" si="9">SUM(O13:BN13)</f>
        <v>3211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30">
        <v>0</v>
      </c>
      <c r="P14" s="231">
        <v>1</v>
      </c>
      <c r="Q14" s="230">
        <v>0</v>
      </c>
      <c r="R14" s="226">
        <v>1</v>
      </c>
      <c r="S14" s="220">
        <v>0</v>
      </c>
      <c r="T14" s="220">
        <v>0</v>
      </c>
      <c r="U14" s="220">
        <v>0</v>
      </c>
      <c r="V14" s="226">
        <v>1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0</v>
      </c>
      <c r="AG14" s="230">
        <v>0</v>
      </c>
      <c r="AH14" s="230">
        <v>0</v>
      </c>
      <c r="AI14" s="220">
        <v>0</v>
      </c>
      <c r="AJ14" s="230">
        <v>0</v>
      </c>
      <c r="AK14" s="226">
        <v>1</v>
      </c>
      <c r="AL14" s="230">
        <v>0</v>
      </c>
      <c r="AM14" s="230">
        <v>0</v>
      </c>
      <c r="AN14" s="231">
        <v>1</v>
      </c>
      <c r="AO14" s="231">
        <v>2</v>
      </c>
      <c r="AP14" s="231">
        <v>6</v>
      </c>
      <c r="AQ14" s="231">
        <v>8</v>
      </c>
      <c r="AR14" s="226">
        <v>18</v>
      </c>
      <c r="AS14" s="226">
        <v>30</v>
      </c>
      <c r="AT14" s="231">
        <v>75</v>
      </c>
      <c r="AU14" s="231">
        <v>75</v>
      </c>
      <c r="AV14" s="231">
        <v>135</v>
      </c>
      <c r="AW14" s="231">
        <v>131</v>
      </c>
      <c r="AX14" s="231">
        <v>371</v>
      </c>
      <c r="AY14" s="231">
        <v>251</v>
      </c>
      <c r="AZ14" s="231">
        <v>148</v>
      </c>
      <c r="BA14" s="231">
        <v>97</v>
      </c>
      <c r="BB14" s="231">
        <v>9</v>
      </c>
      <c r="BC14" s="231">
        <v>201</v>
      </c>
      <c r="BD14" s="231">
        <v>210</v>
      </c>
      <c r="BE14" s="231">
        <v>329</v>
      </c>
      <c r="BF14" s="231">
        <v>77</v>
      </c>
      <c r="BG14" s="231">
        <v>76</v>
      </c>
      <c r="BH14" s="231">
        <v>206</v>
      </c>
      <c r="BI14" s="231">
        <v>206</v>
      </c>
      <c r="BJ14" s="230">
        <v>0</v>
      </c>
      <c r="BK14" s="230">
        <v>0</v>
      </c>
      <c r="BL14" s="231">
        <v>5</v>
      </c>
      <c r="BM14" s="231">
        <v>4</v>
      </c>
      <c r="BN14" s="230">
        <v>0</v>
      </c>
      <c r="BO14" s="132">
        <f t="shared" si="9"/>
        <v>2675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>
        <f t="shared" ref="O15:BN15" si="10">IF(ISBLANK(O13),"-",O13+O14)</f>
        <v>0</v>
      </c>
      <c r="P15" s="222">
        <f t="shared" si="10"/>
        <v>1</v>
      </c>
      <c r="Q15" s="222">
        <f t="shared" si="10"/>
        <v>0</v>
      </c>
      <c r="R15" s="222">
        <f t="shared" si="10"/>
        <v>2</v>
      </c>
      <c r="S15" s="222">
        <f t="shared" si="10"/>
        <v>0</v>
      </c>
      <c r="T15" s="222">
        <f t="shared" si="10"/>
        <v>0</v>
      </c>
      <c r="U15" s="222">
        <f t="shared" si="10"/>
        <v>0</v>
      </c>
      <c r="V15" s="222">
        <f t="shared" si="10"/>
        <v>1</v>
      </c>
      <c r="W15" s="222">
        <f t="shared" si="10"/>
        <v>0</v>
      </c>
      <c r="X15" s="222">
        <f t="shared" si="10"/>
        <v>0</v>
      </c>
      <c r="Y15" s="222">
        <f t="shared" si="10"/>
        <v>0</v>
      </c>
      <c r="Z15" s="222">
        <f t="shared" si="10"/>
        <v>0</v>
      </c>
      <c r="AA15" s="222">
        <f t="shared" si="10"/>
        <v>0</v>
      </c>
      <c r="AB15" s="222">
        <f t="shared" si="10"/>
        <v>0</v>
      </c>
      <c r="AC15" s="222">
        <f t="shared" si="10"/>
        <v>0</v>
      </c>
      <c r="AD15" s="222">
        <f t="shared" si="10"/>
        <v>0</v>
      </c>
      <c r="AE15" s="222">
        <f t="shared" si="10"/>
        <v>0</v>
      </c>
      <c r="AF15" s="222">
        <f t="shared" si="10"/>
        <v>0</v>
      </c>
      <c r="AG15" s="222">
        <f t="shared" si="10"/>
        <v>0</v>
      </c>
      <c r="AH15" s="222">
        <f t="shared" si="10"/>
        <v>0</v>
      </c>
      <c r="AI15" s="222">
        <f t="shared" si="10"/>
        <v>0</v>
      </c>
      <c r="AJ15" s="222">
        <f t="shared" si="10"/>
        <v>0</v>
      </c>
      <c r="AK15" s="222">
        <f t="shared" si="10"/>
        <v>1</v>
      </c>
      <c r="AL15" s="222">
        <f t="shared" si="10"/>
        <v>0</v>
      </c>
      <c r="AM15" s="222">
        <f t="shared" si="10"/>
        <v>0</v>
      </c>
      <c r="AN15" s="222">
        <f t="shared" si="10"/>
        <v>1</v>
      </c>
      <c r="AO15" s="222">
        <f t="shared" si="10"/>
        <v>2</v>
      </c>
      <c r="AP15" s="222">
        <f t="shared" si="10"/>
        <v>12</v>
      </c>
      <c r="AQ15" s="222">
        <f t="shared" si="10"/>
        <v>14</v>
      </c>
      <c r="AR15" s="222">
        <f t="shared" si="10"/>
        <v>63</v>
      </c>
      <c r="AS15" s="222">
        <f t="shared" si="10"/>
        <v>82</v>
      </c>
      <c r="AT15" s="222">
        <f t="shared" si="10"/>
        <v>157</v>
      </c>
      <c r="AU15" s="222">
        <f t="shared" si="10"/>
        <v>145</v>
      </c>
      <c r="AV15" s="222">
        <f t="shared" si="10"/>
        <v>208</v>
      </c>
      <c r="AW15" s="222">
        <f t="shared" si="10"/>
        <v>270</v>
      </c>
      <c r="AX15" s="222">
        <f t="shared" si="10"/>
        <v>633</v>
      </c>
      <c r="AY15" s="222">
        <f t="shared" si="10"/>
        <v>418</v>
      </c>
      <c r="AZ15" s="222">
        <f t="shared" si="10"/>
        <v>285</v>
      </c>
      <c r="BA15" s="222">
        <f t="shared" si="10"/>
        <v>362</v>
      </c>
      <c r="BB15" s="222">
        <f t="shared" si="10"/>
        <v>26</v>
      </c>
      <c r="BC15" s="222">
        <f t="shared" si="10"/>
        <v>439</v>
      </c>
      <c r="BD15" s="222">
        <f t="shared" si="10"/>
        <v>705</v>
      </c>
      <c r="BE15" s="222">
        <f t="shared" si="10"/>
        <v>880</v>
      </c>
      <c r="BF15" s="222">
        <f t="shared" si="10"/>
        <v>184</v>
      </c>
      <c r="BG15" s="222">
        <f t="shared" si="10"/>
        <v>182</v>
      </c>
      <c r="BH15" s="222">
        <f t="shared" si="10"/>
        <v>399</v>
      </c>
      <c r="BI15" s="222">
        <f t="shared" si="10"/>
        <v>398</v>
      </c>
      <c r="BJ15" s="222">
        <f t="shared" si="10"/>
        <v>0</v>
      </c>
      <c r="BK15" s="222">
        <f t="shared" si="10"/>
        <v>0</v>
      </c>
      <c r="BL15" s="222">
        <f t="shared" si="10"/>
        <v>9</v>
      </c>
      <c r="BM15" s="222">
        <f t="shared" si="10"/>
        <v>7</v>
      </c>
      <c r="BN15" s="222">
        <f t="shared" si="10"/>
        <v>0</v>
      </c>
      <c r="BO15" s="133">
        <f t="shared" si="9"/>
        <v>5886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tr">
        <f t="shared" ref="O16:BN16" si="11">IF(ISNUMBER(O15),(IF(O15&gt;0,(100/(O13+O14))*O13,"-")),"-")</f>
        <v>-</v>
      </c>
      <c r="P16" s="223">
        <f t="shared" si="11"/>
        <v>0</v>
      </c>
      <c r="Q16" s="223" t="str">
        <f t="shared" si="11"/>
        <v>-</v>
      </c>
      <c r="R16" s="223">
        <f t="shared" si="11"/>
        <v>50</v>
      </c>
      <c r="S16" s="223" t="str">
        <f t="shared" si="11"/>
        <v>-</v>
      </c>
      <c r="T16" s="223" t="str">
        <f t="shared" si="11"/>
        <v>-</v>
      </c>
      <c r="U16" s="223" t="str">
        <f t="shared" si="11"/>
        <v>-</v>
      </c>
      <c r="V16" s="223">
        <f t="shared" si="11"/>
        <v>0</v>
      </c>
      <c r="W16" s="223" t="str">
        <f t="shared" si="11"/>
        <v>-</v>
      </c>
      <c r="X16" s="223" t="str">
        <f t="shared" si="11"/>
        <v>-</v>
      </c>
      <c r="Y16" s="223" t="str">
        <f t="shared" si="11"/>
        <v>-</v>
      </c>
      <c r="Z16" s="223" t="str">
        <f t="shared" si="11"/>
        <v>-</v>
      </c>
      <c r="AA16" s="223" t="str">
        <f t="shared" si="11"/>
        <v>-</v>
      </c>
      <c r="AB16" s="223" t="str">
        <f t="shared" si="11"/>
        <v>-</v>
      </c>
      <c r="AC16" s="223" t="str">
        <f t="shared" si="11"/>
        <v>-</v>
      </c>
      <c r="AD16" s="223" t="str">
        <f t="shared" si="11"/>
        <v>-</v>
      </c>
      <c r="AE16" s="223" t="str">
        <f t="shared" si="11"/>
        <v>-</v>
      </c>
      <c r="AF16" s="223" t="str">
        <f t="shared" si="11"/>
        <v>-</v>
      </c>
      <c r="AG16" s="223" t="str">
        <f t="shared" si="11"/>
        <v>-</v>
      </c>
      <c r="AH16" s="223" t="str">
        <f t="shared" si="11"/>
        <v>-</v>
      </c>
      <c r="AI16" s="223" t="str">
        <f t="shared" si="11"/>
        <v>-</v>
      </c>
      <c r="AJ16" s="223" t="str">
        <f t="shared" si="11"/>
        <v>-</v>
      </c>
      <c r="AK16" s="223">
        <f t="shared" si="11"/>
        <v>0</v>
      </c>
      <c r="AL16" s="223" t="str">
        <f t="shared" si="11"/>
        <v>-</v>
      </c>
      <c r="AM16" s="223" t="str">
        <f t="shared" si="11"/>
        <v>-</v>
      </c>
      <c r="AN16" s="223">
        <f t="shared" si="11"/>
        <v>0</v>
      </c>
      <c r="AO16" s="223">
        <f t="shared" si="11"/>
        <v>0</v>
      </c>
      <c r="AP16" s="223">
        <f t="shared" si="11"/>
        <v>50</v>
      </c>
      <c r="AQ16" s="223">
        <f t="shared" si="11"/>
        <v>42.857142857142861</v>
      </c>
      <c r="AR16" s="223">
        <f t="shared" si="11"/>
        <v>71.428571428571431</v>
      </c>
      <c r="AS16" s="223">
        <f t="shared" si="11"/>
        <v>63.414634146341463</v>
      </c>
      <c r="AT16" s="223">
        <f t="shared" si="11"/>
        <v>52.229299363057322</v>
      </c>
      <c r="AU16" s="223">
        <f t="shared" si="11"/>
        <v>48.275862068965523</v>
      </c>
      <c r="AV16" s="223">
        <f t="shared" si="11"/>
        <v>35.096153846153847</v>
      </c>
      <c r="AW16" s="223">
        <f t="shared" si="11"/>
        <v>51.481481481481481</v>
      </c>
      <c r="AX16" s="223">
        <f t="shared" si="11"/>
        <v>41.39020537124803</v>
      </c>
      <c r="AY16" s="223">
        <f t="shared" si="11"/>
        <v>39.952153110047846</v>
      </c>
      <c r="AZ16" s="223">
        <f t="shared" si="11"/>
        <v>48.070175438596486</v>
      </c>
      <c r="BA16" s="223">
        <f t="shared" si="11"/>
        <v>73.204419889502773</v>
      </c>
      <c r="BB16" s="223">
        <f t="shared" si="11"/>
        <v>65.384615384615387</v>
      </c>
      <c r="BC16" s="223">
        <f t="shared" si="11"/>
        <v>54.214123006833709</v>
      </c>
      <c r="BD16" s="223">
        <f t="shared" si="11"/>
        <v>70.21276595744682</v>
      </c>
      <c r="BE16" s="223">
        <f t="shared" si="11"/>
        <v>62.61363636363636</v>
      </c>
      <c r="BF16" s="223">
        <f t="shared" si="11"/>
        <v>58.152173913043477</v>
      </c>
      <c r="BG16" s="223">
        <f t="shared" si="11"/>
        <v>58.241758241758248</v>
      </c>
      <c r="BH16" s="223">
        <f t="shared" si="11"/>
        <v>48.370927318295735</v>
      </c>
      <c r="BI16" s="223">
        <f t="shared" si="11"/>
        <v>48.241206030150749</v>
      </c>
      <c r="BJ16" s="223" t="str">
        <f t="shared" si="11"/>
        <v>-</v>
      </c>
      <c r="BK16" s="223" t="str">
        <f t="shared" si="11"/>
        <v>-</v>
      </c>
      <c r="BL16" s="223">
        <f t="shared" si="11"/>
        <v>44.444444444444443</v>
      </c>
      <c r="BM16" s="223">
        <f t="shared" si="11"/>
        <v>42.857142857142861</v>
      </c>
      <c r="BN16" s="223" t="str">
        <f t="shared" si="11"/>
        <v>-</v>
      </c>
      <c r="BO16" s="270">
        <f t="shared" ref="BO16:BO17" si="12">AVERAGE(O16:BN16)</f>
        <v>43.576174732802748</v>
      </c>
    </row>
    <row r="17" spans="1:67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2"/>
        <v>#DIV/0!</v>
      </c>
    </row>
    <row r="18" spans="1:67" ht="12.75" customHeight="1" x14ac:dyDescent="0.2">
      <c r="A18" s="307" t="s">
        <v>23</v>
      </c>
      <c r="B18" s="307">
        <v>4</v>
      </c>
      <c r="C18" s="307" t="s">
        <v>863</v>
      </c>
      <c r="D18" s="307" t="s">
        <v>864</v>
      </c>
      <c r="E18" s="307" t="s">
        <v>239</v>
      </c>
      <c r="F18" s="307" t="s">
        <v>166</v>
      </c>
      <c r="G18" s="307" t="s">
        <v>167</v>
      </c>
      <c r="H18" s="319" t="s">
        <v>168</v>
      </c>
      <c r="I18" s="307" t="s">
        <v>169</v>
      </c>
      <c r="J18" s="307"/>
      <c r="K18" s="307"/>
      <c r="L18" s="307"/>
      <c r="M18" s="309"/>
      <c r="N18" s="219" t="s">
        <v>934</v>
      </c>
      <c r="O18" s="220">
        <v>0</v>
      </c>
      <c r="P18" s="220">
        <v>0</v>
      </c>
      <c r="Q18" s="220">
        <v>0</v>
      </c>
      <c r="R18" s="220">
        <v>0</v>
      </c>
      <c r="S18" s="230">
        <v>0</v>
      </c>
      <c r="T18" s="230">
        <v>0</v>
      </c>
      <c r="U18" s="230">
        <v>0</v>
      </c>
      <c r="V18" s="23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  <c r="AE18" s="220">
        <v>0</v>
      </c>
      <c r="AF18" s="220">
        <v>0</v>
      </c>
      <c r="AG18" s="230">
        <v>0</v>
      </c>
      <c r="AH18" s="230">
        <v>0</v>
      </c>
      <c r="AI18" s="22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>
        <v>0</v>
      </c>
      <c r="AQ18" s="231">
        <v>1</v>
      </c>
      <c r="AR18" s="226">
        <v>8</v>
      </c>
      <c r="AS18" s="226">
        <v>8</v>
      </c>
      <c r="AT18" s="231">
        <v>109</v>
      </c>
      <c r="AU18" s="231">
        <v>79</v>
      </c>
      <c r="AV18" s="231">
        <v>109</v>
      </c>
      <c r="AW18" s="231">
        <v>176</v>
      </c>
      <c r="AX18" s="231">
        <v>120</v>
      </c>
      <c r="AY18" s="231">
        <v>147</v>
      </c>
      <c r="AZ18" s="231">
        <v>127</v>
      </c>
      <c r="BA18" s="231">
        <v>200</v>
      </c>
      <c r="BB18" s="231">
        <v>19</v>
      </c>
      <c r="BC18" s="231">
        <v>23</v>
      </c>
      <c r="BD18" s="231">
        <v>27</v>
      </c>
      <c r="BE18" s="231">
        <v>33</v>
      </c>
      <c r="BF18" s="231">
        <v>2</v>
      </c>
      <c r="BG18" s="231">
        <v>2</v>
      </c>
      <c r="BH18" s="231">
        <v>23</v>
      </c>
      <c r="BI18" s="231">
        <v>22</v>
      </c>
      <c r="BJ18" s="230">
        <v>0</v>
      </c>
      <c r="BK18" s="230">
        <v>0</v>
      </c>
      <c r="BL18" s="230">
        <v>0</v>
      </c>
      <c r="BM18" s="230">
        <v>0</v>
      </c>
      <c r="BN18" s="230">
        <v>0</v>
      </c>
      <c r="BO18" s="132">
        <f t="shared" ref="BO18:BO20" si="13">SUM(O18:BN18)</f>
        <v>1235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20">
        <v>0</v>
      </c>
      <c r="P19" s="220">
        <v>0</v>
      </c>
      <c r="Q19" s="220">
        <v>0</v>
      </c>
      <c r="R19" s="220">
        <v>0</v>
      </c>
      <c r="S19" s="230">
        <v>0</v>
      </c>
      <c r="T19" s="230">
        <v>0</v>
      </c>
      <c r="U19" s="230">
        <v>0</v>
      </c>
      <c r="V19" s="23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  <c r="AF19" s="220">
        <v>0</v>
      </c>
      <c r="AG19" s="230">
        <v>0</v>
      </c>
      <c r="AH19" s="230">
        <v>0</v>
      </c>
      <c r="AI19" s="220">
        <v>0</v>
      </c>
      <c r="AJ19" s="230">
        <v>0</v>
      </c>
      <c r="AK19" s="230">
        <v>0</v>
      </c>
      <c r="AL19" s="230">
        <v>0</v>
      </c>
      <c r="AM19" s="230">
        <v>0</v>
      </c>
      <c r="AN19" s="231">
        <v>1</v>
      </c>
      <c r="AO19" s="231">
        <v>2</v>
      </c>
      <c r="AP19" s="231">
        <v>2</v>
      </c>
      <c r="AQ19" s="231">
        <v>10</v>
      </c>
      <c r="AR19" s="226">
        <v>46</v>
      </c>
      <c r="AS19" s="226">
        <v>5</v>
      </c>
      <c r="AT19" s="231">
        <v>88</v>
      </c>
      <c r="AU19" s="231">
        <v>143</v>
      </c>
      <c r="AV19" s="231">
        <v>142</v>
      </c>
      <c r="AW19" s="231">
        <v>100</v>
      </c>
      <c r="AX19" s="231">
        <v>186</v>
      </c>
      <c r="AY19" s="231">
        <v>105</v>
      </c>
      <c r="AZ19" s="231">
        <v>37</v>
      </c>
      <c r="BA19" s="231">
        <v>50</v>
      </c>
      <c r="BB19" s="231">
        <v>7</v>
      </c>
      <c r="BC19" s="231">
        <v>13</v>
      </c>
      <c r="BD19" s="231">
        <v>7</v>
      </c>
      <c r="BE19" s="231">
        <v>22</v>
      </c>
      <c r="BF19" s="231">
        <v>2</v>
      </c>
      <c r="BG19" s="231">
        <v>1</v>
      </c>
      <c r="BH19" s="231">
        <v>10</v>
      </c>
      <c r="BI19" s="231">
        <v>9</v>
      </c>
      <c r="BJ19" s="230">
        <v>0</v>
      </c>
      <c r="BK19" s="230">
        <v>0</v>
      </c>
      <c r="BL19" s="230">
        <v>0</v>
      </c>
      <c r="BM19" s="230">
        <v>0</v>
      </c>
      <c r="BN19" s="230">
        <v>0</v>
      </c>
      <c r="BO19" s="132">
        <f t="shared" si="13"/>
        <v>988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>
        <f t="shared" ref="O20:BN20" si="14">IF(ISBLANK(O18),"-",O18+O19)</f>
        <v>0</v>
      </c>
      <c r="P20" s="222">
        <f t="shared" si="14"/>
        <v>0</v>
      </c>
      <c r="Q20" s="222">
        <f t="shared" si="14"/>
        <v>0</v>
      </c>
      <c r="R20" s="222">
        <f t="shared" si="14"/>
        <v>0</v>
      </c>
      <c r="S20" s="222">
        <f t="shared" si="14"/>
        <v>0</v>
      </c>
      <c r="T20" s="222">
        <f t="shared" si="14"/>
        <v>0</v>
      </c>
      <c r="U20" s="222">
        <f t="shared" si="14"/>
        <v>0</v>
      </c>
      <c r="V20" s="222">
        <f t="shared" si="14"/>
        <v>0</v>
      </c>
      <c r="W20" s="222">
        <f t="shared" si="14"/>
        <v>0</v>
      </c>
      <c r="X20" s="222">
        <f t="shared" si="14"/>
        <v>0</v>
      </c>
      <c r="Y20" s="222">
        <f t="shared" si="14"/>
        <v>0</v>
      </c>
      <c r="Z20" s="222">
        <f t="shared" si="14"/>
        <v>0</v>
      </c>
      <c r="AA20" s="222">
        <f t="shared" si="14"/>
        <v>0</v>
      </c>
      <c r="AB20" s="222">
        <f t="shared" si="14"/>
        <v>0</v>
      </c>
      <c r="AC20" s="222">
        <f t="shared" si="14"/>
        <v>0</v>
      </c>
      <c r="AD20" s="222">
        <f t="shared" si="14"/>
        <v>0</v>
      </c>
      <c r="AE20" s="222">
        <f t="shared" si="14"/>
        <v>0</v>
      </c>
      <c r="AF20" s="222">
        <f t="shared" si="14"/>
        <v>0</v>
      </c>
      <c r="AG20" s="222">
        <f t="shared" si="14"/>
        <v>0</v>
      </c>
      <c r="AH20" s="222">
        <f t="shared" si="14"/>
        <v>0</v>
      </c>
      <c r="AI20" s="222">
        <f t="shared" si="14"/>
        <v>0</v>
      </c>
      <c r="AJ20" s="222">
        <f t="shared" si="14"/>
        <v>0</v>
      </c>
      <c r="AK20" s="222">
        <f t="shared" si="14"/>
        <v>0</v>
      </c>
      <c r="AL20" s="222">
        <f t="shared" si="14"/>
        <v>0</v>
      </c>
      <c r="AM20" s="222">
        <f t="shared" si="14"/>
        <v>0</v>
      </c>
      <c r="AN20" s="222">
        <f t="shared" si="14"/>
        <v>1</v>
      </c>
      <c r="AO20" s="222">
        <f t="shared" si="14"/>
        <v>2</v>
      </c>
      <c r="AP20" s="222">
        <f t="shared" si="14"/>
        <v>2</v>
      </c>
      <c r="AQ20" s="222">
        <f t="shared" si="14"/>
        <v>11</v>
      </c>
      <c r="AR20" s="222">
        <f t="shared" si="14"/>
        <v>54</v>
      </c>
      <c r="AS20" s="222">
        <f t="shared" si="14"/>
        <v>13</v>
      </c>
      <c r="AT20" s="222">
        <f t="shared" si="14"/>
        <v>197</v>
      </c>
      <c r="AU20" s="222">
        <f t="shared" si="14"/>
        <v>222</v>
      </c>
      <c r="AV20" s="222">
        <f t="shared" si="14"/>
        <v>251</v>
      </c>
      <c r="AW20" s="222">
        <f t="shared" si="14"/>
        <v>276</v>
      </c>
      <c r="AX20" s="222">
        <f t="shared" si="14"/>
        <v>306</v>
      </c>
      <c r="AY20" s="222">
        <f t="shared" si="14"/>
        <v>252</v>
      </c>
      <c r="AZ20" s="222">
        <f t="shared" si="14"/>
        <v>164</v>
      </c>
      <c r="BA20" s="222">
        <f t="shared" si="14"/>
        <v>250</v>
      </c>
      <c r="BB20" s="222">
        <f t="shared" si="14"/>
        <v>26</v>
      </c>
      <c r="BC20" s="222">
        <f t="shared" si="14"/>
        <v>36</v>
      </c>
      <c r="BD20" s="222">
        <f t="shared" si="14"/>
        <v>34</v>
      </c>
      <c r="BE20" s="222">
        <f t="shared" si="14"/>
        <v>55</v>
      </c>
      <c r="BF20" s="222">
        <f t="shared" si="14"/>
        <v>4</v>
      </c>
      <c r="BG20" s="222">
        <f t="shared" si="14"/>
        <v>3</v>
      </c>
      <c r="BH20" s="222">
        <f t="shared" si="14"/>
        <v>33</v>
      </c>
      <c r="BI20" s="222">
        <f t="shared" si="14"/>
        <v>31</v>
      </c>
      <c r="BJ20" s="222">
        <f t="shared" si="14"/>
        <v>0</v>
      </c>
      <c r="BK20" s="222">
        <f t="shared" si="14"/>
        <v>0</v>
      </c>
      <c r="BL20" s="222">
        <f t="shared" si="14"/>
        <v>0</v>
      </c>
      <c r="BM20" s="222">
        <f t="shared" si="14"/>
        <v>0</v>
      </c>
      <c r="BN20" s="222">
        <f t="shared" si="14"/>
        <v>0</v>
      </c>
      <c r="BO20" s="133">
        <f t="shared" si="13"/>
        <v>2223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BN21" si="15">IF(ISNUMBER(O20),(IF(O20&gt;0,(100/(O18+O19))*O18,"-")),"-")</f>
        <v>-</v>
      </c>
      <c r="P21" s="223" t="str">
        <f t="shared" si="15"/>
        <v>-</v>
      </c>
      <c r="Q21" s="223" t="str">
        <f t="shared" si="15"/>
        <v>-</v>
      </c>
      <c r="R21" s="223" t="str">
        <f t="shared" si="15"/>
        <v>-</v>
      </c>
      <c r="S21" s="223" t="str">
        <f t="shared" si="15"/>
        <v>-</v>
      </c>
      <c r="T21" s="223" t="str">
        <f t="shared" si="15"/>
        <v>-</v>
      </c>
      <c r="U21" s="223" t="str">
        <f t="shared" si="15"/>
        <v>-</v>
      </c>
      <c r="V21" s="223" t="str">
        <f t="shared" si="15"/>
        <v>-</v>
      </c>
      <c r="W21" s="223" t="str">
        <f t="shared" si="15"/>
        <v>-</v>
      </c>
      <c r="X21" s="223" t="str">
        <f t="shared" si="15"/>
        <v>-</v>
      </c>
      <c r="Y21" s="223" t="str">
        <f t="shared" si="15"/>
        <v>-</v>
      </c>
      <c r="Z21" s="223" t="str">
        <f t="shared" si="15"/>
        <v>-</v>
      </c>
      <c r="AA21" s="223" t="str">
        <f t="shared" si="15"/>
        <v>-</v>
      </c>
      <c r="AB21" s="223" t="str">
        <f t="shared" si="15"/>
        <v>-</v>
      </c>
      <c r="AC21" s="223" t="str">
        <f t="shared" si="15"/>
        <v>-</v>
      </c>
      <c r="AD21" s="223" t="str">
        <f t="shared" si="15"/>
        <v>-</v>
      </c>
      <c r="AE21" s="223" t="str">
        <f t="shared" si="15"/>
        <v>-</v>
      </c>
      <c r="AF21" s="223" t="str">
        <f t="shared" si="15"/>
        <v>-</v>
      </c>
      <c r="AG21" s="223" t="str">
        <f t="shared" si="15"/>
        <v>-</v>
      </c>
      <c r="AH21" s="223" t="str">
        <f t="shared" si="15"/>
        <v>-</v>
      </c>
      <c r="AI21" s="223" t="str">
        <f t="shared" si="15"/>
        <v>-</v>
      </c>
      <c r="AJ21" s="223" t="str">
        <f t="shared" si="15"/>
        <v>-</v>
      </c>
      <c r="AK21" s="223" t="str">
        <f t="shared" si="15"/>
        <v>-</v>
      </c>
      <c r="AL21" s="223" t="str">
        <f t="shared" si="15"/>
        <v>-</v>
      </c>
      <c r="AM21" s="223" t="str">
        <f t="shared" si="15"/>
        <v>-</v>
      </c>
      <c r="AN21" s="223">
        <f t="shared" si="15"/>
        <v>0</v>
      </c>
      <c r="AO21" s="223">
        <f t="shared" si="15"/>
        <v>0</v>
      </c>
      <c r="AP21" s="223">
        <f t="shared" si="15"/>
        <v>0</v>
      </c>
      <c r="AQ21" s="223">
        <f t="shared" si="15"/>
        <v>9.0909090909090917</v>
      </c>
      <c r="AR21" s="223">
        <f t="shared" si="15"/>
        <v>14.814814814814815</v>
      </c>
      <c r="AS21" s="223">
        <f t="shared" si="15"/>
        <v>61.53846153846154</v>
      </c>
      <c r="AT21" s="223">
        <f t="shared" si="15"/>
        <v>55.329949238578678</v>
      </c>
      <c r="AU21" s="223">
        <f t="shared" si="15"/>
        <v>35.585585585585584</v>
      </c>
      <c r="AV21" s="223">
        <f t="shared" si="15"/>
        <v>43.426294820717132</v>
      </c>
      <c r="AW21" s="223">
        <f t="shared" si="15"/>
        <v>63.768115942028984</v>
      </c>
      <c r="AX21" s="223">
        <f t="shared" si="15"/>
        <v>39.215686274509807</v>
      </c>
      <c r="AY21" s="223">
        <f t="shared" si="15"/>
        <v>58.333333333333329</v>
      </c>
      <c r="AZ21" s="223">
        <f t="shared" si="15"/>
        <v>77.439024390243901</v>
      </c>
      <c r="BA21" s="223">
        <f t="shared" si="15"/>
        <v>80</v>
      </c>
      <c r="BB21" s="223">
        <f t="shared" si="15"/>
        <v>73.07692307692308</v>
      </c>
      <c r="BC21" s="223">
        <f t="shared" si="15"/>
        <v>63.888888888888886</v>
      </c>
      <c r="BD21" s="223">
        <f t="shared" si="15"/>
        <v>79.411764705882362</v>
      </c>
      <c r="BE21" s="223">
        <f t="shared" si="15"/>
        <v>60</v>
      </c>
      <c r="BF21" s="223">
        <f t="shared" si="15"/>
        <v>50</v>
      </c>
      <c r="BG21" s="223">
        <f t="shared" si="15"/>
        <v>66.666666666666671</v>
      </c>
      <c r="BH21" s="223">
        <f t="shared" si="15"/>
        <v>69.696969696969703</v>
      </c>
      <c r="BI21" s="223">
        <f t="shared" si="15"/>
        <v>70.967741935483872</v>
      </c>
      <c r="BJ21" s="223" t="str">
        <f t="shared" si="15"/>
        <v>-</v>
      </c>
      <c r="BK21" s="223" t="str">
        <f t="shared" si="15"/>
        <v>-</v>
      </c>
      <c r="BL21" s="223" t="str">
        <f t="shared" si="15"/>
        <v>-</v>
      </c>
      <c r="BM21" s="223" t="str">
        <f t="shared" si="15"/>
        <v>-</v>
      </c>
      <c r="BN21" s="223" t="str">
        <f t="shared" si="15"/>
        <v>-</v>
      </c>
      <c r="BO21" s="270">
        <f t="shared" ref="BO21:BO22" si="16">AVERAGE(O21:BN21)</f>
        <v>48.738687727272605</v>
      </c>
    </row>
    <row r="22" spans="1:67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9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16"/>
        <v>#DIV/0!</v>
      </c>
    </row>
    <row r="23" spans="1:67" ht="12.75" customHeight="1" x14ac:dyDescent="0.2">
      <c r="A23" s="307" t="s">
        <v>23</v>
      </c>
      <c r="B23" s="307">
        <v>5</v>
      </c>
      <c r="C23" s="307" t="s">
        <v>687</v>
      </c>
      <c r="D23" s="307" t="s">
        <v>154</v>
      </c>
      <c r="E23" s="307" t="s">
        <v>527</v>
      </c>
      <c r="F23" s="307" t="s">
        <v>528</v>
      </c>
      <c r="G23" s="307" t="s">
        <v>529</v>
      </c>
      <c r="H23" s="319" t="s">
        <v>90</v>
      </c>
      <c r="I23" s="307" t="s">
        <v>565</v>
      </c>
      <c r="J23" s="307"/>
      <c r="K23" s="307"/>
      <c r="L23" s="307"/>
      <c r="M23" s="309"/>
      <c r="N23" s="219" t="s">
        <v>934</v>
      </c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6">
        <v>43</v>
      </c>
      <c r="AV23" s="226">
        <v>21</v>
      </c>
      <c r="AW23" s="226">
        <v>73</v>
      </c>
      <c r="AX23" s="226">
        <v>48</v>
      </c>
      <c r="AY23" s="226">
        <v>127</v>
      </c>
      <c r="AZ23" s="226">
        <v>578</v>
      </c>
      <c r="BA23" s="226">
        <v>869</v>
      </c>
      <c r="BB23" s="226">
        <v>87</v>
      </c>
      <c r="BC23" s="226">
        <v>130</v>
      </c>
      <c r="BD23" s="226">
        <v>95</v>
      </c>
      <c r="BE23" s="226">
        <v>1253</v>
      </c>
      <c r="BF23" s="220"/>
      <c r="BG23" s="220"/>
      <c r="BH23" s="220"/>
      <c r="BI23" s="220"/>
      <c r="BJ23" s="220"/>
      <c r="BK23" s="220"/>
      <c r="BL23" s="220"/>
      <c r="BM23" s="220"/>
      <c r="BN23" s="220"/>
      <c r="BO23" s="132">
        <f t="shared" ref="BO23:BO25" si="17">SUM(O23:BN23)</f>
        <v>3324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6">
        <v>50</v>
      </c>
      <c r="AV24" s="226">
        <v>32</v>
      </c>
      <c r="AW24" s="226">
        <v>69</v>
      </c>
      <c r="AX24" s="226">
        <v>104</v>
      </c>
      <c r="AY24" s="226">
        <v>216</v>
      </c>
      <c r="AZ24" s="226">
        <v>395</v>
      </c>
      <c r="BA24" s="226">
        <v>307</v>
      </c>
      <c r="BB24" s="226">
        <v>24</v>
      </c>
      <c r="BC24" s="226">
        <v>84</v>
      </c>
      <c r="BD24" s="226">
        <v>55</v>
      </c>
      <c r="BE24" s="226">
        <v>734</v>
      </c>
      <c r="BF24" s="220"/>
      <c r="BG24" s="220"/>
      <c r="BH24" s="220"/>
      <c r="BI24" s="220"/>
      <c r="BJ24" s="220"/>
      <c r="BK24" s="220"/>
      <c r="BL24" s="220"/>
      <c r="BM24" s="220"/>
      <c r="BN24" s="220"/>
      <c r="BO24" s="132">
        <f t="shared" si="17"/>
        <v>2070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 t="str">
        <f t="shared" ref="O25:BN25" si="18">IF(ISBLANK(O23),"-",O23+O24)</f>
        <v>-</v>
      </c>
      <c r="P25" s="222" t="str">
        <f t="shared" si="18"/>
        <v>-</v>
      </c>
      <c r="Q25" s="222" t="str">
        <f t="shared" si="18"/>
        <v>-</v>
      </c>
      <c r="R25" s="222" t="str">
        <f t="shared" si="18"/>
        <v>-</v>
      </c>
      <c r="S25" s="222" t="str">
        <f t="shared" si="18"/>
        <v>-</v>
      </c>
      <c r="T25" s="222" t="str">
        <f t="shared" si="18"/>
        <v>-</v>
      </c>
      <c r="U25" s="222" t="str">
        <f t="shared" si="18"/>
        <v>-</v>
      </c>
      <c r="V25" s="222" t="str">
        <f t="shared" si="18"/>
        <v>-</v>
      </c>
      <c r="W25" s="222" t="str">
        <f t="shared" si="18"/>
        <v>-</v>
      </c>
      <c r="X25" s="222" t="str">
        <f t="shared" si="18"/>
        <v>-</v>
      </c>
      <c r="Y25" s="222" t="str">
        <f t="shared" si="18"/>
        <v>-</v>
      </c>
      <c r="Z25" s="222" t="str">
        <f t="shared" si="18"/>
        <v>-</v>
      </c>
      <c r="AA25" s="222" t="str">
        <f t="shared" si="18"/>
        <v>-</v>
      </c>
      <c r="AB25" s="222" t="str">
        <f t="shared" si="18"/>
        <v>-</v>
      </c>
      <c r="AC25" s="222" t="str">
        <f t="shared" si="18"/>
        <v>-</v>
      </c>
      <c r="AD25" s="222" t="str">
        <f t="shared" si="18"/>
        <v>-</v>
      </c>
      <c r="AE25" s="222" t="str">
        <f t="shared" si="18"/>
        <v>-</v>
      </c>
      <c r="AF25" s="222" t="str">
        <f t="shared" si="18"/>
        <v>-</v>
      </c>
      <c r="AG25" s="222" t="str">
        <f t="shared" si="18"/>
        <v>-</v>
      </c>
      <c r="AH25" s="222" t="str">
        <f t="shared" si="18"/>
        <v>-</v>
      </c>
      <c r="AI25" s="222" t="str">
        <f t="shared" si="18"/>
        <v>-</v>
      </c>
      <c r="AJ25" s="222" t="str">
        <f t="shared" si="18"/>
        <v>-</v>
      </c>
      <c r="AK25" s="222" t="str">
        <f t="shared" si="18"/>
        <v>-</v>
      </c>
      <c r="AL25" s="222" t="str">
        <f t="shared" si="18"/>
        <v>-</v>
      </c>
      <c r="AM25" s="222" t="str">
        <f t="shared" si="18"/>
        <v>-</v>
      </c>
      <c r="AN25" s="222" t="str">
        <f t="shared" si="18"/>
        <v>-</v>
      </c>
      <c r="AO25" s="222" t="str">
        <f t="shared" si="18"/>
        <v>-</v>
      </c>
      <c r="AP25" s="222" t="str">
        <f t="shared" si="18"/>
        <v>-</v>
      </c>
      <c r="AQ25" s="222" t="str">
        <f t="shared" si="18"/>
        <v>-</v>
      </c>
      <c r="AR25" s="222" t="str">
        <f t="shared" si="18"/>
        <v>-</v>
      </c>
      <c r="AS25" s="222" t="str">
        <f t="shared" si="18"/>
        <v>-</v>
      </c>
      <c r="AT25" s="222" t="str">
        <f t="shared" si="18"/>
        <v>-</v>
      </c>
      <c r="AU25" s="222">
        <f t="shared" si="18"/>
        <v>93</v>
      </c>
      <c r="AV25" s="222">
        <f t="shared" si="18"/>
        <v>53</v>
      </c>
      <c r="AW25" s="222">
        <f t="shared" si="18"/>
        <v>142</v>
      </c>
      <c r="AX25" s="222">
        <f t="shared" si="18"/>
        <v>152</v>
      </c>
      <c r="AY25" s="222">
        <f t="shared" si="18"/>
        <v>343</v>
      </c>
      <c r="AZ25" s="222">
        <f t="shared" si="18"/>
        <v>973</v>
      </c>
      <c r="BA25" s="222">
        <f t="shared" si="18"/>
        <v>1176</v>
      </c>
      <c r="BB25" s="222">
        <f t="shared" si="18"/>
        <v>111</v>
      </c>
      <c r="BC25" s="222">
        <f t="shared" si="18"/>
        <v>214</v>
      </c>
      <c r="BD25" s="222">
        <f t="shared" si="18"/>
        <v>150</v>
      </c>
      <c r="BE25" s="222">
        <f t="shared" si="18"/>
        <v>1987</v>
      </c>
      <c r="BF25" s="222" t="str">
        <f t="shared" si="18"/>
        <v>-</v>
      </c>
      <c r="BG25" s="222" t="str">
        <f t="shared" si="18"/>
        <v>-</v>
      </c>
      <c r="BH25" s="222" t="str">
        <f t="shared" si="18"/>
        <v>-</v>
      </c>
      <c r="BI25" s="222" t="str">
        <f t="shared" si="18"/>
        <v>-</v>
      </c>
      <c r="BJ25" s="222" t="str">
        <f t="shared" si="18"/>
        <v>-</v>
      </c>
      <c r="BK25" s="222" t="str">
        <f t="shared" si="18"/>
        <v>-</v>
      </c>
      <c r="BL25" s="222" t="str">
        <f t="shared" si="18"/>
        <v>-</v>
      </c>
      <c r="BM25" s="222" t="str">
        <f t="shared" si="18"/>
        <v>-</v>
      </c>
      <c r="BN25" s="222" t="str">
        <f t="shared" si="18"/>
        <v>-</v>
      </c>
      <c r="BO25" s="133">
        <f t="shared" si="17"/>
        <v>5394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 t="str">
        <f t="shared" ref="O26:BN26" si="19">IF(ISNUMBER(O25),(IF(O25&gt;0,(100/(O23+O24))*O23,"-")),"-")</f>
        <v>-</v>
      </c>
      <c r="P26" s="223" t="str">
        <f t="shared" si="19"/>
        <v>-</v>
      </c>
      <c r="Q26" s="223" t="str">
        <f t="shared" si="19"/>
        <v>-</v>
      </c>
      <c r="R26" s="223" t="str">
        <f t="shared" si="19"/>
        <v>-</v>
      </c>
      <c r="S26" s="223" t="str">
        <f t="shared" si="19"/>
        <v>-</v>
      </c>
      <c r="T26" s="223" t="str">
        <f t="shared" si="19"/>
        <v>-</v>
      </c>
      <c r="U26" s="223" t="str">
        <f t="shared" si="19"/>
        <v>-</v>
      </c>
      <c r="V26" s="223" t="str">
        <f t="shared" si="19"/>
        <v>-</v>
      </c>
      <c r="W26" s="223" t="str">
        <f t="shared" si="19"/>
        <v>-</v>
      </c>
      <c r="X26" s="223" t="str">
        <f t="shared" si="19"/>
        <v>-</v>
      </c>
      <c r="Y26" s="223" t="str">
        <f t="shared" si="19"/>
        <v>-</v>
      </c>
      <c r="Z26" s="223" t="str">
        <f t="shared" si="19"/>
        <v>-</v>
      </c>
      <c r="AA26" s="223" t="str">
        <f t="shared" si="19"/>
        <v>-</v>
      </c>
      <c r="AB26" s="223" t="str">
        <f t="shared" si="19"/>
        <v>-</v>
      </c>
      <c r="AC26" s="223" t="str">
        <f t="shared" si="19"/>
        <v>-</v>
      </c>
      <c r="AD26" s="223" t="str">
        <f t="shared" si="19"/>
        <v>-</v>
      </c>
      <c r="AE26" s="223" t="str">
        <f t="shared" si="19"/>
        <v>-</v>
      </c>
      <c r="AF26" s="223" t="str">
        <f t="shared" si="19"/>
        <v>-</v>
      </c>
      <c r="AG26" s="223" t="str">
        <f t="shared" si="19"/>
        <v>-</v>
      </c>
      <c r="AH26" s="223" t="str">
        <f t="shared" si="19"/>
        <v>-</v>
      </c>
      <c r="AI26" s="223" t="str">
        <f t="shared" si="19"/>
        <v>-</v>
      </c>
      <c r="AJ26" s="223" t="str">
        <f t="shared" si="19"/>
        <v>-</v>
      </c>
      <c r="AK26" s="223" t="str">
        <f t="shared" si="19"/>
        <v>-</v>
      </c>
      <c r="AL26" s="223" t="str">
        <f t="shared" si="19"/>
        <v>-</v>
      </c>
      <c r="AM26" s="223" t="str">
        <f t="shared" si="19"/>
        <v>-</v>
      </c>
      <c r="AN26" s="223" t="str">
        <f t="shared" si="19"/>
        <v>-</v>
      </c>
      <c r="AO26" s="223" t="str">
        <f t="shared" si="19"/>
        <v>-</v>
      </c>
      <c r="AP26" s="223" t="str">
        <f t="shared" si="19"/>
        <v>-</v>
      </c>
      <c r="AQ26" s="223" t="str">
        <f t="shared" si="19"/>
        <v>-</v>
      </c>
      <c r="AR26" s="223" t="str">
        <f t="shared" si="19"/>
        <v>-</v>
      </c>
      <c r="AS26" s="223" t="str">
        <f t="shared" si="19"/>
        <v>-</v>
      </c>
      <c r="AT26" s="223" t="str">
        <f t="shared" si="19"/>
        <v>-</v>
      </c>
      <c r="AU26" s="223">
        <f t="shared" si="19"/>
        <v>46.236559139784944</v>
      </c>
      <c r="AV26" s="223">
        <f t="shared" si="19"/>
        <v>39.622641509433961</v>
      </c>
      <c r="AW26" s="223">
        <f t="shared" si="19"/>
        <v>51.408450704225345</v>
      </c>
      <c r="AX26" s="223">
        <f t="shared" si="19"/>
        <v>31.578947368421055</v>
      </c>
      <c r="AY26" s="223">
        <f t="shared" si="19"/>
        <v>37.026239067055393</v>
      </c>
      <c r="AZ26" s="223">
        <f t="shared" si="19"/>
        <v>59.403905447070919</v>
      </c>
      <c r="BA26" s="223">
        <f t="shared" si="19"/>
        <v>73.894557823129247</v>
      </c>
      <c r="BB26" s="223">
        <f t="shared" si="19"/>
        <v>78.378378378378386</v>
      </c>
      <c r="BC26" s="223">
        <f t="shared" si="19"/>
        <v>60.747663551401871</v>
      </c>
      <c r="BD26" s="223">
        <f t="shared" si="19"/>
        <v>63.333333333333329</v>
      </c>
      <c r="BE26" s="223">
        <f t="shared" si="19"/>
        <v>63.059889280322096</v>
      </c>
      <c r="BF26" s="223" t="str">
        <f t="shared" si="19"/>
        <v>-</v>
      </c>
      <c r="BG26" s="223" t="str">
        <f t="shared" si="19"/>
        <v>-</v>
      </c>
      <c r="BH26" s="223" t="str">
        <f t="shared" si="19"/>
        <v>-</v>
      </c>
      <c r="BI26" s="223" t="str">
        <f t="shared" si="19"/>
        <v>-</v>
      </c>
      <c r="BJ26" s="223" t="str">
        <f t="shared" si="19"/>
        <v>-</v>
      </c>
      <c r="BK26" s="223" t="str">
        <f t="shared" si="19"/>
        <v>-</v>
      </c>
      <c r="BL26" s="223" t="str">
        <f t="shared" si="19"/>
        <v>-</v>
      </c>
      <c r="BM26" s="223" t="str">
        <f t="shared" si="19"/>
        <v>-</v>
      </c>
      <c r="BN26" s="223" t="str">
        <f t="shared" si="19"/>
        <v>-</v>
      </c>
      <c r="BO26" s="270">
        <f t="shared" ref="BO26:BO27" si="20">AVERAGE(O26:BN26)</f>
        <v>54.971869600232417</v>
      </c>
    </row>
    <row r="27" spans="1:67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9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20"/>
        <v>#DIV/0!</v>
      </c>
    </row>
    <row r="28" spans="1:67" ht="12.75" customHeight="1" x14ac:dyDescent="0.2">
      <c r="A28" s="307" t="s">
        <v>23</v>
      </c>
      <c r="B28" s="307">
        <v>6</v>
      </c>
      <c r="C28" s="307" t="s">
        <v>863</v>
      </c>
      <c r="D28" s="307" t="s">
        <v>864</v>
      </c>
      <c r="E28" s="307" t="s">
        <v>530</v>
      </c>
      <c r="F28" s="307" t="s">
        <v>531</v>
      </c>
      <c r="G28" s="307" t="s">
        <v>532</v>
      </c>
      <c r="H28" s="319" t="s">
        <v>90</v>
      </c>
      <c r="I28" s="307" t="s">
        <v>565</v>
      </c>
      <c r="J28" s="307"/>
      <c r="K28" s="307"/>
      <c r="L28" s="307"/>
      <c r="M28" s="309"/>
      <c r="N28" s="219" t="s">
        <v>934</v>
      </c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>
        <v>0</v>
      </c>
      <c r="AB28" s="220">
        <v>0</v>
      </c>
      <c r="AC28" s="220">
        <v>0</v>
      </c>
      <c r="AD28" s="220">
        <v>0</v>
      </c>
      <c r="AE28" s="220">
        <v>0</v>
      </c>
      <c r="AF28" s="22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6">
        <v>5</v>
      </c>
      <c r="AP28" s="226">
        <v>2</v>
      </c>
      <c r="AQ28" s="226">
        <v>10</v>
      </c>
      <c r="AR28" s="226">
        <v>19</v>
      </c>
      <c r="AS28" s="226">
        <v>62</v>
      </c>
      <c r="AT28" s="226">
        <v>34</v>
      </c>
      <c r="AU28" s="226">
        <v>39</v>
      </c>
      <c r="AV28" s="226">
        <v>8</v>
      </c>
      <c r="AW28" s="226">
        <v>42</v>
      </c>
      <c r="AX28" s="226">
        <v>286</v>
      </c>
      <c r="AY28" s="226">
        <v>136</v>
      </c>
      <c r="AZ28" s="226">
        <v>359</v>
      </c>
      <c r="BA28" s="226">
        <v>268</v>
      </c>
      <c r="BB28" s="226">
        <v>119</v>
      </c>
      <c r="BC28" s="226">
        <v>69</v>
      </c>
      <c r="BD28" s="226">
        <v>46</v>
      </c>
      <c r="BE28" s="226">
        <v>364</v>
      </c>
      <c r="BF28" s="226">
        <v>65</v>
      </c>
      <c r="BG28" s="226">
        <v>65</v>
      </c>
      <c r="BH28" s="226">
        <v>82</v>
      </c>
      <c r="BI28" s="226">
        <v>82</v>
      </c>
      <c r="BJ28" s="226">
        <v>3</v>
      </c>
      <c r="BK28" s="226">
        <v>3</v>
      </c>
      <c r="BL28" s="226">
        <v>1</v>
      </c>
      <c r="BM28" s="226">
        <v>1</v>
      </c>
      <c r="BN28" s="220">
        <v>0</v>
      </c>
      <c r="BO28" s="132">
        <f t="shared" ref="BO28:BO30" si="21">SUM(O28:BN28)</f>
        <v>2170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>
        <v>0</v>
      </c>
      <c r="AB29" s="220">
        <v>0</v>
      </c>
      <c r="AC29" s="220">
        <v>0</v>
      </c>
      <c r="AD29" s="220">
        <v>0</v>
      </c>
      <c r="AE29" s="220">
        <v>0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6">
        <v>1</v>
      </c>
      <c r="AO29" s="226">
        <v>4</v>
      </c>
      <c r="AP29" s="226">
        <v>16</v>
      </c>
      <c r="AQ29" s="226">
        <v>23</v>
      </c>
      <c r="AR29" s="226">
        <v>30</v>
      </c>
      <c r="AS29" s="226">
        <v>32</v>
      </c>
      <c r="AT29" s="226">
        <v>31</v>
      </c>
      <c r="AU29" s="226">
        <v>28</v>
      </c>
      <c r="AV29" s="226">
        <v>32</v>
      </c>
      <c r="AW29" s="226">
        <v>53</v>
      </c>
      <c r="AX29" s="226">
        <v>248</v>
      </c>
      <c r="AY29" s="226">
        <v>107</v>
      </c>
      <c r="AZ29" s="226">
        <v>108</v>
      </c>
      <c r="BA29" s="226">
        <v>130</v>
      </c>
      <c r="BB29" s="226">
        <v>43</v>
      </c>
      <c r="BC29" s="226">
        <v>54</v>
      </c>
      <c r="BD29" s="226">
        <v>34</v>
      </c>
      <c r="BE29" s="226">
        <v>142</v>
      </c>
      <c r="BF29" s="226">
        <v>49</v>
      </c>
      <c r="BG29" s="226">
        <v>49</v>
      </c>
      <c r="BH29" s="226">
        <v>82</v>
      </c>
      <c r="BI29" s="226">
        <v>82</v>
      </c>
      <c r="BJ29" s="220">
        <v>0</v>
      </c>
      <c r="BK29" s="220">
        <v>0</v>
      </c>
      <c r="BL29" s="226">
        <v>1</v>
      </c>
      <c r="BM29" s="226">
        <v>1</v>
      </c>
      <c r="BN29" s="220">
        <v>0</v>
      </c>
      <c r="BO29" s="132">
        <f t="shared" si="21"/>
        <v>1380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 t="str">
        <f t="shared" ref="O30:BN30" si="22">IF(ISBLANK(O28),"-",O28+O29)</f>
        <v>-</v>
      </c>
      <c r="P30" s="222" t="str">
        <f t="shared" si="22"/>
        <v>-</v>
      </c>
      <c r="Q30" s="222" t="str">
        <f t="shared" si="22"/>
        <v>-</v>
      </c>
      <c r="R30" s="222" t="str">
        <f t="shared" si="22"/>
        <v>-</v>
      </c>
      <c r="S30" s="222" t="str">
        <f t="shared" si="22"/>
        <v>-</v>
      </c>
      <c r="T30" s="222" t="str">
        <f t="shared" si="22"/>
        <v>-</v>
      </c>
      <c r="U30" s="222" t="str">
        <f t="shared" si="22"/>
        <v>-</v>
      </c>
      <c r="V30" s="222" t="str">
        <f t="shared" si="22"/>
        <v>-</v>
      </c>
      <c r="W30" s="222" t="str">
        <f t="shared" si="22"/>
        <v>-</v>
      </c>
      <c r="X30" s="222" t="str">
        <f t="shared" si="22"/>
        <v>-</v>
      </c>
      <c r="Y30" s="222" t="str">
        <f t="shared" si="22"/>
        <v>-</v>
      </c>
      <c r="Z30" s="222" t="str">
        <f t="shared" si="22"/>
        <v>-</v>
      </c>
      <c r="AA30" s="222">
        <f t="shared" si="22"/>
        <v>0</v>
      </c>
      <c r="AB30" s="222">
        <f t="shared" si="22"/>
        <v>0</v>
      </c>
      <c r="AC30" s="222">
        <f t="shared" si="22"/>
        <v>0</v>
      </c>
      <c r="AD30" s="222">
        <f t="shared" si="22"/>
        <v>0</v>
      </c>
      <c r="AE30" s="222">
        <f t="shared" si="22"/>
        <v>0</v>
      </c>
      <c r="AF30" s="222">
        <f t="shared" si="22"/>
        <v>0</v>
      </c>
      <c r="AG30" s="222">
        <f t="shared" si="22"/>
        <v>0</v>
      </c>
      <c r="AH30" s="222">
        <f t="shared" si="22"/>
        <v>0</v>
      </c>
      <c r="AI30" s="222">
        <f t="shared" si="22"/>
        <v>0</v>
      </c>
      <c r="AJ30" s="222">
        <f t="shared" si="22"/>
        <v>0</v>
      </c>
      <c r="AK30" s="222">
        <f t="shared" si="22"/>
        <v>0</v>
      </c>
      <c r="AL30" s="222">
        <f t="shared" si="22"/>
        <v>0</v>
      </c>
      <c r="AM30" s="222">
        <f t="shared" si="22"/>
        <v>0</v>
      </c>
      <c r="AN30" s="222">
        <f t="shared" si="22"/>
        <v>1</v>
      </c>
      <c r="AO30" s="222">
        <f t="shared" si="22"/>
        <v>9</v>
      </c>
      <c r="AP30" s="222">
        <f t="shared" si="22"/>
        <v>18</v>
      </c>
      <c r="AQ30" s="222">
        <f t="shared" si="22"/>
        <v>33</v>
      </c>
      <c r="AR30" s="222">
        <f t="shared" si="22"/>
        <v>49</v>
      </c>
      <c r="AS30" s="222">
        <f t="shared" si="22"/>
        <v>94</v>
      </c>
      <c r="AT30" s="222">
        <f t="shared" si="22"/>
        <v>65</v>
      </c>
      <c r="AU30" s="222">
        <f t="shared" si="22"/>
        <v>67</v>
      </c>
      <c r="AV30" s="222">
        <f t="shared" si="22"/>
        <v>40</v>
      </c>
      <c r="AW30" s="222">
        <f t="shared" si="22"/>
        <v>95</v>
      </c>
      <c r="AX30" s="222">
        <f t="shared" si="22"/>
        <v>534</v>
      </c>
      <c r="AY30" s="222">
        <f t="shared" si="22"/>
        <v>243</v>
      </c>
      <c r="AZ30" s="222">
        <f t="shared" si="22"/>
        <v>467</v>
      </c>
      <c r="BA30" s="222">
        <f t="shared" si="22"/>
        <v>398</v>
      </c>
      <c r="BB30" s="222">
        <f t="shared" si="22"/>
        <v>162</v>
      </c>
      <c r="BC30" s="222">
        <f t="shared" si="22"/>
        <v>123</v>
      </c>
      <c r="BD30" s="222">
        <f t="shared" si="22"/>
        <v>80</v>
      </c>
      <c r="BE30" s="222">
        <f t="shared" si="22"/>
        <v>506</v>
      </c>
      <c r="BF30" s="222">
        <f t="shared" si="22"/>
        <v>114</v>
      </c>
      <c r="BG30" s="222">
        <f t="shared" si="22"/>
        <v>114</v>
      </c>
      <c r="BH30" s="222">
        <f t="shared" si="22"/>
        <v>164</v>
      </c>
      <c r="BI30" s="222">
        <f t="shared" si="22"/>
        <v>164</v>
      </c>
      <c r="BJ30" s="222">
        <f t="shared" si="22"/>
        <v>3</v>
      </c>
      <c r="BK30" s="222">
        <f t="shared" si="22"/>
        <v>3</v>
      </c>
      <c r="BL30" s="222">
        <f t="shared" si="22"/>
        <v>2</v>
      </c>
      <c r="BM30" s="222">
        <f t="shared" si="22"/>
        <v>2</v>
      </c>
      <c r="BN30" s="222">
        <f t="shared" si="22"/>
        <v>0</v>
      </c>
      <c r="BO30" s="133">
        <f t="shared" si="21"/>
        <v>3550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tr">
        <f t="shared" ref="O31:BN31" si="23">IF(ISNUMBER(O30),(IF(O30&gt;0,(100/(O28+O29))*O28,"-")),"-")</f>
        <v>-</v>
      </c>
      <c r="P31" s="223" t="str">
        <f t="shared" si="23"/>
        <v>-</v>
      </c>
      <c r="Q31" s="223" t="str">
        <f t="shared" si="23"/>
        <v>-</v>
      </c>
      <c r="R31" s="223" t="str">
        <f t="shared" si="23"/>
        <v>-</v>
      </c>
      <c r="S31" s="223" t="str">
        <f t="shared" si="23"/>
        <v>-</v>
      </c>
      <c r="T31" s="223" t="str">
        <f t="shared" si="23"/>
        <v>-</v>
      </c>
      <c r="U31" s="223" t="str">
        <f t="shared" si="23"/>
        <v>-</v>
      </c>
      <c r="V31" s="223" t="str">
        <f t="shared" si="23"/>
        <v>-</v>
      </c>
      <c r="W31" s="223" t="str">
        <f t="shared" si="23"/>
        <v>-</v>
      </c>
      <c r="X31" s="223" t="str">
        <f t="shared" si="23"/>
        <v>-</v>
      </c>
      <c r="Y31" s="223" t="str">
        <f t="shared" si="23"/>
        <v>-</v>
      </c>
      <c r="Z31" s="223" t="str">
        <f t="shared" si="23"/>
        <v>-</v>
      </c>
      <c r="AA31" s="223" t="str">
        <f t="shared" si="23"/>
        <v>-</v>
      </c>
      <c r="AB31" s="223" t="str">
        <f t="shared" si="23"/>
        <v>-</v>
      </c>
      <c r="AC31" s="223" t="str">
        <f t="shared" si="23"/>
        <v>-</v>
      </c>
      <c r="AD31" s="223" t="str">
        <f t="shared" si="23"/>
        <v>-</v>
      </c>
      <c r="AE31" s="223" t="str">
        <f t="shared" si="23"/>
        <v>-</v>
      </c>
      <c r="AF31" s="223" t="str">
        <f t="shared" si="23"/>
        <v>-</v>
      </c>
      <c r="AG31" s="223" t="str">
        <f t="shared" si="23"/>
        <v>-</v>
      </c>
      <c r="AH31" s="223" t="str">
        <f t="shared" si="23"/>
        <v>-</v>
      </c>
      <c r="AI31" s="223" t="str">
        <f t="shared" si="23"/>
        <v>-</v>
      </c>
      <c r="AJ31" s="223" t="str">
        <f t="shared" si="23"/>
        <v>-</v>
      </c>
      <c r="AK31" s="223" t="str">
        <f t="shared" si="23"/>
        <v>-</v>
      </c>
      <c r="AL31" s="223" t="str">
        <f t="shared" si="23"/>
        <v>-</v>
      </c>
      <c r="AM31" s="223" t="str">
        <f t="shared" si="23"/>
        <v>-</v>
      </c>
      <c r="AN31" s="223">
        <f t="shared" si="23"/>
        <v>0</v>
      </c>
      <c r="AO31" s="223">
        <f t="shared" si="23"/>
        <v>55.555555555555557</v>
      </c>
      <c r="AP31" s="223">
        <f t="shared" si="23"/>
        <v>11.111111111111111</v>
      </c>
      <c r="AQ31" s="223">
        <f t="shared" si="23"/>
        <v>30.303030303030305</v>
      </c>
      <c r="AR31" s="223">
        <f t="shared" si="23"/>
        <v>38.775510204081634</v>
      </c>
      <c r="AS31" s="223">
        <f t="shared" si="23"/>
        <v>65.957446808510639</v>
      </c>
      <c r="AT31" s="223">
        <f t="shared" si="23"/>
        <v>52.307692307692314</v>
      </c>
      <c r="AU31" s="223">
        <f t="shared" si="23"/>
        <v>58.208955223880601</v>
      </c>
      <c r="AV31" s="223">
        <f t="shared" si="23"/>
        <v>20</v>
      </c>
      <c r="AW31" s="223">
        <f t="shared" si="23"/>
        <v>44.210526315789473</v>
      </c>
      <c r="AX31" s="223">
        <f t="shared" si="23"/>
        <v>53.558052434456933</v>
      </c>
      <c r="AY31" s="223">
        <f t="shared" si="23"/>
        <v>55.967078189300416</v>
      </c>
      <c r="AZ31" s="223">
        <f t="shared" si="23"/>
        <v>76.873661670235549</v>
      </c>
      <c r="BA31" s="223">
        <f t="shared" si="23"/>
        <v>67.336683417085425</v>
      </c>
      <c r="BB31" s="223">
        <f t="shared" si="23"/>
        <v>73.456790123456784</v>
      </c>
      <c r="BC31" s="223">
        <f t="shared" si="23"/>
        <v>56.097560975609753</v>
      </c>
      <c r="BD31" s="223">
        <f t="shared" si="23"/>
        <v>57.5</v>
      </c>
      <c r="BE31" s="223">
        <f t="shared" si="23"/>
        <v>71.936758893280626</v>
      </c>
      <c r="BF31" s="223">
        <f t="shared" si="23"/>
        <v>57.017543859649116</v>
      </c>
      <c r="BG31" s="223">
        <f t="shared" si="23"/>
        <v>57.017543859649116</v>
      </c>
      <c r="BH31" s="223">
        <f t="shared" si="23"/>
        <v>50</v>
      </c>
      <c r="BI31" s="223">
        <f t="shared" si="23"/>
        <v>50</v>
      </c>
      <c r="BJ31" s="223">
        <f t="shared" si="23"/>
        <v>100</v>
      </c>
      <c r="BK31" s="223">
        <f t="shared" si="23"/>
        <v>100</v>
      </c>
      <c r="BL31" s="223">
        <f t="shared" si="23"/>
        <v>50</v>
      </c>
      <c r="BM31" s="223">
        <f t="shared" si="23"/>
        <v>50</v>
      </c>
      <c r="BN31" s="223" t="str">
        <f t="shared" si="23"/>
        <v>-</v>
      </c>
      <c r="BO31" s="270">
        <f t="shared" ref="BO31:BO32" si="24">AVERAGE(O31:BN31)</f>
        <v>53.968903894322132</v>
      </c>
    </row>
    <row r="32" spans="1:67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24"/>
        <v>#DIV/0!</v>
      </c>
    </row>
    <row r="33" spans="1:67" ht="12.75" customHeight="1" x14ac:dyDescent="0.2">
      <c r="A33" s="307" t="s">
        <v>23</v>
      </c>
      <c r="B33" s="307">
        <v>7</v>
      </c>
      <c r="C33" s="307" t="s">
        <v>133</v>
      </c>
      <c r="D33" s="307"/>
      <c r="E33" s="307" t="s">
        <v>688</v>
      </c>
      <c r="F33" s="307" t="s">
        <v>689</v>
      </c>
      <c r="G33" s="307"/>
      <c r="H33" s="319" t="s">
        <v>1037</v>
      </c>
      <c r="I33" s="307" t="s">
        <v>187</v>
      </c>
      <c r="J33" s="307"/>
      <c r="K33" s="307"/>
      <c r="L33" s="307"/>
      <c r="M33" s="309"/>
      <c r="N33" s="219" t="s">
        <v>934</v>
      </c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>
        <v>0</v>
      </c>
      <c r="AL33" s="230">
        <v>0</v>
      </c>
      <c r="AM33" s="230">
        <v>0</v>
      </c>
      <c r="AN33" s="230">
        <v>0</v>
      </c>
      <c r="AO33" s="231">
        <v>2</v>
      </c>
      <c r="AP33" s="231">
        <v>1</v>
      </c>
      <c r="AQ33" s="231">
        <v>4</v>
      </c>
      <c r="AR33" s="231">
        <v>19</v>
      </c>
      <c r="AS33" s="231">
        <v>89</v>
      </c>
      <c r="AT33" s="231">
        <v>59</v>
      </c>
      <c r="AU33" s="231">
        <v>18</v>
      </c>
      <c r="AV33" s="231">
        <v>47</v>
      </c>
      <c r="AW33" s="231">
        <v>85</v>
      </c>
      <c r="AX33" s="231">
        <v>238</v>
      </c>
      <c r="AY33" s="231">
        <v>149</v>
      </c>
      <c r="AZ33" s="231">
        <v>118</v>
      </c>
      <c r="BA33" s="231">
        <v>175</v>
      </c>
      <c r="BB33" s="231">
        <v>55</v>
      </c>
      <c r="BC33" s="231">
        <v>12</v>
      </c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132">
        <f t="shared" ref="BO33:BO35" si="25">SUM(O33:BN33)</f>
        <v>1071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>
        <v>0</v>
      </c>
      <c r="AL34" s="230">
        <v>0</v>
      </c>
      <c r="AM34" s="230">
        <v>0</v>
      </c>
      <c r="AN34" s="230">
        <v>0</v>
      </c>
      <c r="AO34" s="231">
        <v>2</v>
      </c>
      <c r="AP34" s="231">
        <v>1</v>
      </c>
      <c r="AQ34" s="231">
        <v>4</v>
      </c>
      <c r="AR34" s="231">
        <v>19</v>
      </c>
      <c r="AS34" s="231">
        <v>89</v>
      </c>
      <c r="AT34" s="231">
        <v>59</v>
      </c>
      <c r="AU34" s="231">
        <v>18</v>
      </c>
      <c r="AV34" s="231">
        <v>47</v>
      </c>
      <c r="AW34" s="231">
        <v>85</v>
      </c>
      <c r="AX34" s="231">
        <v>238</v>
      </c>
      <c r="AY34" s="231">
        <v>149</v>
      </c>
      <c r="AZ34" s="231">
        <v>118</v>
      </c>
      <c r="BA34" s="231">
        <v>175</v>
      </c>
      <c r="BB34" s="231">
        <v>55</v>
      </c>
      <c r="BC34" s="231">
        <v>12</v>
      </c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132">
        <f t="shared" si="25"/>
        <v>1071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 t="str">
        <f t="shared" ref="O35:BN35" si="26">IF(ISBLANK(O33),"-",O33+O34)</f>
        <v>-</v>
      </c>
      <c r="P35" s="222" t="str">
        <f t="shared" si="26"/>
        <v>-</v>
      </c>
      <c r="Q35" s="222" t="str">
        <f t="shared" si="26"/>
        <v>-</v>
      </c>
      <c r="R35" s="222" t="str">
        <f t="shared" si="26"/>
        <v>-</v>
      </c>
      <c r="S35" s="222" t="str">
        <f t="shared" si="26"/>
        <v>-</v>
      </c>
      <c r="T35" s="222" t="str">
        <f t="shared" si="26"/>
        <v>-</v>
      </c>
      <c r="U35" s="222" t="str">
        <f t="shared" si="26"/>
        <v>-</v>
      </c>
      <c r="V35" s="222" t="str">
        <f t="shared" si="26"/>
        <v>-</v>
      </c>
      <c r="W35" s="222" t="str">
        <f t="shared" si="26"/>
        <v>-</v>
      </c>
      <c r="X35" s="222" t="str">
        <f t="shared" si="26"/>
        <v>-</v>
      </c>
      <c r="Y35" s="222" t="str">
        <f t="shared" si="26"/>
        <v>-</v>
      </c>
      <c r="Z35" s="222" t="str">
        <f t="shared" si="26"/>
        <v>-</v>
      </c>
      <c r="AA35" s="222" t="str">
        <f t="shared" si="26"/>
        <v>-</v>
      </c>
      <c r="AB35" s="222" t="str">
        <f t="shared" si="26"/>
        <v>-</v>
      </c>
      <c r="AC35" s="222" t="str">
        <f t="shared" si="26"/>
        <v>-</v>
      </c>
      <c r="AD35" s="222" t="str">
        <f t="shared" si="26"/>
        <v>-</v>
      </c>
      <c r="AE35" s="222" t="str">
        <f t="shared" si="26"/>
        <v>-</v>
      </c>
      <c r="AF35" s="222" t="str">
        <f t="shared" si="26"/>
        <v>-</v>
      </c>
      <c r="AG35" s="222" t="str">
        <f t="shared" si="26"/>
        <v>-</v>
      </c>
      <c r="AH35" s="222" t="str">
        <f t="shared" si="26"/>
        <v>-</v>
      </c>
      <c r="AI35" s="222" t="str">
        <f t="shared" si="26"/>
        <v>-</v>
      </c>
      <c r="AJ35" s="222" t="str">
        <f t="shared" si="26"/>
        <v>-</v>
      </c>
      <c r="AK35" s="222">
        <f t="shared" si="26"/>
        <v>0</v>
      </c>
      <c r="AL35" s="222">
        <f t="shared" si="26"/>
        <v>0</v>
      </c>
      <c r="AM35" s="222">
        <f t="shared" si="26"/>
        <v>0</v>
      </c>
      <c r="AN35" s="222">
        <f t="shared" si="26"/>
        <v>0</v>
      </c>
      <c r="AO35" s="222">
        <f t="shared" si="26"/>
        <v>4</v>
      </c>
      <c r="AP35" s="222">
        <f t="shared" si="26"/>
        <v>2</v>
      </c>
      <c r="AQ35" s="222">
        <f t="shared" si="26"/>
        <v>8</v>
      </c>
      <c r="AR35" s="222">
        <f t="shared" si="26"/>
        <v>38</v>
      </c>
      <c r="AS35" s="222">
        <f t="shared" si="26"/>
        <v>178</v>
      </c>
      <c r="AT35" s="222">
        <f t="shared" si="26"/>
        <v>118</v>
      </c>
      <c r="AU35" s="222">
        <f t="shared" si="26"/>
        <v>36</v>
      </c>
      <c r="AV35" s="222">
        <f t="shared" si="26"/>
        <v>94</v>
      </c>
      <c r="AW35" s="222">
        <f t="shared" si="26"/>
        <v>170</v>
      </c>
      <c r="AX35" s="222">
        <f t="shared" si="26"/>
        <v>476</v>
      </c>
      <c r="AY35" s="222">
        <f t="shared" si="26"/>
        <v>298</v>
      </c>
      <c r="AZ35" s="222">
        <f t="shared" si="26"/>
        <v>236</v>
      </c>
      <c r="BA35" s="222">
        <f t="shared" si="26"/>
        <v>350</v>
      </c>
      <c r="BB35" s="222">
        <f t="shared" si="26"/>
        <v>110</v>
      </c>
      <c r="BC35" s="222">
        <f t="shared" si="26"/>
        <v>24</v>
      </c>
      <c r="BD35" s="222" t="str">
        <f t="shared" si="26"/>
        <v>-</v>
      </c>
      <c r="BE35" s="222" t="str">
        <f t="shared" si="26"/>
        <v>-</v>
      </c>
      <c r="BF35" s="222" t="str">
        <f t="shared" si="26"/>
        <v>-</v>
      </c>
      <c r="BG35" s="222" t="str">
        <f t="shared" si="26"/>
        <v>-</v>
      </c>
      <c r="BH35" s="222" t="str">
        <f t="shared" si="26"/>
        <v>-</v>
      </c>
      <c r="BI35" s="222" t="str">
        <f t="shared" si="26"/>
        <v>-</v>
      </c>
      <c r="BJ35" s="222" t="str">
        <f t="shared" si="26"/>
        <v>-</v>
      </c>
      <c r="BK35" s="222" t="str">
        <f t="shared" si="26"/>
        <v>-</v>
      </c>
      <c r="BL35" s="222" t="str">
        <f t="shared" si="26"/>
        <v>-</v>
      </c>
      <c r="BM35" s="222" t="str">
        <f t="shared" si="26"/>
        <v>-</v>
      </c>
      <c r="BN35" s="222" t="str">
        <f t="shared" si="26"/>
        <v>-</v>
      </c>
      <c r="BO35" s="133">
        <f t="shared" si="25"/>
        <v>2142</v>
      </c>
    </row>
    <row r="36" spans="1:67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 t="str">
        <f t="shared" ref="O36:BN36" si="27">IF(ISNUMBER(O35),(IF(O35&gt;0,(100/(O33+O34))*O33,"-")),"-")</f>
        <v>-</v>
      </c>
      <c r="P36" s="223" t="str">
        <f t="shared" si="27"/>
        <v>-</v>
      </c>
      <c r="Q36" s="223" t="str">
        <f t="shared" si="27"/>
        <v>-</v>
      </c>
      <c r="R36" s="223" t="str">
        <f t="shared" si="27"/>
        <v>-</v>
      </c>
      <c r="S36" s="223" t="str">
        <f t="shared" si="27"/>
        <v>-</v>
      </c>
      <c r="T36" s="223" t="str">
        <f t="shared" si="27"/>
        <v>-</v>
      </c>
      <c r="U36" s="223" t="str">
        <f t="shared" si="27"/>
        <v>-</v>
      </c>
      <c r="V36" s="223" t="str">
        <f t="shared" si="27"/>
        <v>-</v>
      </c>
      <c r="W36" s="223" t="str">
        <f t="shared" si="27"/>
        <v>-</v>
      </c>
      <c r="X36" s="223" t="str">
        <f t="shared" si="27"/>
        <v>-</v>
      </c>
      <c r="Y36" s="223" t="str">
        <f t="shared" si="27"/>
        <v>-</v>
      </c>
      <c r="Z36" s="223" t="str">
        <f t="shared" si="27"/>
        <v>-</v>
      </c>
      <c r="AA36" s="223" t="str">
        <f t="shared" si="27"/>
        <v>-</v>
      </c>
      <c r="AB36" s="223" t="str">
        <f t="shared" si="27"/>
        <v>-</v>
      </c>
      <c r="AC36" s="223" t="str">
        <f t="shared" si="27"/>
        <v>-</v>
      </c>
      <c r="AD36" s="223" t="str">
        <f t="shared" si="27"/>
        <v>-</v>
      </c>
      <c r="AE36" s="223" t="str">
        <f t="shared" si="27"/>
        <v>-</v>
      </c>
      <c r="AF36" s="223" t="str">
        <f t="shared" si="27"/>
        <v>-</v>
      </c>
      <c r="AG36" s="223" t="str">
        <f t="shared" si="27"/>
        <v>-</v>
      </c>
      <c r="AH36" s="223" t="str">
        <f t="shared" si="27"/>
        <v>-</v>
      </c>
      <c r="AI36" s="223" t="str">
        <f t="shared" si="27"/>
        <v>-</v>
      </c>
      <c r="AJ36" s="223" t="str">
        <f t="shared" si="27"/>
        <v>-</v>
      </c>
      <c r="AK36" s="223" t="str">
        <f t="shared" si="27"/>
        <v>-</v>
      </c>
      <c r="AL36" s="223" t="str">
        <f t="shared" si="27"/>
        <v>-</v>
      </c>
      <c r="AM36" s="223" t="str">
        <f t="shared" si="27"/>
        <v>-</v>
      </c>
      <c r="AN36" s="223" t="str">
        <f t="shared" si="27"/>
        <v>-</v>
      </c>
      <c r="AO36" s="223">
        <f t="shared" si="27"/>
        <v>50</v>
      </c>
      <c r="AP36" s="223">
        <f t="shared" si="27"/>
        <v>50</v>
      </c>
      <c r="AQ36" s="223">
        <f t="shared" si="27"/>
        <v>50</v>
      </c>
      <c r="AR36" s="223">
        <f t="shared" si="27"/>
        <v>50</v>
      </c>
      <c r="AS36" s="223">
        <f t="shared" si="27"/>
        <v>50</v>
      </c>
      <c r="AT36" s="223">
        <f t="shared" si="27"/>
        <v>50</v>
      </c>
      <c r="AU36" s="223">
        <f t="shared" si="27"/>
        <v>50</v>
      </c>
      <c r="AV36" s="223">
        <f t="shared" si="27"/>
        <v>50</v>
      </c>
      <c r="AW36" s="223">
        <f t="shared" si="27"/>
        <v>50</v>
      </c>
      <c r="AX36" s="223">
        <f t="shared" si="27"/>
        <v>50</v>
      </c>
      <c r="AY36" s="223">
        <f t="shared" si="27"/>
        <v>50</v>
      </c>
      <c r="AZ36" s="223">
        <f t="shared" si="27"/>
        <v>50</v>
      </c>
      <c r="BA36" s="223">
        <f t="shared" si="27"/>
        <v>50</v>
      </c>
      <c r="BB36" s="223">
        <f t="shared" si="27"/>
        <v>50</v>
      </c>
      <c r="BC36" s="223">
        <f t="shared" si="27"/>
        <v>50</v>
      </c>
      <c r="BD36" s="223" t="str">
        <f t="shared" si="27"/>
        <v>-</v>
      </c>
      <c r="BE36" s="223" t="str">
        <f t="shared" si="27"/>
        <v>-</v>
      </c>
      <c r="BF36" s="223" t="str">
        <f t="shared" si="27"/>
        <v>-</v>
      </c>
      <c r="BG36" s="223" t="str">
        <f t="shared" si="27"/>
        <v>-</v>
      </c>
      <c r="BH36" s="223" t="str">
        <f t="shared" si="27"/>
        <v>-</v>
      </c>
      <c r="BI36" s="223" t="str">
        <f t="shared" si="27"/>
        <v>-</v>
      </c>
      <c r="BJ36" s="223" t="str">
        <f t="shared" si="27"/>
        <v>-</v>
      </c>
      <c r="BK36" s="223" t="str">
        <f t="shared" si="27"/>
        <v>-</v>
      </c>
      <c r="BL36" s="223" t="str">
        <f t="shared" si="27"/>
        <v>-</v>
      </c>
      <c r="BM36" s="223" t="str">
        <f t="shared" si="27"/>
        <v>-</v>
      </c>
      <c r="BN36" s="223" t="str">
        <f t="shared" si="27"/>
        <v>-</v>
      </c>
      <c r="BO36" s="270">
        <f t="shared" ref="BO36:BO37" si="28">AVERAGE(O36:BN36)</f>
        <v>50</v>
      </c>
    </row>
    <row r="37" spans="1:67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9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28"/>
        <v>#DIV/0!</v>
      </c>
    </row>
    <row r="38" spans="1:67" ht="12.75" customHeight="1" x14ac:dyDescent="0.2">
      <c r="A38" s="307" t="s">
        <v>23</v>
      </c>
      <c r="B38" s="307">
        <v>8</v>
      </c>
      <c r="C38" s="307" t="s">
        <v>133</v>
      </c>
      <c r="D38" s="307"/>
      <c r="E38" s="307" t="s">
        <v>688</v>
      </c>
      <c r="F38" s="307" t="s">
        <v>689</v>
      </c>
      <c r="G38" s="307"/>
      <c r="H38" s="319" t="s">
        <v>1038</v>
      </c>
      <c r="I38" s="307" t="s">
        <v>187</v>
      </c>
      <c r="J38" s="307"/>
      <c r="K38" s="307"/>
      <c r="L38" s="307"/>
      <c r="M38" s="309"/>
      <c r="N38" s="219" t="s">
        <v>934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>
        <v>0</v>
      </c>
      <c r="AL38" s="230">
        <v>0</v>
      </c>
      <c r="AM38" s="230">
        <v>0</v>
      </c>
      <c r="AN38" s="230">
        <v>0</v>
      </c>
      <c r="AO38" s="230">
        <v>0</v>
      </c>
      <c r="AP38" s="230">
        <v>0</v>
      </c>
      <c r="AQ38" s="230">
        <v>0</v>
      </c>
      <c r="AR38" s="230">
        <v>0</v>
      </c>
      <c r="AS38" s="231">
        <v>2</v>
      </c>
      <c r="AT38" s="231">
        <v>1</v>
      </c>
      <c r="AU38" s="231">
        <v>1</v>
      </c>
      <c r="AV38" s="231">
        <v>1</v>
      </c>
      <c r="AW38" s="231">
        <v>1</v>
      </c>
      <c r="AX38" s="231">
        <v>1</v>
      </c>
      <c r="AY38" s="231">
        <v>1</v>
      </c>
      <c r="AZ38" s="231">
        <v>1</v>
      </c>
      <c r="BA38" s="231">
        <v>1</v>
      </c>
      <c r="BB38" s="231">
        <v>1</v>
      </c>
      <c r="BC38" s="231">
        <v>1</v>
      </c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132">
        <f t="shared" ref="BO38:BO40" si="29">SUM(O38:BN38)</f>
        <v>12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>
        <v>0</v>
      </c>
      <c r="AL39" s="230">
        <v>0</v>
      </c>
      <c r="AM39" s="230">
        <v>0</v>
      </c>
      <c r="AN39" s="230">
        <v>0</v>
      </c>
      <c r="AO39" s="230">
        <v>0</v>
      </c>
      <c r="AP39" s="230">
        <v>0</v>
      </c>
      <c r="AQ39" s="230">
        <v>0</v>
      </c>
      <c r="AR39" s="230">
        <v>0</v>
      </c>
      <c r="AS39" s="231">
        <v>2</v>
      </c>
      <c r="AT39" s="231">
        <v>1</v>
      </c>
      <c r="AU39" s="231">
        <v>1</v>
      </c>
      <c r="AV39" s="231">
        <v>1</v>
      </c>
      <c r="AW39" s="231">
        <v>1</v>
      </c>
      <c r="AX39" s="231">
        <v>1</v>
      </c>
      <c r="AY39" s="231">
        <v>1</v>
      </c>
      <c r="AZ39" s="231">
        <v>1</v>
      </c>
      <c r="BA39" s="231">
        <v>1</v>
      </c>
      <c r="BB39" s="231">
        <v>1</v>
      </c>
      <c r="BC39" s="231">
        <v>1</v>
      </c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132">
        <f t="shared" si="29"/>
        <v>12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 t="str">
        <f t="shared" ref="O40:BN40" si="30">IF(ISBLANK(O38),"-",O38+O39)</f>
        <v>-</v>
      </c>
      <c r="P40" s="222" t="str">
        <f t="shared" si="30"/>
        <v>-</v>
      </c>
      <c r="Q40" s="222" t="str">
        <f t="shared" si="30"/>
        <v>-</v>
      </c>
      <c r="R40" s="222" t="str">
        <f t="shared" si="30"/>
        <v>-</v>
      </c>
      <c r="S40" s="222" t="str">
        <f t="shared" si="30"/>
        <v>-</v>
      </c>
      <c r="T40" s="222" t="str">
        <f t="shared" si="30"/>
        <v>-</v>
      </c>
      <c r="U40" s="222" t="str">
        <f t="shared" si="30"/>
        <v>-</v>
      </c>
      <c r="V40" s="222" t="str">
        <f t="shared" si="30"/>
        <v>-</v>
      </c>
      <c r="W40" s="222" t="str">
        <f t="shared" si="30"/>
        <v>-</v>
      </c>
      <c r="X40" s="222" t="str">
        <f t="shared" si="30"/>
        <v>-</v>
      </c>
      <c r="Y40" s="222" t="str">
        <f t="shared" si="30"/>
        <v>-</v>
      </c>
      <c r="Z40" s="222" t="str">
        <f t="shared" si="30"/>
        <v>-</v>
      </c>
      <c r="AA40" s="222" t="str">
        <f t="shared" si="30"/>
        <v>-</v>
      </c>
      <c r="AB40" s="222" t="str">
        <f t="shared" si="30"/>
        <v>-</v>
      </c>
      <c r="AC40" s="222" t="str">
        <f t="shared" si="30"/>
        <v>-</v>
      </c>
      <c r="AD40" s="222" t="str">
        <f t="shared" si="30"/>
        <v>-</v>
      </c>
      <c r="AE40" s="222" t="str">
        <f t="shared" si="30"/>
        <v>-</v>
      </c>
      <c r="AF40" s="222" t="str">
        <f t="shared" si="30"/>
        <v>-</v>
      </c>
      <c r="AG40" s="222" t="str">
        <f t="shared" si="30"/>
        <v>-</v>
      </c>
      <c r="AH40" s="222" t="str">
        <f t="shared" si="30"/>
        <v>-</v>
      </c>
      <c r="AI40" s="222" t="str">
        <f t="shared" si="30"/>
        <v>-</v>
      </c>
      <c r="AJ40" s="222" t="str">
        <f t="shared" si="30"/>
        <v>-</v>
      </c>
      <c r="AK40" s="222">
        <f t="shared" si="30"/>
        <v>0</v>
      </c>
      <c r="AL40" s="222">
        <f t="shared" si="30"/>
        <v>0</v>
      </c>
      <c r="AM40" s="222">
        <f t="shared" si="30"/>
        <v>0</v>
      </c>
      <c r="AN40" s="222">
        <f t="shared" si="30"/>
        <v>0</v>
      </c>
      <c r="AO40" s="222">
        <f t="shared" si="30"/>
        <v>0</v>
      </c>
      <c r="AP40" s="222">
        <f t="shared" si="30"/>
        <v>0</v>
      </c>
      <c r="AQ40" s="222">
        <f t="shared" si="30"/>
        <v>0</v>
      </c>
      <c r="AR40" s="222">
        <f t="shared" si="30"/>
        <v>0</v>
      </c>
      <c r="AS40" s="222">
        <f t="shared" si="30"/>
        <v>4</v>
      </c>
      <c r="AT40" s="222">
        <f t="shared" si="30"/>
        <v>2</v>
      </c>
      <c r="AU40" s="222">
        <f t="shared" si="30"/>
        <v>2</v>
      </c>
      <c r="AV40" s="222">
        <f t="shared" si="30"/>
        <v>2</v>
      </c>
      <c r="AW40" s="222">
        <f t="shared" si="30"/>
        <v>2</v>
      </c>
      <c r="AX40" s="222">
        <f t="shared" si="30"/>
        <v>2</v>
      </c>
      <c r="AY40" s="222">
        <f t="shared" si="30"/>
        <v>2</v>
      </c>
      <c r="AZ40" s="222">
        <f t="shared" si="30"/>
        <v>2</v>
      </c>
      <c r="BA40" s="222">
        <f t="shared" si="30"/>
        <v>2</v>
      </c>
      <c r="BB40" s="222">
        <f t="shared" si="30"/>
        <v>2</v>
      </c>
      <c r="BC40" s="222">
        <f t="shared" si="30"/>
        <v>2</v>
      </c>
      <c r="BD40" s="222" t="str">
        <f t="shared" si="30"/>
        <v>-</v>
      </c>
      <c r="BE40" s="222" t="str">
        <f t="shared" si="30"/>
        <v>-</v>
      </c>
      <c r="BF40" s="222" t="str">
        <f t="shared" si="30"/>
        <v>-</v>
      </c>
      <c r="BG40" s="222" t="str">
        <f t="shared" si="30"/>
        <v>-</v>
      </c>
      <c r="BH40" s="222" t="str">
        <f t="shared" si="30"/>
        <v>-</v>
      </c>
      <c r="BI40" s="222" t="str">
        <f t="shared" si="30"/>
        <v>-</v>
      </c>
      <c r="BJ40" s="222" t="str">
        <f t="shared" si="30"/>
        <v>-</v>
      </c>
      <c r="BK40" s="222" t="str">
        <f t="shared" si="30"/>
        <v>-</v>
      </c>
      <c r="BL40" s="222" t="str">
        <f t="shared" si="30"/>
        <v>-</v>
      </c>
      <c r="BM40" s="222" t="str">
        <f t="shared" si="30"/>
        <v>-</v>
      </c>
      <c r="BN40" s="222" t="str">
        <f t="shared" si="30"/>
        <v>-</v>
      </c>
      <c r="BO40" s="133">
        <f t="shared" si="29"/>
        <v>24</v>
      </c>
    </row>
    <row r="41" spans="1:6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 t="str">
        <f t="shared" ref="O41:BN41" si="31">IF(ISNUMBER(O40),(IF(O40&gt;0,(100/(O38+O39))*O38,"-")),"-")</f>
        <v>-</v>
      </c>
      <c r="P41" s="223" t="str">
        <f t="shared" si="31"/>
        <v>-</v>
      </c>
      <c r="Q41" s="223" t="str">
        <f t="shared" si="31"/>
        <v>-</v>
      </c>
      <c r="R41" s="223" t="str">
        <f t="shared" si="31"/>
        <v>-</v>
      </c>
      <c r="S41" s="223" t="str">
        <f t="shared" si="31"/>
        <v>-</v>
      </c>
      <c r="T41" s="223" t="str">
        <f t="shared" si="31"/>
        <v>-</v>
      </c>
      <c r="U41" s="223" t="str">
        <f t="shared" si="31"/>
        <v>-</v>
      </c>
      <c r="V41" s="223" t="str">
        <f t="shared" si="31"/>
        <v>-</v>
      </c>
      <c r="W41" s="223" t="str">
        <f t="shared" si="31"/>
        <v>-</v>
      </c>
      <c r="X41" s="223" t="str">
        <f t="shared" si="31"/>
        <v>-</v>
      </c>
      <c r="Y41" s="223" t="str">
        <f t="shared" si="31"/>
        <v>-</v>
      </c>
      <c r="Z41" s="223" t="str">
        <f t="shared" si="31"/>
        <v>-</v>
      </c>
      <c r="AA41" s="223" t="str">
        <f t="shared" si="31"/>
        <v>-</v>
      </c>
      <c r="AB41" s="223" t="str">
        <f t="shared" si="31"/>
        <v>-</v>
      </c>
      <c r="AC41" s="223" t="str">
        <f t="shared" si="31"/>
        <v>-</v>
      </c>
      <c r="AD41" s="223" t="str">
        <f t="shared" si="31"/>
        <v>-</v>
      </c>
      <c r="AE41" s="223" t="str">
        <f t="shared" si="31"/>
        <v>-</v>
      </c>
      <c r="AF41" s="223" t="str">
        <f t="shared" si="31"/>
        <v>-</v>
      </c>
      <c r="AG41" s="223" t="str">
        <f t="shared" si="31"/>
        <v>-</v>
      </c>
      <c r="AH41" s="223" t="str">
        <f t="shared" si="31"/>
        <v>-</v>
      </c>
      <c r="AI41" s="223" t="str">
        <f t="shared" si="31"/>
        <v>-</v>
      </c>
      <c r="AJ41" s="223" t="str">
        <f t="shared" si="31"/>
        <v>-</v>
      </c>
      <c r="AK41" s="223" t="str">
        <f t="shared" si="31"/>
        <v>-</v>
      </c>
      <c r="AL41" s="223" t="str">
        <f t="shared" si="31"/>
        <v>-</v>
      </c>
      <c r="AM41" s="223" t="str">
        <f t="shared" si="31"/>
        <v>-</v>
      </c>
      <c r="AN41" s="223" t="str">
        <f t="shared" si="31"/>
        <v>-</v>
      </c>
      <c r="AO41" s="223" t="str">
        <f t="shared" si="31"/>
        <v>-</v>
      </c>
      <c r="AP41" s="223" t="str">
        <f t="shared" si="31"/>
        <v>-</v>
      </c>
      <c r="AQ41" s="223" t="str">
        <f t="shared" si="31"/>
        <v>-</v>
      </c>
      <c r="AR41" s="223" t="str">
        <f t="shared" si="31"/>
        <v>-</v>
      </c>
      <c r="AS41" s="223">
        <f t="shared" si="31"/>
        <v>50</v>
      </c>
      <c r="AT41" s="223">
        <f t="shared" si="31"/>
        <v>50</v>
      </c>
      <c r="AU41" s="223">
        <f t="shared" si="31"/>
        <v>50</v>
      </c>
      <c r="AV41" s="223">
        <f t="shared" si="31"/>
        <v>50</v>
      </c>
      <c r="AW41" s="223">
        <f t="shared" si="31"/>
        <v>50</v>
      </c>
      <c r="AX41" s="223">
        <f t="shared" si="31"/>
        <v>50</v>
      </c>
      <c r="AY41" s="223">
        <f t="shared" si="31"/>
        <v>50</v>
      </c>
      <c r="AZ41" s="223">
        <f t="shared" si="31"/>
        <v>50</v>
      </c>
      <c r="BA41" s="223">
        <f t="shared" si="31"/>
        <v>50</v>
      </c>
      <c r="BB41" s="223">
        <f t="shared" si="31"/>
        <v>50</v>
      </c>
      <c r="BC41" s="223">
        <f t="shared" si="31"/>
        <v>50</v>
      </c>
      <c r="BD41" s="223" t="str">
        <f t="shared" si="31"/>
        <v>-</v>
      </c>
      <c r="BE41" s="223" t="str">
        <f t="shared" si="31"/>
        <v>-</v>
      </c>
      <c r="BF41" s="223" t="str">
        <f t="shared" si="31"/>
        <v>-</v>
      </c>
      <c r="BG41" s="223" t="str">
        <f t="shared" si="31"/>
        <v>-</v>
      </c>
      <c r="BH41" s="223" t="str">
        <f t="shared" si="31"/>
        <v>-</v>
      </c>
      <c r="BI41" s="223" t="str">
        <f t="shared" si="31"/>
        <v>-</v>
      </c>
      <c r="BJ41" s="223" t="str">
        <f t="shared" si="31"/>
        <v>-</v>
      </c>
      <c r="BK41" s="223" t="str">
        <f t="shared" si="31"/>
        <v>-</v>
      </c>
      <c r="BL41" s="223" t="str">
        <f t="shared" si="31"/>
        <v>-</v>
      </c>
      <c r="BM41" s="223" t="str">
        <f t="shared" si="31"/>
        <v>-</v>
      </c>
      <c r="BN41" s="223" t="str">
        <f t="shared" si="31"/>
        <v>-</v>
      </c>
      <c r="BO41" s="270">
        <f t="shared" ref="BO41:BO42" si="32">AVERAGE(O41:BN41)</f>
        <v>50</v>
      </c>
    </row>
    <row r="42" spans="1:67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9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32"/>
        <v>#DIV/0!</v>
      </c>
    </row>
    <row r="45" spans="1:67" x14ac:dyDescent="0.2">
      <c r="N45" s="129" t="s">
        <v>951</v>
      </c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</row>
    <row r="46" spans="1:67" x14ac:dyDescent="0.2">
      <c r="N46" s="127" t="s">
        <v>939</v>
      </c>
      <c r="O46" s="125">
        <v>1</v>
      </c>
      <c r="P46" s="125">
        <v>2</v>
      </c>
      <c r="Q46" s="125">
        <v>3</v>
      </c>
      <c r="R46" s="125">
        <v>4</v>
      </c>
      <c r="S46" s="125">
        <v>5</v>
      </c>
      <c r="T46" s="125">
        <v>6</v>
      </c>
      <c r="U46" s="125">
        <v>7</v>
      </c>
      <c r="V46" s="125">
        <v>8</v>
      </c>
      <c r="W46" s="125">
        <v>9</v>
      </c>
      <c r="X46" s="125">
        <v>10</v>
      </c>
      <c r="Y46" s="125">
        <v>11</v>
      </c>
      <c r="Z46" s="125">
        <v>12</v>
      </c>
      <c r="AA46" s="125">
        <v>13</v>
      </c>
      <c r="AB46" s="125">
        <v>14</v>
      </c>
      <c r="AC46" s="125">
        <v>15</v>
      </c>
      <c r="AD46" s="125">
        <v>16</v>
      </c>
      <c r="AE46" s="125">
        <v>17</v>
      </c>
      <c r="AF46" s="125">
        <v>18</v>
      </c>
      <c r="AG46" s="125">
        <v>19</v>
      </c>
      <c r="AH46" s="125">
        <v>20</v>
      </c>
      <c r="AI46" s="125">
        <v>21</v>
      </c>
      <c r="AJ46" s="125">
        <v>22</v>
      </c>
      <c r="AK46" s="125">
        <v>23</v>
      </c>
      <c r="AL46" s="125">
        <v>24</v>
      </c>
      <c r="AM46" s="125">
        <v>25</v>
      </c>
      <c r="AN46" s="125">
        <v>26</v>
      </c>
      <c r="AO46" s="125">
        <v>27</v>
      </c>
      <c r="AP46" s="125">
        <v>28</v>
      </c>
      <c r="AQ46" s="125">
        <v>29</v>
      </c>
      <c r="AR46" s="125">
        <v>30</v>
      </c>
      <c r="AS46" s="125">
        <v>31</v>
      </c>
      <c r="AT46" s="125">
        <v>32</v>
      </c>
      <c r="AU46" s="125">
        <v>33</v>
      </c>
      <c r="AV46" s="125">
        <v>34</v>
      </c>
      <c r="AW46" s="125">
        <v>35</v>
      </c>
      <c r="AX46" s="125">
        <v>36</v>
      </c>
      <c r="AY46" s="125">
        <v>37</v>
      </c>
      <c r="AZ46" s="125">
        <v>38</v>
      </c>
      <c r="BA46" s="125">
        <v>39</v>
      </c>
      <c r="BB46" s="125">
        <v>40</v>
      </c>
      <c r="BC46" s="125">
        <v>41</v>
      </c>
      <c r="BD46" s="125">
        <v>42</v>
      </c>
      <c r="BE46" s="125">
        <v>43</v>
      </c>
      <c r="BF46" s="125">
        <v>44</v>
      </c>
      <c r="BG46" s="125">
        <v>45</v>
      </c>
      <c r="BH46" s="125">
        <v>46</v>
      </c>
      <c r="BI46" s="125">
        <v>47</v>
      </c>
      <c r="BJ46" s="125">
        <v>48</v>
      </c>
      <c r="BK46" s="125">
        <v>49</v>
      </c>
      <c r="BL46" s="125">
        <v>50</v>
      </c>
      <c r="BM46" s="125">
        <v>51</v>
      </c>
      <c r="BN46" s="125">
        <v>52</v>
      </c>
    </row>
    <row r="47" spans="1:67" x14ac:dyDescent="0.2">
      <c r="N47" s="127" t="s">
        <v>940</v>
      </c>
      <c r="O47" s="125">
        <f>SUM(O5,O10,O15,O20,O25,O30,O35,O40)</f>
        <v>0</v>
      </c>
      <c r="P47" s="125">
        <f t="shared" ref="P47:BN47" si="33">SUM(P5,P10,P15,P20,P25,P30,P35,P40)</f>
        <v>1</v>
      </c>
      <c r="Q47" s="125">
        <f t="shared" si="33"/>
        <v>0</v>
      </c>
      <c r="R47" s="125">
        <f t="shared" si="33"/>
        <v>2</v>
      </c>
      <c r="S47" s="125">
        <f t="shared" si="33"/>
        <v>0</v>
      </c>
      <c r="T47" s="125">
        <f t="shared" si="33"/>
        <v>0</v>
      </c>
      <c r="U47" s="125">
        <f t="shared" si="33"/>
        <v>0</v>
      </c>
      <c r="V47" s="125">
        <f t="shared" si="33"/>
        <v>2</v>
      </c>
      <c r="W47" s="125">
        <f t="shared" si="33"/>
        <v>0</v>
      </c>
      <c r="X47" s="125">
        <f t="shared" si="33"/>
        <v>0</v>
      </c>
      <c r="Y47" s="125">
        <f t="shared" si="33"/>
        <v>0</v>
      </c>
      <c r="Z47" s="125">
        <f t="shared" si="33"/>
        <v>1</v>
      </c>
      <c r="AA47" s="125">
        <f t="shared" si="33"/>
        <v>0</v>
      </c>
      <c r="AB47" s="125">
        <f t="shared" si="33"/>
        <v>0</v>
      </c>
      <c r="AC47" s="125">
        <f t="shared" si="33"/>
        <v>0</v>
      </c>
      <c r="AD47" s="125">
        <f t="shared" si="33"/>
        <v>0</v>
      </c>
      <c r="AE47" s="125">
        <f t="shared" si="33"/>
        <v>0</v>
      </c>
      <c r="AF47" s="125">
        <f t="shared" si="33"/>
        <v>3</v>
      </c>
      <c r="AG47" s="125">
        <f t="shared" si="33"/>
        <v>0</v>
      </c>
      <c r="AH47" s="125">
        <f t="shared" si="33"/>
        <v>0</v>
      </c>
      <c r="AI47" s="125">
        <f t="shared" si="33"/>
        <v>0</v>
      </c>
      <c r="AJ47" s="125">
        <f t="shared" si="33"/>
        <v>0</v>
      </c>
      <c r="AK47" s="125">
        <f t="shared" si="33"/>
        <v>1</v>
      </c>
      <c r="AL47" s="125">
        <f t="shared" si="33"/>
        <v>1</v>
      </c>
      <c r="AM47" s="125">
        <f t="shared" si="33"/>
        <v>6</v>
      </c>
      <c r="AN47" s="125">
        <f t="shared" si="33"/>
        <v>34</v>
      </c>
      <c r="AO47" s="125">
        <f t="shared" si="33"/>
        <v>41</v>
      </c>
      <c r="AP47" s="125">
        <f t="shared" si="33"/>
        <v>44</v>
      </c>
      <c r="AQ47" s="125">
        <f t="shared" si="33"/>
        <v>179</v>
      </c>
      <c r="AR47" s="125">
        <f t="shared" si="33"/>
        <v>406</v>
      </c>
      <c r="AS47" s="125">
        <f t="shared" si="33"/>
        <v>657</v>
      </c>
      <c r="AT47" s="125">
        <f t="shared" si="33"/>
        <v>1147</v>
      </c>
      <c r="AU47" s="125">
        <f t="shared" si="33"/>
        <v>889</v>
      </c>
      <c r="AV47" s="125">
        <f t="shared" si="33"/>
        <v>1073</v>
      </c>
      <c r="AW47" s="125">
        <f t="shared" si="33"/>
        <v>1455</v>
      </c>
      <c r="AX47" s="125">
        <f t="shared" si="33"/>
        <v>6339</v>
      </c>
      <c r="AY47" s="125">
        <f t="shared" si="33"/>
        <v>3530</v>
      </c>
      <c r="AZ47" s="125">
        <f t="shared" si="33"/>
        <v>4369</v>
      </c>
      <c r="BA47" s="125">
        <f t="shared" si="33"/>
        <v>3362</v>
      </c>
      <c r="BB47" s="125">
        <f t="shared" si="33"/>
        <v>519</v>
      </c>
      <c r="BC47" s="125">
        <f t="shared" si="33"/>
        <v>1027</v>
      </c>
      <c r="BD47" s="125">
        <f t="shared" si="33"/>
        <v>1278</v>
      </c>
      <c r="BE47" s="125">
        <f t="shared" si="33"/>
        <v>4434</v>
      </c>
      <c r="BF47" s="125">
        <f t="shared" si="33"/>
        <v>481</v>
      </c>
      <c r="BG47" s="125">
        <f t="shared" si="33"/>
        <v>475</v>
      </c>
      <c r="BH47" s="125">
        <f t="shared" si="33"/>
        <v>746</v>
      </c>
      <c r="BI47" s="125">
        <f t="shared" si="33"/>
        <v>769</v>
      </c>
      <c r="BJ47" s="125">
        <f t="shared" si="33"/>
        <v>5</v>
      </c>
      <c r="BK47" s="125">
        <f t="shared" si="33"/>
        <v>4</v>
      </c>
      <c r="BL47" s="125">
        <f t="shared" si="33"/>
        <v>17</v>
      </c>
      <c r="BM47" s="125">
        <f t="shared" si="33"/>
        <v>11</v>
      </c>
      <c r="BN47" s="125">
        <f t="shared" si="33"/>
        <v>0</v>
      </c>
    </row>
    <row r="48" spans="1:67" x14ac:dyDescent="0.2">
      <c r="N48" s="127" t="s">
        <v>1067</v>
      </c>
      <c r="O48" s="125">
        <f>COUNT(O5,O10,O15,O20,O25,O30,O35,O40)</f>
        <v>4</v>
      </c>
      <c r="P48" s="125">
        <f t="shared" ref="P48:BN48" si="34">COUNT(P5,P10,P15,P20,P25,P30,P35,P40)</f>
        <v>4</v>
      </c>
      <c r="Q48" s="125">
        <f t="shared" si="34"/>
        <v>4</v>
      </c>
      <c r="R48" s="125">
        <f t="shared" si="34"/>
        <v>4</v>
      </c>
      <c r="S48" s="125">
        <f t="shared" si="34"/>
        <v>4</v>
      </c>
      <c r="T48" s="125">
        <f t="shared" si="34"/>
        <v>4</v>
      </c>
      <c r="U48" s="125">
        <f t="shared" si="34"/>
        <v>4</v>
      </c>
      <c r="V48" s="125">
        <f t="shared" si="34"/>
        <v>4</v>
      </c>
      <c r="W48" s="125">
        <f t="shared" si="34"/>
        <v>4</v>
      </c>
      <c r="X48" s="125">
        <f t="shared" si="34"/>
        <v>4</v>
      </c>
      <c r="Y48" s="125">
        <f t="shared" si="34"/>
        <v>4</v>
      </c>
      <c r="Z48" s="125">
        <f t="shared" si="34"/>
        <v>4</v>
      </c>
      <c r="AA48" s="125">
        <f t="shared" si="34"/>
        <v>5</v>
      </c>
      <c r="AB48" s="125">
        <f t="shared" si="34"/>
        <v>5</v>
      </c>
      <c r="AC48" s="125">
        <f t="shared" si="34"/>
        <v>5</v>
      </c>
      <c r="AD48" s="125">
        <f t="shared" si="34"/>
        <v>5</v>
      </c>
      <c r="AE48" s="125">
        <f t="shared" si="34"/>
        <v>5</v>
      </c>
      <c r="AF48" s="125">
        <f t="shared" si="34"/>
        <v>5</v>
      </c>
      <c r="AG48" s="125">
        <f t="shared" si="34"/>
        <v>5</v>
      </c>
      <c r="AH48" s="125">
        <f t="shared" si="34"/>
        <v>5</v>
      </c>
      <c r="AI48" s="125">
        <f t="shared" si="34"/>
        <v>5</v>
      </c>
      <c r="AJ48" s="125">
        <f t="shared" si="34"/>
        <v>5</v>
      </c>
      <c r="AK48" s="125">
        <f t="shared" si="34"/>
        <v>7</v>
      </c>
      <c r="AL48" s="125">
        <f t="shared" si="34"/>
        <v>7</v>
      </c>
      <c r="AM48" s="125">
        <f t="shared" si="34"/>
        <v>7</v>
      </c>
      <c r="AN48" s="125">
        <f t="shared" si="34"/>
        <v>7</v>
      </c>
      <c r="AO48" s="125">
        <f t="shared" si="34"/>
        <v>7</v>
      </c>
      <c r="AP48" s="125">
        <f t="shared" si="34"/>
        <v>7</v>
      </c>
      <c r="AQ48" s="125">
        <f t="shared" si="34"/>
        <v>7</v>
      </c>
      <c r="AR48" s="125">
        <f t="shared" si="34"/>
        <v>7</v>
      </c>
      <c r="AS48" s="125">
        <f t="shared" si="34"/>
        <v>7</v>
      </c>
      <c r="AT48" s="125">
        <f t="shared" si="34"/>
        <v>7</v>
      </c>
      <c r="AU48" s="125">
        <f t="shared" si="34"/>
        <v>8</v>
      </c>
      <c r="AV48" s="125">
        <f t="shared" si="34"/>
        <v>8</v>
      </c>
      <c r="AW48" s="125">
        <f t="shared" si="34"/>
        <v>8</v>
      </c>
      <c r="AX48" s="125">
        <f t="shared" si="34"/>
        <v>8</v>
      </c>
      <c r="AY48" s="125">
        <f t="shared" si="34"/>
        <v>8</v>
      </c>
      <c r="AZ48" s="125">
        <f t="shared" si="34"/>
        <v>8</v>
      </c>
      <c r="BA48" s="125">
        <f t="shared" si="34"/>
        <v>8</v>
      </c>
      <c r="BB48" s="125">
        <f t="shared" si="34"/>
        <v>8</v>
      </c>
      <c r="BC48" s="125">
        <f t="shared" si="34"/>
        <v>8</v>
      </c>
      <c r="BD48" s="125">
        <f t="shared" si="34"/>
        <v>6</v>
      </c>
      <c r="BE48" s="125">
        <f t="shared" si="34"/>
        <v>6</v>
      </c>
      <c r="BF48" s="125">
        <f t="shared" si="34"/>
        <v>5</v>
      </c>
      <c r="BG48" s="125">
        <f t="shared" si="34"/>
        <v>5</v>
      </c>
      <c r="BH48" s="125">
        <f t="shared" si="34"/>
        <v>5</v>
      </c>
      <c r="BI48" s="125">
        <f t="shared" si="34"/>
        <v>5</v>
      </c>
      <c r="BJ48" s="125">
        <f t="shared" si="34"/>
        <v>5</v>
      </c>
      <c r="BK48" s="125">
        <f t="shared" si="34"/>
        <v>5</v>
      </c>
      <c r="BL48" s="125">
        <f t="shared" si="34"/>
        <v>5</v>
      </c>
      <c r="BM48" s="125">
        <f t="shared" si="34"/>
        <v>5</v>
      </c>
      <c r="BN48" s="125">
        <f t="shared" si="34"/>
        <v>5</v>
      </c>
    </row>
    <row r="49" spans="14:66" ht="22.5" x14ac:dyDescent="0.2">
      <c r="N49" s="128" t="s">
        <v>1068</v>
      </c>
      <c r="O49" s="126">
        <f>O47/O48</f>
        <v>0</v>
      </c>
      <c r="P49" s="126">
        <f t="shared" ref="P49:BN49" si="35">P47/P48</f>
        <v>0.25</v>
      </c>
      <c r="Q49" s="126">
        <f t="shared" si="35"/>
        <v>0</v>
      </c>
      <c r="R49" s="126">
        <f t="shared" si="35"/>
        <v>0.5</v>
      </c>
      <c r="S49" s="126">
        <f t="shared" si="35"/>
        <v>0</v>
      </c>
      <c r="T49" s="126">
        <f t="shared" si="35"/>
        <v>0</v>
      </c>
      <c r="U49" s="126">
        <f t="shared" si="35"/>
        <v>0</v>
      </c>
      <c r="V49" s="126">
        <f t="shared" si="35"/>
        <v>0.5</v>
      </c>
      <c r="W49" s="126">
        <f t="shared" si="35"/>
        <v>0</v>
      </c>
      <c r="X49" s="126">
        <f t="shared" si="35"/>
        <v>0</v>
      </c>
      <c r="Y49" s="126">
        <f t="shared" si="35"/>
        <v>0</v>
      </c>
      <c r="Z49" s="126">
        <f t="shared" si="35"/>
        <v>0.25</v>
      </c>
      <c r="AA49" s="126">
        <f t="shared" si="35"/>
        <v>0</v>
      </c>
      <c r="AB49" s="126">
        <f t="shared" si="35"/>
        <v>0</v>
      </c>
      <c r="AC49" s="126">
        <f t="shared" si="35"/>
        <v>0</v>
      </c>
      <c r="AD49" s="126">
        <f t="shared" si="35"/>
        <v>0</v>
      </c>
      <c r="AE49" s="126">
        <f t="shared" si="35"/>
        <v>0</v>
      </c>
      <c r="AF49" s="126">
        <f t="shared" si="35"/>
        <v>0.6</v>
      </c>
      <c r="AG49" s="126">
        <f t="shared" si="35"/>
        <v>0</v>
      </c>
      <c r="AH49" s="126">
        <f t="shared" si="35"/>
        <v>0</v>
      </c>
      <c r="AI49" s="126">
        <f t="shared" si="35"/>
        <v>0</v>
      </c>
      <c r="AJ49" s="126">
        <f t="shared" si="35"/>
        <v>0</v>
      </c>
      <c r="AK49" s="126">
        <f t="shared" si="35"/>
        <v>0.14285714285714285</v>
      </c>
      <c r="AL49" s="126">
        <f t="shared" si="35"/>
        <v>0.14285714285714285</v>
      </c>
      <c r="AM49" s="126">
        <f t="shared" si="35"/>
        <v>0.8571428571428571</v>
      </c>
      <c r="AN49" s="126">
        <f t="shared" si="35"/>
        <v>4.8571428571428568</v>
      </c>
      <c r="AO49" s="126">
        <f t="shared" si="35"/>
        <v>5.8571428571428568</v>
      </c>
      <c r="AP49" s="126">
        <f t="shared" si="35"/>
        <v>6.2857142857142856</v>
      </c>
      <c r="AQ49" s="126">
        <f t="shared" si="35"/>
        <v>25.571428571428573</v>
      </c>
      <c r="AR49" s="126">
        <f t="shared" si="35"/>
        <v>58</v>
      </c>
      <c r="AS49" s="126">
        <f t="shared" si="35"/>
        <v>93.857142857142861</v>
      </c>
      <c r="AT49" s="126">
        <f t="shared" si="35"/>
        <v>163.85714285714286</v>
      </c>
      <c r="AU49" s="126">
        <f t="shared" si="35"/>
        <v>111.125</v>
      </c>
      <c r="AV49" s="126">
        <f t="shared" si="35"/>
        <v>134.125</v>
      </c>
      <c r="AW49" s="126">
        <f t="shared" si="35"/>
        <v>181.875</v>
      </c>
      <c r="AX49" s="126">
        <f t="shared" si="35"/>
        <v>792.375</v>
      </c>
      <c r="AY49" s="126">
        <f t="shared" si="35"/>
        <v>441.25</v>
      </c>
      <c r="AZ49" s="126">
        <f t="shared" si="35"/>
        <v>546.125</v>
      </c>
      <c r="BA49" s="126">
        <f t="shared" si="35"/>
        <v>420.25</v>
      </c>
      <c r="BB49" s="126">
        <f t="shared" si="35"/>
        <v>64.875</v>
      </c>
      <c r="BC49" s="126">
        <f t="shared" si="35"/>
        <v>128.375</v>
      </c>
      <c r="BD49" s="126">
        <f t="shared" si="35"/>
        <v>213</v>
      </c>
      <c r="BE49" s="126">
        <f t="shared" si="35"/>
        <v>739</v>
      </c>
      <c r="BF49" s="126">
        <f t="shared" si="35"/>
        <v>96.2</v>
      </c>
      <c r="BG49" s="126">
        <f t="shared" si="35"/>
        <v>95</v>
      </c>
      <c r="BH49" s="126">
        <f t="shared" si="35"/>
        <v>149.19999999999999</v>
      </c>
      <c r="BI49" s="126">
        <f t="shared" si="35"/>
        <v>153.80000000000001</v>
      </c>
      <c r="BJ49" s="126">
        <f t="shared" si="35"/>
        <v>1</v>
      </c>
      <c r="BK49" s="126">
        <f t="shared" si="35"/>
        <v>0.8</v>
      </c>
      <c r="BL49" s="126">
        <f t="shared" si="35"/>
        <v>3.4</v>
      </c>
      <c r="BM49" s="126">
        <f t="shared" si="35"/>
        <v>2.2000000000000002</v>
      </c>
      <c r="BN49" s="126">
        <f t="shared" si="35"/>
        <v>0</v>
      </c>
    </row>
  </sheetData>
  <mergeCells count="104">
    <mergeCell ref="I28:I32"/>
    <mergeCell ref="J28:J32"/>
    <mergeCell ref="K28:K32"/>
    <mergeCell ref="L28:L32"/>
    <mergeCell ref="J38:J42"/>
    <mergeCell ref="K38:K42"/>
    <mergeCell ref="L38:L42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33:I37"/>
    <mergeCell ref="J33:J37"/>
    <mergeCell ref="K33:K37"/>
    <mergeCell ref="L33:L37"/>
    <mergeCell ref="A33:A37"/>
    <mergeCell ref="B33:B37"/>
    <mergeCell ref="C33:C37"/>
    <mergeCell ref="D33:D37"/>
    <mergeCell ref="A13:A17"/>
    <mergeCell ref="B13:B17"/>
    <mergeCell ref="C13:C17"/>
    <mergeCell ref="G33:G37"/>
    <mergeCell ref="H33:H37"/>
    <mergeCell ref="H28:H32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A23:A27"/>
    <mergeCell ref="B23:B27"/>
    <mergeCell ref="C23:C27"/>
    <mergeCell ref="D23:D27"/>
    <mergeCell ref="E23:E27"/>
    <mergeCell ref="E33:E37"/>
    <mergeCell ref="F33:F37"/>
    <mergeCell ref="E13:E17"/>
    <mergeCell ref="F13:F17"/>
    <mergeCell ref="J18:J22"/>
    <mergeCell ref="K18:K22"/>
    <mergeCell ref="L18:L22"/>
    <mergeCell ref="F23:F2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23:I27"/>
    <mergeCell ref="J23:J27"/>
    <mergeCell ref="K23:K27"/>
    <mergeCell ref="L23:L27"/>
    <mergeCell ref="G13:G17"/>
    <mergeCell ref="H13:H17"/>
    <mergeCell ref="H8:H12"/>
    <mergeCell ref="I3:I7"/>
    <mergeCell ref="J3:J7"/>
    <mergeCell ref="K3:K7"/>
    <mergeCell ref="L3:L7"/>
    <mergeCell ref="I8:I12"/>
    <mergeCell ref="J8:J12"/>
    <mergeCell ref="K8:K12"/>
    <mergeCell ref="L8:L12"/>
    <mergeCell ref="I13:I17"/>
    <mergeCell ref="J13:J17"/>
    <mergeCell ref="K13:K17"/>
    <mergeCell ref="L13:L17"/>
    <mergeCell ref="M3:M7"/>
    <mergeCell ref="M8:M12"/>
    <mergeCell ref="M13:M17"/>
    <mergeCell ref="M18:M22"/>
    <mergeCell ref="M23:M27"/>
    <mergeCell ref="M28:M32"/>
    <mergeCell ref="M33:M37"/>
    <mergeCell ref="M38:M42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D13:D1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"/>
  <sheetViews>
    <sheetView workbookViewId="0">
      <pane xSplit="17" ySplit="2" topLeftCell="AV10" activePane="bottomRight" state="frozen"/>
      <selection pane="topRight" activeCell="Q1" sqref="Q1"/>
      <selection pane="bottomLeft" activeCell="A3" sqref="A3"/>
      <selection pane="bottomRight" activeCell="Q35" sqref="Q35"/>
    </sheetView>
  </sheetViews>
  <sheetFormatPr baseColWidth="10" defaultRowHeight="12.75" x14ac:dyDescent="0.2"/>
  <cols>
    <col min="1" max="1" width="6.140625" style="50" customWidth="1"/>
    <col min="2" max="2" width="5.42578125" style="50" customWidth="1"/>
    <col min="3" max="3" width="7.28515625" style="50" customWidth="1"/>
    <col min="4" max="4" width="8.5703125" style="50" customWidth="1"/>
    <col min="5" max="5" width="8.42578125" style="50" customWidth="1"/>
    <col min="6" max="6" width="8" style="50" customWidth="1"/>
    <col min="7" max="7" width="6.7109375" style="50" customWidth="1"/>
    <col min="8" max="8" width="14.140625" style="47" customWidth="1"/>
    <col min="9" max="9" width="8.42578125" style="50" customWidth="1"/>
    <col min="10" max="10" width="8" style="50" customWidth="1"/>
    <col min="11" max="11" width="7" style="50" customWidth="1"/>
    <col min="12" max="12" width="9.42578125" style="50" customWidth="1"/>
    <col min="13" max="13" width="5.7109375" style="50" customWidth="1"/>
    <col min="14" max="14" width="5.85546875" style="50" customWidth="1"/>
    <col min="15" max="15" width="6.140625" style="50" customWidth="1"/>
    <col min="16" max="16" width="6" style="50" customWidth="1"/>
    <col min="17" max="17" width="13.7109375" style="113" customWidth="1"/>
    <col min="18" max="69" width="3.85546875" style="113" customWidth="1"/>
    <col min="70" max="70" width="11.42578125" style="113"/>
  </cols>
  <sheetData>
    <row r="1" spans="1:70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30"/>
      <c r="R1" s="107" t="s">
        <v>784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</row>
    <row r="2" spans="1:70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09"/>
      <c r="R2" s="110">
        <v>1</v>
      </c>
      <c r="S2" s="110">
        <v>2</v>
      </c>
      <c r="T2" s="110">
        <v>3</v>
      </c>
      <c r="U2" s="110">
        <v>4</v>
      </c>
      <c r="V2" s="110">
        <v>5</v>
      </c>
      <c r="W2" s="110">
        <v>6</v>
      </c>
      <c r="X2" s="110">
        <v>7</v>
      </c>
      <c r="Y2" s="110">
        <v>8</v>
      </c>
      <c r="Z2" s="110">
        <v>9</v>
      </c>
      <c r="AA2" s="110">
        <v>10</v>
      </c>
      <c r="AB2" s="110">
        <v>11</v>
      </c>
      <c r="AC2" s="110">
        <v>12</v>
      </c>
      <c r="AD2" s="110">
        <v>13</v>
      </c>
      <c r="AE2" s="110">
        <v>14</v>
      </c>
      <c r="AF2" s="110">
        <v>15</v>
      </c>
      <c r="AG2" s="110">
        <v>16</v>
      </c>
      <c r="AH2" s="110">
        <v>17</v>
      </c>
      <c r="AI2" s="110">
        <v>18</v>
      </c>
      <c r="AJ2" s="110">
        <v>19</v>
      </c>
      <c r="AK2" s="110">
        <v>20</v>
      </c>
      <c r="AL2" s="110">
        <v>21</v>
      </c>
      <c r="AM2" s="110">
        <v>22</v>
      </c>
      <c r="AN2" s="110">
        <v>23</v>
      </c>
      <c r="AO2" s="110">
        <v>24</v>
      </c>
      <c r="AP2" s="110">
        <v>25</v>
      </c>
      <c r="AQ2" s="110">
        <v>26</v>
      </c>
      <c r="AR2" s="110">
        <v>27</v>
      </c>
      <c r="AS2" s="110">
        <v>28</v>
      </c>
      <c r="AT2" s="110">
        <v>29</v>
      </c>
      <c r="AU2" s="110">
        <v>30</v>
      </c>
      <c r="AV2" s="110">
        <v>31</v>
      </c>
      <c r="AW2" s="110">
        <v>32</v>
      </c>
      <c r="AX2" s="110">
        <v>33</v>
      </c>
      <c r="AY2" s="110">
        <v>34</v>
      </c>
      <c r="AZ2" s="110">
        <v>35</v>
      </c>
      <c r="BA2" s="110">
        <v>36</v>
      </c>
      <c r="BB2" s="110">
        <v>37</v>
      </c>
      <c r="BC2" s="110">
        <v>38</v>
      </c>
      <c r="BD2" s="110">
        <v>39</v>
      </c>
      <c r="BE2" s="110">
        <v>40</v>
      </c>
      <c r="BF2" s="110">
        <v>41</v>
      </c>
      <c r="BG2" s="110">
        <v>42</v>
      </c>
      <c r="BH2" s="110">
        <v>43</v>
      </c>
      <c r="BI2" s="110">
        <v>44</v>
      </c>
      <c r="BJ2" s="110">
        <v>45</v>
      </c>
      <c r="BK2" s="110">
        <v>46</v>
      </c>
      <c r="BL2" s="110">
        <v>47</v>
      </c>
      <c r="BM2" s="110">
        <v>48</v>
      </c>
      <c r="BN2" s="110">
        <v>49</v>
      </c>
      <c r="BO2" s="110">
        <v>50</v>
      </c>
      <c r="BP2" s="110">
        <v>51</v>
      </c>
      <c r="BQ2" s="110">
        <v>52</v>
      </c>
      <c r="BR2" s="111" t="s">
        <v>633</v>
      </c>
    </row>
    <row r="3" spans="1:70" ht="12.75" customHeight="1" x14ac:dyDescent="0.2">
      <c r="A3" s="304" t="s">
        <v>58</v>
      </c>
      <c r="B3" s="304">
        <v>1</v>
      </c>
      <c r="C3" s="304" t="s">
        <v>566</v>
      </c>
      <c r="D3" s="304" t="s">
        <v>76</v>
      </c>
      <c r="E3" s="304" t="s">
        <v>567</v>
      </c>
      <c r="F3" s="304" t="s">
        <v>568</v>
      </c>
      <c r="G3" s="304" t="s">
        <v>569</v>
      </c>
      <c r="H3" s="305" t="s">
        <v>570</v>
      </c>
      <c r="I3" s="304" t="s">
        <v>571</v>
      </c>
      <c r="J3" s="306"/>
      <c r="K3" s="306"/>
      <c r="L3" s="306"/>
      <c r="M3" s="306"/>
      <c r="N3" s="306"/>
      <c r="O3" s="306"/>
      <c r="P3" s="308"/>
      <c r="Q3" s="219" t="s">
        <v>934</v>
      </c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0</v>
      </c>
      <c r="AQ3" s="220">
        <v>0</v>
      </c>
      <c r="AR3" s="220">
        <v>0</v>
      </c>
      <c r="AS3" s="220">
        <v>0</v>
      </c>
      <c r="AT3" s="220">
        <v>0</v>
      </c>
      <c r="AU3" s="220">
        <v>137</v>
      </c>
      <c r="AV3" s="220">
        <v>112</v>
      </c>
      <c r="AW3" s="220">
        <v>40</v>
      </c>
      <c r="AX3" s="220">
        <v>42</v>
      </c>
      <c r="AY3" s="220">
        <v>15</v>
      </c>
      <c r="AZ3" s="220">
        <v>15</v>
      </c>
      <c r="BA3" s="220">
        <v>40</v>
      </c>
      <c r="BB3" s="220">
        <v>50</v>
      </c>
      <c r="BC3" s="220">
        <v>80</v>
      </c>
      <c r="BD3" s="220">
        <v>70</v>
      </c>
      <c r="BE3" s="220">
        <v>44</v>
      </c>
      <c r="BF3" s="220">
        <v>35</v>
      </c>
      <c r="BG3" s="220">
        <v>30</v>
      </c>
      <c r="BH3" s="220">
        <v>7</v>
      </c>
      <c r="BI3" s="220">
        <v>0</v>
      </c>
      <c r="BJ3" s="220">
        <v>0</v>
      </c>
      <c r="BK3" s="220">
        <v>4</v>
      </c>
      <c r="BL3" s="220">
        <v>0</v>
      </c>
      <c r="BM3" s="220">
        <v>0</v>
      </c>
      <c r="BN3" s="220">
        <v>0</v>
      </c>
      <c r="BO3" s="220">
        <v>0</v>
      </c>
      <c r="BP3" s="220">
        <v>0</v>
      </c>
      <c r="BQ3" s="220">
        <v>0</v>
      </c>
      <c r="BR3" s="132">
        <f t="shared" ref="BR3:BR5" si="0">SUM(R3:BQ3)</f>
        <v>721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0">
        <v>0</v>
      </c>
      <c r="AR4" s="220">
        <v>0</v>
      </c>
      <c r="AS4" s="220">
        <v>0</v>
      </c>
      <c r="AT4" s="220">
        <v>0</v>
      </c>
      <c r="AU4" s="220">
        <v>125</v>
      </c>
      <c r="AV4" s="220">
        <v>136</v>
      </c>
      <c r="AW4" s="220">
        <v>80</v>
      </c>
      <c r="AX4" s="220">
        <v>22</v>
      </c>
      <c r="AY4" s="220">
        <v>5</v>
      </c>
      <c r="AZ4" s="220">
        <v>15</v>
      </c>
      <c r="BA4" s="220">
        <v>80</v>
      </c>
      <c r="BB4" s="220">
        <v>50</v>
      </c>
      <c r="BC4" s="220">
        <v>95</v>
      </c>
      <c r="BD4" s="220">
        <v>82</v>
      </c>
      <c r="BE4" s="220">
        <v>66</v>
      </c>
      <c r="BF4" s="220">
        <v>28</v>
      </c>
      <c r="BG4" s="220">
        <v>25</v>
      </c>
      <c r="BH4" s="220">
        <v>4</v>
      </c>
      <c r="BI4" s="220">
        <v>0</v>
      </c>
      <c r="BJ4" s="220">
        <v>0</v>
      </c>
      <c r="BK4" s="220">
        <v>6</v>
      </c>
      <c r="BL4" s="220">
        <v>0</v>
      </c>
      <c r="BM4" s="220">
        <v>0</v>
      </c>
      <c r="BN4" s="220">
        <v>0</v>
      </c>
      <c r="BO4" s="220">
        <v>0</v>
      </c>
      <c r="BP4" s="220">
        <v>0</v>
      </c>
      <c r="BQ4" s="220">
        <v>0</v>
      </c>
      <c r="BR4" s="132">
        <f t="shared" si="0"/>
        <v>819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 t="str">
        <f t="shared" ref="R5:AO5" si="1">IF(ISBLANK(R3),"-",R3+R4)</f>
        <v>-</v>
      </c>
      <c r="S5" s="222" t="str">
        <f t="shared" si="1"/>
        <v>-</v>
      </c>
      <c r="T5" s="222" t="str">
        <f t="shared" si="1"/>
        <v>-</v>
      </c>
      <c r="U5" s="222" t="str">
        <f t="shared" si="1"/>
        <v>-</v>
      </c>
      <c r="V5" s="222" t="str">
        <f t="shared" si="1"/>
        <v>-</v>
      </c>
      <c r="W5" s="222" t="str">
        <f t="shared" si="1"/>
        <v>-</v>
      </c>
      <c r="X5" s="222" t="str">
        <f t="shared" si="1"/>
        <v>-</v>
      </c>
      <c r="Y5" s="222" t="str">
        <f t="shared" si="1"/>
        <v>-</v>
      </c>
      <c r="Z5" s="222" t="str">
        <f t="shared" si="1"/>
        <v>-</v>
      </c>
      <c r="AA5" s="222" t="str">
        <f t="shared" si="1"/>
        <v>-</v>
      </c>
      <c r="AB5" s="222" t="str">
        <f t="shared" si="1"/>
        <v>-</v>
      </c>
      <c r="AC5" s="222" t="str">
        <f t="shared" si="1"/>
        <v>-</v>
      </c>
      <c r="AD5" s="222" t="str">
        <f t="shared" si="1"/>
        <v>-</v>
      </c>
      <c r="AE5" s="222" t="str">
        <f t="shared" si="1"/>
        <v>-</v>
      </c>
      <c r="AF5" s="222">
        <f t="shared" si="1"/>
        <v>0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0</v>
      </c>
      <c r="AP5" s="222"/>
      <c r="AQ5" s="222">
        <f t="shared" ref="AQ5:BQ5" si="2">IF(ISBLANK(AQ3),"-",AQ3+AQ4)</f>
        <v>0</v>
      </c>
      <c r="AR5" s="222">
        <f t="shared" si="2"/>
        <v>0</v>
      </c>
      <c r="AS5" s="222">
        <f t="shared" si="2"/>
        <v>0</v>
      </c>
      <c r="AT5" s="222">
        <f t="shared" si="2"/>
        <v>0</v>
      </c>
      <c r="AU5" s="222">
        <f t="shared" si="2"/>
        <v>262</v>
      </c>
      <c r="AV5" s="222">
        <f t="shared" si="2"/>
        <v>248</v>
      </c>
      <c r="AW5" s="222">
        <f t="shared" si="2"/>
        <v>120</v>
      </c>
      <c r="AX5" s="222">
        <f t="shared" si="2"/>
        <v>64</v>
      </c>
      <c r="AY5" s="222">
        <f t="shared" si="2"/>
        <v>20</v>
      </c>
      <c r="AZ5" s="222">
        <f t="shared" si="2"/>
        <v>30</v>
      </c>
      <c r="BA5" s="222">
        <f t="shared" si="2"/>
        <v>120</v>
      </c>
      <c r="BB5" s="222">
        <f t="shared" si="2"/>
        <v>100</v>
      </c>
      <c r="BC5" s="222">
        <f t="shared" si="2"/>
        <v>175</v>
      </c>
      <c r="BD5" s="222">
        <f t="shared" si="2"/>
        <v>152</v>
      </c>
      <c r="BE5" s="222">
        <f t="shared" si="2"/>
        <v>110</v>
      </c>
      <c r="BF5" s="222">
        <f t="shared" si="2"/>
        <v>63</v>
      </c>
      <c r="BG5" s="222">
        <f t="shared" si="2"/>
        <v>55</v>
      </c>
      <c r="BH5" s="222">
        <f t="shared" si="2"/>
        <v>11</v>
      </c>
      <c r="BI5" s="222">
        <f t="shared" si="2"/>
        <v>0</v>
      </c>
      <c r="BJ5" s="222">
        <f t="shared" si="2"/>
        <v>0</v>
      </c>
      <c r="BK5" s="222">
        <f t="shared" si="2"/>
        <v>10</v>
      </c>
      <c r="BL5" s="222">
        <f t="shared" si="2"/>
        <v>0</v>
      </c>
      <c r="BM5" s="222">
        <f t="shared" si="2"/>
        <v>0</v>
      </c>
      <c r="BN5" s="222">
        <f t="shared" si="2"/>
        <v>0</v>
      </c>
      <c r="BO5" s="222">
        <f t="shared" si="2"/>
        <v>0</v>
      </c>
      <c r="BP5" s="222">
        <f t="shared" si="2"/>
        <v>0</v>
      </c>
      <c r="BQ5" s="222">
        <f t="shared" si="2"/>
        <v>0</v>
      </c>
      <c r="BR5" s="133">
        <f t="shared" si="0"/>
        <v>1540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 t="str">
        <f t="shared" ref="R6:BQ6" si="3">IF(ISNUMBER(R5),(IF(R5&gt;0,(100/(R3+R4))*R3,"-")),"-")</f>
        <v>-</v>
      </c>
      <c r="S6" s="223" t="str">
        <f t="shared" si="3"/>
        <v>-</v>
      </c>
      <c r="T6" s="223" t="str">
        <f t="shared" si="3"/>
        <v>-</v>
      </c>
      <c r="U6" s="223" t="str">
        <f t="shared" si="3"/>
        <v>-</v>
      </c>
      <c r="V6" s="223" t="str">
        <f t="shared" si="3"/>
        <v>-</v>
      </c>
      <c r="W6" s="223" t="str">
        <f t="shared" si="3"/>
        <v>-</v>
      </c>
      <c r="X6" s="223" t="str">
        <f t="shared" si="3"/>
        <v>-</v>
      </c>
      <c r="Y6" s="223" t="str">
        <f t="shared" si="3"/>
        <v>-</v>
      </c>
      <c r="Z6" s="223" t="str">
        <f t="shared" si="3"/>
        <v>-</v>
      </c>
      <c r="AA6" s="223" t="str">
        <f t="shared" si="3"/>
        <v>-</v>
      </c>
      <c r="AB6" s="223" t="str">
        <f t="shared" si="3"/>
        <v>-</v>
      </c>
      <c r="AC6" s="223" t="str">
        <f t="shared" si="3"/>
        <v>-</v>
      </c>
      <c r="AD6" s="223" t="str">
        <f t="shared" si="3"/>
        <v>-</v>
      </c>
      <c r="AE6" s="223" t="str">
        <f t="shared" si="3"/>
        <v>-</v>
      </c>
      <c r="AF6" s="223" t="str">
        <f t="shared" si="3"/>
        <v>-</v>
      </c>
      <c r="AG6" s="223" t="str">
        <f t="shared" si="3"/>
        <v>-</v>
      </c>
      <c r="AH6" s="223" t="str">
        <f t="shared" si="3"/>
        <v>-</v>
      </c>
      <c r="AI6" s="223" t="str">
        <f t="shared" si="3"/>
        <v>-</v>
      </c>
      <c r="AJ6" s="223" t="str">
        <f t="shared" si="3"/>
        <v>-</v>
      </c>
      <c r="AK6" s="223" t="str">
        <f t="shared" si="3"/>
        <v>-</v>
      </c>
      <c r="AL6" s="223" t="str">
        <f t="shared" si="3"/>
        <v>-</v>
      </c>
      <c r="AM6" s="223" t="str">
        <f t="shared" si="3"/>
        <v>-</v>
      </c>
      <c r="AN6" s="223" t="str">
        <f t="shared" si="3"/>
        <v>-</v>
      </c>
      <c r="AO6" s="223" t="str">
        <f t="shared" si="3"/>
        <v>-</v>
      </c>
      <c r="AP6" s="223" t="str">
        <f t="shared" si="3"/>
        <v>-</v>
      </c>
      <c r="AQ6" s="223" t="str">
        <f t="shared" si="3"/>
        <v>-</v>
      </c>
      <c r="AR6" s="223" t="str">
        <f t="shared" si="3"/>
        <v>-</v>
      </c>
      <c r="AS6" s="223" t="str">
        <f t="shared" si="3"/>
        <v>-</v>
      </c>
      <c r="AT6" s="223" t="str">
        <f t="shared" si="3"/>
        <v>-</v>
      </c>
      <c r="AU6" s="223">
        <f t="shared" si="3"/>
        <v>52.290076335877863</v>
      </c>
      <c r="AV6" s="223">
        <f t="shared" si="3"/>
        <v>45.161290322580641</v>
      </c>
      <c r="AW6" s="223">
        <f t="shared" si="3"/>
        <v>33.333333333333336</v>
      </c>
      <c r="AX6" s="223">
        <f t="shared" si="3"/>
        <v>65.625</v>
      </c>
      <c r="AY6" s="223">
        <f t="shared" si="3"/>
        <v>75</v>
      </c>
      <c r="AZ6" s="223">
        <f t="shared" si="3"/>
        <v>50</v>
      </c>
      <c r="BA6" s="223">
        <f t="shared" si="3"/>
        <v>33.333333333333336</v>
      </c>
      <c r="BB6" s="223">
        <f t="shared" si="3"/>
        <v>50</v>
      </c>
      <c r="BC6" s="223">
        <f t="shared" si="3"/>
        <v>45.714285714285708</v>
      </c>
      <c r="BD6" s="223">
        <f t="shared" si="3"/>
        <v>46.05263157894737</v>
      </c>
      <c r="BE6" s="223">
        <f t="shared" si="3"/>
        <v>40</v>
      </c>
      <c r="BF6" s="223">
        <f t="shared" si="3"/>
        <v>55.55555555555555</v>
      </c>
      <c r="BG6" s="223">
        <f t="shared" si="3"/>
        <v>54.545454545454547</v>
      </c>
      <c r="BH6" s="223">
        <f t="shared" si="3"/>
        <v>63.63636363636364</v>
      </c>
      <c r="BI6" s="223" t="str">
        <f t="shared" si="3"/>
        <v>-</v>
      </c>
      <c r="BJ6" s="223" t="str">
        <f t="shared" si="3"/>
        <v>-</v>
      </c>
      <c r="BK6" s="223">
        <f t="shared" si="3"/>
        <v>40</v>
      </c>
      <c r="BL6" s="223" t="str">
        <f t="shared" si="3"/>
        <v>-</v>
      </c>
      <c r="BM6" s="223" t="str">
        <f t="shared" si="3"/>
        <v>-</v>
      </c>
      <c r="BN6" s="223" t="str">
        <f t="shared" si="3"/>
        <v>-</v>
      </c>
      <c r="BO6" s="223" t="str">
        <f t="shared" si="3"/>
        <v>-</v>
      </c>
      <c r="BP6" s="223" t="str">
        <f t="shared" si="3"/>
        <v>-</v>
      </c>
      <c r="BQ6" s="223" t="str">
        <f t="shared" si="3"/>
        <v>-</v>
      </c>
      <c r="BR6" s="270">
        <f t="shared" ref="BR6:BR7" si="4">AVERAGE(R6:BQ6)</f>
        <v>50.016488290382128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4"/>
        <v>#DIV/0!</v>
      </c>
    </row>
    <row r="8" spans="1:70" ht="12.75" customHeight="1" x14ac:dyDescent="0.2">
      <c r="A8" s="304" t="s">
        <v>58</v>
      </c>
      <c r="B8" s="304">
        <v>2</v>
      </c>
      <c r="C8" s="304" t="s">
        <v>566</v>
      </c>
      <c r="D8" s="304" t="s">
        <v>76</v>
      </c>
      <c r="E8" s="304" t="s">
        <v>572</v>
      </c>
      <c r="F8" s="304" t="s">
        <v>573</v>
      </c>
      <c r="G8" s="304" t="s">
        <v>1140</v>
      </c>
      <c r="H8" s="305" t="s">
        <v>570</v>
      </c>
      <c r="I8" s="304" t="s">
        <v>574</v>
      </c>
      <c r="J8" s="306"/>
      <c r="K8" s="306"/>
      <c r="L8" s="306"/>
      <c r="M8" s="306"/>
      <c r="N8" s="306"/>
      <c r="O8" s="306"/>
      <c r="P8" s="308"/>
      <c r="Q8" s="219" t="s">
        <v>934</v>
      </c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0</v>
      </c>
      <c r="AR8" s="220">
        <v>0</v>
      </c>
      <c r="AS8" s="220">
        <v>0</v>
      </c>
      <c r="AT8" s="220">
        <v>2</v>
      </c>
      <c r="AU8" s="220">
        <v>35</v>
      </c>
      <c r="AV8" s="220">
        <v>44</v>
      </c>
      <c r="AW8" s="220">
        <v>12</v>
      </c>
      <c r="AX8" s="220">
        <v>51</v>
      </c>
      <c r="AY8" s="220">
        <v>56</v>
      </c>
      <c r="AZ8" s="220">
        <v>55</v>
      </c>
      <c r="BA8" s="220">
        <v>40</v>
      </c>
      <c r="BB8" s="220">
        <v>45</v>
      </c>
      <c r="BC8" s="220">
        <v>125</v>
      </c>
      <c r="BD8" s="220">
        <v>128</v>
      </c>
      <c r="BE8" s="220">
        <v>75</v>
      </c>
      <c r="BF8" s="220">
        <v>35</v>
      </c>
      <c r="BG8" s="220">
        <v>45</v>
      </c>
      <c r="BH8" s="220">
        <v>30</v>
      </c>
      <c r="BI8" s="220">
        <v>1</v>
      </c>
      <c r="BJ8" s="220">
        <v>2</v>
      </c>
      <c r="BK8" s="220">
        <v>16</v>
      </c>
      <c r="BL8" s="220">
        <v>4</v>
      </c>
      <c r="BM8" s="220">
        <v>7</v>
      </c>
      <c r="BN8" s="220">
        <v>1</v>
      </c>
      <c r="BO8" s="220">
        <v>0</v>
      </c>
      <c r="BP8" s="220">
        <v>0</v>
      </c>
      <c r="BQ8" s="220">
        <v>0</v>
      </c>
      <c r="BR8" s="132">
        <f t="shared" ref="BR8:BR10" si="5">SUM(R8:BQ8)</f>
        <v>809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1</v>
      </c>
      <c r="AN9" s="220">
        <v>2</v>
      </c>
      <c r="AO9" s="220">
        <v>0</v>
      </c>
      <c r="AP9" s="220">
        <v>2</v>
      </c>
      <c r="AQ9" s="220">
        <v>3</v>
      </c>
      <c r="AR9" s="220">
        <v>0</v>
      </c>
      <c r="AS9" s="220">
        <v>0</v>
      </c>
      <c r="AT9" s="220">
        <v>4</v>
      </c>
      <c r="AU9" s="220">
        <v>30</v>
      </c>
      <c r="AV9" s="220">
        <v>50</v>
      </c>
      <c r="AW9" s="220">
        <v>24</v>
      </c>
      <c r="AX9" s="220">
        <v>42</v>
      </c>
      <c r="AY9" s="220">
        <v>41</v>
      </c>
      <c r="AZ9" s="220">
        <v>39</v>
      </c>
      <c r="BA9" s="220">
        <v>35</v>
      </c>
      <c r="BB9" s="220">
        <v>40</v>
      </c>
      <c r="BC9" s="220">
        <v>85</v>
      </c>
      <c r="BD9" s="220">
        <v>110</v>
      </c>
      <c r="BE9" s="220">
        <v>56</v>
      </c>
      <c r="BF9" s="220">
        <v>42</v>
      </c>
      <c r="BG9" s="220">
        <v>28</v>
      </c>
      <c r="BH9" s="220">
        <v>25</v>
      </c>
      <c r="BI9" s="220">
        <v>0</v>
      </c>
      <c r="BJ9" s="220">
        <v>0</v>
      </c>
      <c r="BK9" s="220">
        <v>12</v>
      </c>
      <c r="BL9" s="220">
        <v>8</v>
      </c>
      <c r="BM9" s="220">
        <v>9</v>
      </c>
      <c r="BN9" s="220">
        <v>1</v>
      </c>
      <c r="BO9" s="220">
        <v>0</v>
      </c>
      <c r="BP9" s="220">
        <v>0</v>
      </c>
      <c r="BQ9" s="220">
        <v>0</v>
      </c>
      <c r="BR9" s="132">
        <f t="shared" si="5"/>
        <v>689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AQ10" si="6">IF(ISBLANK(R8),"-",R8+R9)</f>
        <v>-</v>
      </c>
      <c r="S10" s="222" t="str">
        <f t="shared" si="6"/>
        <v>-</v>
      </c>
      <c r="T10" s="222" t="str">
        <f t="shared" si="6"/>
        <v>-</v>
      </c>
      <c r="U10" s="222" t="str">
        <f t="shared" si="6"/>
        <v>-</v>
      </c>
      <c r="V10" s="222" t="str">
        <f t="shared" si="6"/>
        <v>-</v>
      </c>
      <c r="W10" s="222" t="str">
        <f t="shared" si="6"/>
        <v>-</v>
      </c>
      <c r="X10" s="222" t="str">
        <f t="shared" si="6"/>
        <v>-</v>
      </c>
      <c r="Y10" s="222" t="str">
        <f t="shared" si="6"/>
        <v>-</v>
      </c>
      <c r="Z10" s="222" t="str">
        <f t="shared" si="6"/>
        <v>-</v>
      </c>
      <c r="AA10" s="222" t="str">
        <f t="shared" si="6"/>
        <v>-</v>
      </c>
      <c r="AB10" s="222" t="str">
        <f t="shared" si="6"/>
        <v>-</v>
      </c>
      <c r="AC10" s="222" t="str">
        <f t="shared" si="6"/>
        <v>-</v>
      </c>
      <c r="AD10" s="222" t="str">
        <f t="shared" si="6"/>
        <v>-</v>
      </c>
      <c r="AE10" s="222" t="str">
        <f t="shared" si="6"/>
        <v>-</v>
      </c>
      <c r="AF10" s="222">
        <f t="shared" si="6"/>
        <v>0</v>
      </c>
      <c r="AG10" s="222">
        <f t="shared" si="6"/>
        <v>0</v>
      </c>
      <c r="AH10" s="222">
        <f t="shared" si="6"/>
        <v>0</v>
      </c>
      <c r="AI10" s="222">
        <f t="shared" si="6"/>
        <v>0</v>
      </c>
      <c r="AJ10" s="222">
        <f t="shared" si="6"/>
        <v>0</v>
      </c>
      <c r="AK10" s="222">
        <f t="shared" si="6"/>
        <v>0</v>
      </c>
      <c r="AL10" s="222">
        <f t="shared" si="6"/>
        <v>0</v>
      </c>
      <c r="AM10" s="222">
        <f t="shared" si="6"/>
        <v>1</v>
      </c>
      <c r="AN10" s="222">
        <f t="shared" si="6"/>
        <v>2</v>
      </c>
      <c r="AO10" s="222">
        <f t="shared" si="6"/>
        <v>0</v>
      </c>
      <c r="AP10" s="222">
        <f t="shared" si="6"/>
        <v>2</v>
      </c>
      <c r="AQ10" s="222">
        <f t="shared" si="6"/>
        <v>3</v>
      </c>
      <c r="AR10" s="222">
        <v>0</v>
      </c>
      <c r="AS10" s="222">
        <f t="shared" ref="AS10:BQ10" si="7">IF(ISBLANK(AS8),"-",AS8+AS9)</f>
        <v>0</v>
      </c>
      <c r="AT10" s="222">
        <f t="shared" si="7"/>
        <v>6</v>
      </c>
      <c r="AU10" s="222">
        <f t="shared" si="7"/>
        <v>65</v>
      </c>
      <c r="AV10" s="222">
        <f t="shared" si="7"/>
        <v>94</v>
      </c>
      <c r="AW10" s="222">
        <f t="shared" si="7"/>
        <v>36</v>
      </c>
      <c r="AX10" s="222">
        <f t="shared" si="7"/>
        <v>93</v>
      </c>
      <c r="AY10" s="222">
        <f t="shared" si="7"/>
        <v>97</v>
      </c>
      <c r="AZ10" s="222">
        <f t="shared" si="7"/>
        <v>94</v>
      </c>
      <c r="BA10" s="222">
        <f t="shared" si="7"/>
        <v>75</v>
      </c>
      <c r="BB10" s="222">
        <f t="shared" si="7"/>
        <v>85</v>
      </c>
      <c r="BC10" s="222">
        <f t="shared" si="7"/>
        <v>210</v>
      </c>
      <c r="BD10" s="222">
        <f t="shared" si="7"/>
        <v>238</v>
      </c>
      <c r="BE10" s="222">
        <f t="shared" si="7"/>
        <v>131</v>
      </c>
      <c r="BF10" s="222">
        <f t="shared" si="7"/>
        <v>77</v>
      </c>
      <c r="BG10" s="222">
        <f t="shared" si="7"/>
        <v>73</v>
      </c>
      <c r="BH10" s="222">
        <f t="shared" si="7"/>
        <v>55</v>
      </c>
      <c r="BI10" s="222">
        <f t="shared" si="7"/>
        <v>1</v>
      </c>
      <c r="BJ10" s="222">
        <f t="shared" si="7"/>
        <v>2</v>
      </c>
      <c r="BK10" s="222">
        <f t="shared" si="7"/>
        <v>28</v>
      </c>
      <c r="BL10" s="222">
        <f t="shared" si="7"/>
        <v>12</v>
      </c>
      <c r="BM10" s="222">
        <f t="shared" si="7"/>
        <v>16</v>
      </c>
      <c r="BN10" s="222">
        <f t="shared" si="7"/>
        <v>2</v>
      </c>
      <c r="BO10" s="222">
        <f t="shared" si="7"/>
        <v>0</v>
      </c>
      <c r="BP10" s="222">
        <f t="shared" si="7"/>
        <v>0</v>
      </c>
      <c r="BQ10" s="222">
        <f t="shared" si="7"/>
        <v>0</v>
      </c>
      <c r="BR10" s="133">
        <f t="shared" si="5"/>
        <v>1498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8">IF(ISNUMBER(R10),(IF(R10&gt;0,(100/(R8+R9))*R8,"-")),"-")</f>
        <v>-</v>
      </c>
      <c r="S11" s="223" t="str">
        <f t="shared" si="8"/>
        <v>-</v>
      </c>
      <c r="T11" s="223" t="str">
        <f t="shared" si="8"/>
        <v>-</v>
      </c>
      <c r="U11" s="223" t="str">
        <f t="shared" si="8"/>
        <v>-</v>
      </c>
      <c r="V11" s="223" t="str">
        <f t="shared" si="8"/>
        <v>-</v>
      </c>
      <c r="W11" s="223" t="str">
        <f t="shared" si="8"/>
        <v>-</v>
      </c>
      <c r="X11" s="223" t="str">
        <f t="shared" si="8"/>
        <v>-</v>
      </c>
      <c r="Y11" s="223" t="str">
        <f t="shared" si="8"/>
        <v>-</v>
      </c>
      <c r="Z11" s="223" t="str">
        <f t="shared" si="8"/>
        <v>-</v>
      </c>
      <c r="AA11" s="223" t="str">
        <f t="shared" si="8"/>
        <v>-</v>
      </c>
      <c r="AB11" s="223" t="str">
        <f t="shared" si="8"/>
        <v>-</v>
      </c>
      <c r="AC11" s="223" t="str">
        <f t="shared" si="8"/>
        <v>-</v>
      </c>
      <c r="AD11" s="223" t="str">
        <f t="shared" si="8"/>
        <v>-</v>
      </c>
      <c r="AE11" s="223" t="str">
        <f t="shared" si="8"/>
        <v>-</v>
      </c>
      <c r="AF11" s="223" t="str">
        <f t="shared" si="8"/>
        <v>-</v>
      </c>
      <c r="AG11" s="223" t="str">
        <f t="shared" si="8"/>
        <v>-</v>
      </c>
      <c r="AH11" s="223" t="str">
        <f t="shared" si="8"/>
        <v>-</v>
      </c>
      <c r="AI11" s="223" t="str">
        <f t="shared" si="8"/>
        <v>-</v>
      </c>
      <c r="AJ11" s="223" t="str">
        <f t="shared" si="8"/>
        <v>-</v>
      </c>
      <c r="AK11" s="223" t="str">
        <f t="shared" si="8"/>
        <v>-</v>
      </c>
      <c r="AL11" s="223" t="str">
        <f t="shared" si="8"/>
        <v>-</v>
      </c>
      <c r="AM11" s="223">
        <f t="shared" si="8"/>
        <v>0</v>
      </c>
      <c r="AN11" s="223">
        <f t="shared" si="8"/>
        <v>0</v>
      </c>
      <c r="AO11" s="223" t="str">
        <f t="shared" si="8"/>
        <v>-</v>
      </c>
      <c r="AP11" s="223">
        <f t="shared" si="8"/>
        <v>0</v>
      </c>
      <c r="AQ11" s="223">
        <f t="shared" si="8"/>
        <v>0</v>
      </c>
      <c r="AR11" s="223" t="str">
        <f t="shared" si="8"/>
        <v>-</v>
      </c>
      <c r="AS11" s="223" t="str">
        <f t="shared" si="8"/>
        <v>-</v>
      </c>
      <c r="AT11" s="223">
        <f t="shared" si="8"/>
        <v>33.333333333333336</v>
      </c>
      <c r="AU11" s="223">
        <f t="shared" si="8"/>
        <v>53.846153846153847</v>
      </c>
      <c r="AV11" s="223">
        <f t="shared" si="8"/>
        <v>46.808510638297875</v>
      </c>
      <c r="AW11" s="223">
        <f t="shared" si="8"/>
        <v>33.333333333333329</v>
      </c>
      <c r="AX11" s="223">
        <f t="shared" si="8"/>
        <v>54.838709677419352</v>
      </c>
      <c r="AY11" s="223">
        <f t="shared" si="8"/>
        <v>57.731958762886592</v>
      </c>
      <c r="AZ11" s="223">
        <f t="shared" si="8"/>
        <v>58.51063829787234</v>
      </c>
      <c r="BA11" s="223">
        <f t="shared" si="8"/>
        <v>53.333333333333329</v>
      </c>
      <c r="BB11" s="223">
        <f t="shared" si="8"/>
        <v>52.941176470588239</v>
      </c>
      <c r="BC11" s="223">
        <f t="shared" si="8"/>
        <v>59.523809523809518</v>
      </c>
      <c r="BD11" s="223">
        <f t="shared" si="8"/>
        <v>53.781512605042018</v>
      </c>
      <c r="BE11" s="223">
        <f t="shared" si="8"/>
        <v>57.251908396946568</v>
      </c>
      <c r="BF11" s="223">
        <f t="shared" si="8"/>
        <v>45.454545454545453</v>
      </c>
      <c r="BG11" s="223">
        <f t="shared" si="8"/>
        <v>61.643835616438352</v>
      </c>
      <c r="BH11" s="223">
        <f t="shared" si="8"/>
        <v>54.545454545454547</v>
      </c>
      <c r="BI11" s="223">
        <f t="shared" si="8"/>
        <v>100</v>
      </c>
      <c r="BJ11" s="223">
        <f t="shared" si="8"/>
        <v>100</v>
      </c>
      <c r="BK11" s="223">
        <f t="shared" si="8"/>
        <v>57.142857142857146</v>
      </c>
      <c r="BL11" s="223">
        <f t="shared" si="8"/>
        <v>33.333333333333336</v>
      </c>
      <c r="BM11" s="223">
        <f t="shared" si="8"/>
        <v>43.75</v>
      </c>
      <c r="BN11" s="223">
        <f t="shared" si="8"/>
        <v>50</v>
      </c>
      <c r="BO11" s="223" t="str">
        <f t="shared" si="8"/>
        <v>-</v>
      </c>
      <c r="BP11" s="223" t="str">
        <f t="shared" si="8"/>
        <v>-</v>
      </c>
      <c r="BQ11" s="223" t="str">
        <f t="shared" si="8"/>
        <v>-</v>
      </c>
      <c r="BR11" s="270">
        <f t="shared" ref="BR11:BR12" si="9">AVERAGE(R11:BQ11)</f>
        <v>46.444176172465802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9"/>
        <v>#DIV/0!</v>
      </c>
    </row>
    <row r="13" spans="1:70" ht="12.75" customHeight="1" x14ac:dyDescent="0.2">
      <c r="A13" s="304" t="s">
        <v>58</v>
      </c>
      <c r="B13" s="304">
        <v>3</v>
      </c>
      <c r="C13" s="304" t="s">
        <v>566</v>
      </c>
      <c r="D13" s="304" t="s">
        <v>76</v>
      </c>
      <c r="E13" s="304" t="s">
        <v>575</v>
      </c>
      <c r="F13" s="304" t="s">
        <v>576</v>
      </c>
      <c r="G13" s="304" t="s">
        <v>577</v>
      </c>
      <c r="H13" s="305" t="s">
        <v>570</v>
      </c>
      <c r="I13" s="304" t="s">
        <v>578</v>
      </c>
      <c r="J13" s="307"/>
      <c r="K13" s="307"/>
      <c r="L13" s="307"/>
      <c r="M13" s="307"/>
      <c r="N13" s="307"/>
      <c r="O13" s="307"/>
      <c r="P13" s="309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20">
        <v>0</v>
      </c>
      <c r="AG13" s="220">
        <v>0</v>
      </c>
      <c r="AH13" s="220">
        <v>0</v>
      </c>
      <c r="AI13" s="22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0">
        <v>0</v>
      </c>
      <c r="AQ13" s="230">
        <v>0</v>
      </c>
      <c r="AR13" s="230">
        <v>0</v>
      </c>
      <c r="AS13" s="230">
        <v>0</v>
      </c>
      <c r="AT13" s="230">
        <v>2</v>
      </c>
      <c r="AU13" s="230">
        <v>2</v>
      </c>
      <c r="AV13" s="230">
        <v>17</v>
      </c>
      <c r="AW13" s="230">
        <v>20</v>
      </c>
      <c r="AX13" s="230">
        <v>0</v>
      </c>
      <c r="AY13" s="230">
        <v>10</v>
      </c>
      <c r="AZ13" s="230">
        <v>80</v>
      </c>
      <c r="BA13" s="230">
        <v>5</v>
      </c>
      <c r="BB13" s="230">
        <v>30</v>
      </c>
      <c r="BC13" s="230">
        <v>20</v>
      </c>
      <c r="BD13" s="230">
        <v>110</v>
      </c>
      <c r="BE13" s="230">
        <v>42</v>
      </c>
      <c r="BF13" s="230">
        <v>8</v>
      </c>
      <c r="BG13" s="230">
        <v>30</v>
      </c>
      <c r="BH13" s="230">
        <v>170</v>
      </c>
      <c r="BI13" s="230">
        <v>1</v>
      </c>
      <c r="BJ13" s="230">
        <v>2</v>
      </c>
      <c r="BK13" s="230">
        <v>7</v>
      </c>
      <c r="BL13" s="230">
        <v>0</v>
      </c>
      <c r="BM13" s="230">
        <v>7</v>
      </c>
      <c r="BN13" s="230">
        <v>4</v>
      </c>
      <c r="BO13" s="230">
        <v>0</v>
      </c>
      <c r="BP13" s="230">
        <v>0</v>
      </c>
      <c r="BQ13" s="230">
        <v>0</v>
      </c>
      <c r="BR13" s="132">
        <f t="shared" ref="BR13:BR15" si="10">SUM(R13:BQ13)</f>
        <v>567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20">
        <v>0</v>
      </c>
      <c r="AG14" s="220">
        <v>0</v>
      </c>
      <c r="AH14" s="220">
        <v>0</v>
      </c>
      <c r="AI14" s="220">
        <v>0</v>
      </c>
      <c r="AJ14" s="230">
        <v>0</v>
      </c>
      <c r="AK14" s="230">
        <v>0</v>
      </c>
      <c r="AL14" s="230">
        <v>0</v>
      </c>
      <c r="AM14" s="230">
        <v>1</v>
      </c>
      <c r="AN14" s="230">
        <v>0</v>
      </c>
      <c r="AO14" s="230">
        <v>0</v>
      </c>
      <c r="AP14" s="230">
        <v>0</v>
      </c>
      <c r="AQ14" s="230">
        <v>0</v>
      </c>
      <c r="AR14" s="230">
        <v>0</v>
      </c>
      <c r="AS14" s="230">
        <v>1</v>
      </c>
      <c r="AT14" s="230">
        <v>2</v>
      </c>
      <c r="AU14" s="230">
        <v>0</v>
      </c>
      <c r="AV14" s="230">
        <v>45</v>
      </c>
      <c r="AW14" s="230">
        <v>193</v>
      </c>
      <c r="AX14" s="230">
        <v>22</v>
      </c>
      <c r="AY14" s="230">
        <v>10</v>
      </c>
      <c r="AZ14" s="230">
        <v>169</v>
      </c>
      <c r="BA14" s="230">
        <v>49</v>
      </c>
      <c r="BB14" s="230">
        <v>90</v>
      </c>
      <c r="BC14" s="230">
        <v>70</v>
      </c>
      <c r="BD14" s="230">
        <v>40</v>
      </c>
      <c r="BE14" s="230">
        <v>62</v>
      </c>
      <c r="BF14" s="230">
        <v>15</v>
      </c>
      <c r="BG14" s="230">
        <v>120</v>
      </c>
      <c r="BH14" s="230">
        <v>150</v>
      </c>
      <c r="BI14" s="230">
        <v>0</v>
      </c>
      <c r="BJ14" s="230">
        <v>0</v>
      </c>
      <c r="BK14" s="230">
        <v>18</v>
      </c>
      <c r="BL14" s="230">
        <v>1</v>
      </c>
      <c r="BM14" s="230">
        <v>32</v>
      </c>
      <c r="BN14" s="230">
        <v>2</v>
      </c>
      <c r="BO14" s="230">
        <v>0</v>
      </c>
      <c r="BP14" s="230">
        <v>0</v>
      </c>
      <c r="BQ14" s="230">
        <v>0</v>
      </c>
      <c r="BR14" s="132">
        <f t="shared" si="10"/>
        <v>1092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AO15" si="11">IF(ISBLANK(R13),"-",R13+R14)</f>
        <v>-</v>
      </c>
      <c r="S15" s="222" t="str">
        <f t="shared" si="11"/>
        <v>-</v>
      </c>
      <c r="T15" s="222" t="str">
        <f t="shared" si="11"/>
        <v>-</v>
      </c>
      <c r="U15" s="222" t="str">
        <f t="shared" si="11"/>
        <v>-</v>
      </c>
      <c r="V15" s="222" t="str">
        <f t="shared" si="11"/>
        <v>-</v>
      </c>
      <c r="W15" s="222" t="str">
        <f t="shared" si="11"/>
        <v>-</v>
      </c>
      <c r="X15" s="222" t="str">
        <f t="shared" si="11"/>
        <v>-</v>
      </c>
      <c r="Y15" s="222" t="str">
        <f t="shared" si="11"/>
        <v>-</v>
      </c>
      <c r="Z15" s="222" t="str">
        <f t="shared" si="11"/>
        <v>-</v>
      </c>
      <c r="AA15" s="222" t="str">
        <f t="shared" si="11"/>
        <v>-</v>
      </c>
      <c r="AB15" s="222" t="str">
        <f t="shared" si="11"/>
        <v>-</v>
      </c>
      <c r="AC15" s="222" t="str">
        <f t="shared" si="11"/>
        <v>-</v>
      </c>
      <c r="AD15" s="222" t="str">
        <f t="shared" si="11"/>
        <v>-</v>
      </c>
      <c r="AE15" s="222" t="str">
        <f t="shared" si="11"/>
        <v>-</v>
      </c>
      <c r="AF15" s="222">
        <f t="shared" si="11"/>
        <v>0</v>
      </c>
      <c r="AG15" s="222">
        <f t="shared" si="11"/>
        <v>0</v>
      </c>
      <c r="AH15" s="222">
        <f t="shared" si="11"/>
        <v>0</v>
      </c>
      <c r="AI15" s="222">
        <f t="shared" si="11"/>
        <v>0</v>
      </c>
      <c r="AJ15" s="222">
        <f t="shared" si="11"/>
        <v>0</v>
      </c>
      <c r="AK15" s="222">
        <f t="shared" si="11"/>
        <v>0</v>
      </c>
      <c r="AL15" s="222">
        <f t="shared" si="11"/>
        <v>0</v>
      </c>
      <c r="AM15" s="222">
        <f t="shared" si="11"/>
        <v>1</v>
      </c>
      <c r="AN15" s="222">
        <f t="shared" si="11"/>
        <v>0</v>
      </c>
      <c r="AO15" s="222">
        <f t="shared" si="11"/>
        <v>0</v>
      </c>
      <c r="AP15" s="222">
        <v>0</v>
      </c>
      <c r="AQ15" s="222">
        <f t="shared" ref="AQ15:BQ15" si="12">IF(ISBLANK(AQ13),"-",AQ13+AQ14)</f>
        <v>0</v>
      </c>
      <c r="AR15" s="222">
        <f t="shared" si="12"/>
        <v>0</v>
      </c>
      <c r="AS15" s="222">
        <f t="shared" si="12"/>
        <v>1</v>
      </c>
      <c r="AT15" s="222">
        <f t="shared" si="12"/>
        <v>4</v>
      </c>
      <c r="AU15" s="222">
        <f t="shared" si="12"/>
        <v>2</v>
      </c>
      <c r="AV15" s="222">
        <f t="shared" si="12"/>
        <v>62</v>
      </c>
      <c r="AW15" s="222">
        <f t="shared" si="12"/>
        <v>213</v>
      </c>
      <c r="AX15" s="222">
        <f t="shared" si="12"/>
        <v>22</v>
      </c>
      <c r="AY15" s="222">
        <f t="shared" si="12"/>
        <v>20</v>
      </c>
      <c r="AZ15" s="222">
        <f t="shared" si="12"/>
        <v>249</v>
      </c>
      <c r="BA15" s="222">
        <f t="shared" si="12"/>
        <v>54</v>
      </c>
      <c r="BB15" s="222">
        <f t="shared" si="12"/>
        <v>120</v>
      </c>
      <c r="BC15" s="222">
        <f t="shared" si="12"/>
        <v>90</v>
      </c>
      <c r="BD15" s="222">
        <f t="shared" si="12"/>
        <v>150</v>
      </c>
      <c r="BE15" s="222">
        <f t="shared" si="12"/>
        <v>104</v>
      </c>
      <c r="BF15" s="222">
        <f t="shared" si="12"/>
        <v>23</v>
      </c>
      <c r="BG15" s="222">
        <f t="shared" si="12"/>
        <v>150</v>
      </c>
      <c r="BH15" s="222">
        <f t="shared" si="12"/>
        <v>320</v>
      </c>
      <c r="BI15" s="222">
        <f t="shared" si="12"/>
        <v>1</v>
      </c>
      <c r="BJ15" s="222">
        <f t="shared" si="12"/>
        <v>2</v>
      </c>
      <c r="BK15" s="222">
        <f t="shared" si="12"/>
        <v>25</v>
      </c>
      <c r="BL15" s="222">
        <f t="shared" si="12"/>
        <v>1</v>
      </c>
      <c r="BM15" s="222">
        <f t="shared" si="12"/>
        <v>39</v>
      </c>
      <c r="BN15" s="222">
        <f t="shared" si="12"/>
        <v>6</v>
      </c>
      <c r="BO15" s="222">
        <f t="shared" si="12"/>
        <v>0</v>
      </c>
      <c r="BP15" s="222">
        <f t="shared" si="12"/>
        <v>0</v>
      </c>
      <c r="BQ15" s="222">
        <f t="shared" si="12"/>
        <v>0</v>
      </c>
      <c r="BR15" s="133">
        <f t="shared" si="10"/>
        <v>1659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3">IF(ISNUMBER(R15),(IF(R15&gt;0,(100/(R13+R14))*R13,"-")),"-")</f>
        <v>-</v>
      </c>
      <c r="S16" s="223" t="str">
        <f t="shared" si="13"/>
        <v>-</v>
      </c>
      <c r="T16" s="223" t="str">
        <f t="shared" si="13"/>
        <v>-</v>
      </c>
      <c r="U16" s="223" t="str">
        <f t="shared" si="13"/>
        <v>-</v>
      </c>
      <c r="V16" s="223" t="str">
        <f t="shared" si="13"/>
        <v>-</v>
      </c>
      <c r="W16" s="223" t="str">
        <f t="shared" si="13"/>
        <v>-</v>
      </c>
      <c r="X16" s="223" t="str">
        <f t="shared" si="13"/>
        <v>-</v>
      </c>
      <c r="Y16" s="223" t="str">
        <f t="shared" si="13"/>
        <v>-</v>
      </c>
      <c r="Z16" s="223" t="str">
        <f t="shared" si="13"/>
        <v>-</v>
      </c>
      <c r="AA16" s="223" t="str">
        <f t="shared" si="13"/>
        <v>-</v>
      </c>
      <c r="AB16" s="223" t="str">
        <f t="shared" si="13"/>
        <v>-</v>
      </c>
      <c r="AC16" s="223" t="str">
        <f t="shared" si="13"/>
        <v>-</v>
      </c>
      <c r="AD16" s="223" t="str">
        <f t="shared" si="13"/>
        <v>-</v>
      </c>
      <c r="AE16" s="223" t="str">
        <f t="shared" si="13"/>
        <v>-</v>
      </c>
      <c r="AF16" s="223" t="str">
        <f t="shared" si="13"/>
        <v>-</v>
      </c>
      <c r="AG16" s="223" t="str">
        <f t="shared" si="13"/>
        <v>-</v>
      </c>
      <c r="AH16" s="223" t="str">
        <f t="shared" si="13"/>
        <v>-</v>
      </c>
      <c r="AI16" s="223" t="str">
        <f t="shared" si="13"/>
        <v>-</v>
      </c>
      <c r="AJ16" s="223" t="str">
        <f t="shared" si="13"/>
        <v>-</v>
      </c>
      <c r="AK16" s="223" t="str">
        <f t="shared" si="13"/>
        <v>-</v>
      </c>
      <c r="AL16" s="223" t="str">
        <f t="shared" si="13"/>
        <v>-</v>
      </c>
      <c r="AM16" s="223">
        <f t="shared" si="13"/>
        <v>0</v>
      </c>
      <c r="AN16" s="223" t="str">
        <f t="shared" si="13"/>
        <v>-</v>
      </c>
      <c r="AO16" s="223" t="str">
        <f t="shared" si="13"/>
        <v>-</v>
      </c>
      <c r="AP16" s="223" t="str">
        <f t="shared" si="13"/>
        <v>-</v>
      </c>
      <c r="AQ16" s="223" t="str">
        <f t="shared" si="13"/>
        <v>-</v>
      </c>
      <c r="AR16" s="223" t="str">
        <f t="shared" si="13"/>
        <v>-</v>
      </c>
      <c r="AS16" s="223">
        <f t="shared" si="13"/>
        <v>0</v>
      </c>
      <c r="AT16" s="223">
        <f t="shared" si="13"/>
        <v>50</v>
      </c>
      <c r="AU16" s="223">
        <f t="shared" si="13"/>
        <v>100</v>
      </c>
      <c r="AV16" s="223">
        <f t="shared" si="13"/>
        <v>27.419354838709676</v>
      </c>
      <c r="AW16" s="223">
        <f t="shared" si="13"/>
        <v>9.3896713615023479</v>
      </c>
      <c r="AX16" s="223">
        <f t="shared" si="13"/>
        <v>0</v>
      </c>
      <c r="AY16" s="223">
        <f t="shared" si="13"/>
        <v>50</v>
      </c>
      <c r="AZ16" s="223">
        <f t="shared" si="13"/>
        <v>32.128514056224901</v>
      </c>
      <c r="BA16" s="223">
        <f t="shared" si="13"/>
        <v>9.2592592592592595</v>
      </c>
      <c r="BB16" s="223">
        <f t="shared" si="13"/>
        <v>25</v>
      </c>
      <c r="BC16" s="223">
        <f t="shared" si="13"/>
        <v>22.222222222222221</v>
      </c>
      <c r="BD16" s="223">
        <f t="shared" si="13"/>
        <v>73.333333333333329</v>
      </c>
      <c r="BE16" s="223">
        <f t="shared" si="13"/>
        <v>40.384615384615387</v>
      </c>
      <c r="BF16" s="223">
        <f t="shared" si="13"/>
        <v>34.782608695652172</v>
      </c>
      <c r="BG16" s="223">
        <f t="shared" si="13"/>
        <v>20</v>
      </c>
      <c r="BH16" s="223">
        <f t="shared" si="13"/>
        <v>53.125</v>
      </c>
      <c r="BI16" s="223">
        <f t="shared" si="13"/>
        <v>100</v>
      </c>
      <c r="BJ16" s="223">
        <f t="shared" si="13"/>
        <v>100</v>
      </c>
      <c r="BK16" s="223">
        <f t="shared" si="13"/>
        <v>28</v>
      </c>
      <c r="BL16" s="223">
        <f t="shared" si="13"/>
        <v>0</v>
      </c>
      <c r="BM16" s="223">
        <f t="shared" si="13"/>
        <v>17.948717948717949</v>
      </c>
      <c r="BN16" s="223">
        <f t="shared" si="13"/>
        <v>66.666666666666671</v>
      </c>
      <c r="BO16" s="223" t="str">
        <f t="shared" si="13"/>
        <v>-</v>
      </c>
      <c r="BP16" s="223" t="str">
        <f t="shared" si="13"/>
        <v>-</v>
      </c>
      <c r="BQ16" s="223" t="str">
        <f t="shared" si="13"/>
        <v>-</v>
      </c>
      <c r="BR16" s="270">
        <f t="shared" ref="BR16:BR17" si="14">AVERAGE(R16:BQ16)</f>
        <v>37.376520163778423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4"/>
        <v>#DIV/0!</v>
      </c>
    </row>
    <row r="18" spans="1:70" ht="12.75" customHeight="1" x14ac:dyDescent="0.2">
      <c r="A18" s="304" t="s">
        <v>58</v>
      </c>
      <c r="B18" s="304">
        <v>4</v>
      </c>
      <c r="C18" s="304" t="s">
        <v>566</v>
      </c>
      <c r="D18" s="304" t="s">
        <v>76</v>
      </c>
      <c r="E18" s="304" t="s">
        <v>579</v>
      </c>
      <c r="F18" s="304" t="s">
        <v>580</v>
      </c>
      <c r="G18" s="304" t="s">
        <v>581</v>
      </c>
      <c r="H18" s="305" t="s">
        <v>570</v>
      </c>
      <c r="I18" s="304" t="s">
        <v>582</v>
      </c>
      <c r="J18" s="307"/>
      <c r="K18" s="307"/>
      <c r="L18" s="307"/>
      <c r="M18" s="307"/>
      <c r="N18" s="307"/>
      <c r="O18" s="307"/>
      <c r="P18" s="309"/>
      <c r="Q18" s="219" t="s">
        <v>934</v>
      </c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20">
        <v>0</v>
      </c>
      <c r="AG18" s="220">
        <v>0</v>
      </c>
      <c r="AH18" s="220">
        <v>0</v>
      </c>
      <c r="AI18" s="220">
        <v>0</v>
      </c>
      <c r="AJ18" s="230">
        <v>1</v>
      </c>
      <c r="AK18" s="230">
        <v>1</v>
      </c>
      <c r="AL18" s="230">
        <v>10</v>
      </c>
      <c r="AM18" s="230">
        <v>0</v>
      </c>
      <c r="AN18" s="230">
        <v>0</v>
      </c>
      <c r="AO18" s="230">
        <v>0</v>
      </c>
      <c r="AP18" s="230">
        <v>0</v>
      </c>
      <c r="AQ18" s="230">
        <v>3</v>
      </c>
      <c r="AR18" s="230">
        <v>2</v>
      </c>
      <c r="AS18" s="230">
        <v>1</v>
      </c>
      <c r="AT18" s="230">
        <v>14</v>
      </c>
      <c r="AU18" s="230">
        <v>10</v>
      </c>
      <c r="AV18" s="230">
        <v>40</v>
      </c>
      <c r="AW18" s="230">
        <v>98</v>
      </c>
      <c r="AX18" s="230">
        <v>122</v>
      </c>
      <c r="AY18" s="230">
        <v>134</v>
      </c>
      <c r="AZ18" s="230">
        <v>102</v>
      </c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132">
        <f t="shared" ref="BR18:BR20" si="15">SUM(R18:BQ18)</f>
        <v>538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20">
        <v>0</v>
      </c>
      <c r="AG19" s="220">
        <v>0</v>
      </c>
      <c r="AH19" s="220">
        <v>0</v>
      </c>
      <c r="AI19" s="220">
        <v>0</v>
      </c>
      <c r="AJ19" s="230">
        <v>0</v>
      </c>
      <c r="AK19" s="230">
        <v>0</v>
      </c>
      <c r="AL19" s="230">
        <v>20</v>
      </c>
      <c r="AM19" s="230">
        <v>3</v>
      </c>
      <c r="AN19" s="230">
        <v>7</v>
      </c>
      <c r="AO19" s="230">
        <v>5</v>
      </c>
      <c r="AP19" s="230">
        <v>20</v>
      </c>
      <c r="AQ19" s="230">
        <v>40</v>
      </c>
      <c r="AR19" s="230">
        <v>30</v>
      </c>
      <c r="AS19" s="230">
        <v>25</v>
      </c>
      <c r="AT19" s="230">
        <v>30</v>
      </c>
      <c r="AU19" s="230">
        <v>28</v>
      </c>
      <c r="AV19" s="230">
        <v>50</v>
      </c>
      <c r="AW19" s="230">
        <v>101</v>
      </c>
      <c r="AX19" s="230">
        <v>132</v>
      </c>
      <c r="AY19" s="230">
        <v>123</v>
      </c>
      <c r="AZ19" s="230">
        <v>100</v>
      </c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132">
        <f t="shared" si="15"/>
        <v>714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BQ20" si="16">IF(ISBLANK(R18),"-",R18+R19)</f>
        <v>-</v>
      </c>
      <c r="S20" s="222" t="str">
        <f t="shared" si="16"/>
        <v>-</v>
      </c>
      <c r="T20" s="222" t="str">
        <f t="shared" si="16"/>
        <v>-</v>
      </c>
      <c r="U20" s="222" t="str">
        <f t="shared" si="16"/>
        <v>-</v>
      </c>
      <c r="V20" s="222" t="str">
        <f t="shared" si="16"/>
        <v>-</v>
      </c>
      <c r="W20" s="222" t="str">
        <f t="shared" si="16"/>
        <v>-</v>
      </c>
      <c r="X20" s="222" t="str">
        <f t="shared" si="16"/>
        <v>-</v>
      </c>
      <c r="Y20" s="222" t="str">
        <f t="shared" si="16"/>
        <v>-</v>
      </c>
      <c r="Z20" s="222" t="str">
        <f t="shared" si="16"/>
        <v>-</v>
      </c>
      <c r="AA20" s="222" t="str">
        <f t="shared" si="16"/>
        <v>-</v>
      </c>
      <c r="AB20" s="222" t="str">
        <f t="shared" si="16"/>
        <v>-</v>
      </c>
      <c r="AC20" s="222" t="str">
        <f t="shared" si="16"/>
        <v>-</v>
      </c>
      <c r="AD20" s="222" t="str">
        <f t="shared" si="16"/>
        <v>-</v>
      </c>
      <c r="AE20" s="222" t="str">
        <f t="shared" si="16"/>
        <v>-</v>
      </c>
      <c r="AF20" s="222">
        <f t="shared" si="16"/>
        <v>0</v>
      </c>
      <c r="AG20" s="222">
        <f t="shared" si="16"/>
        <v>0</v>
      </c>
      <c r="AH20" s="222">
        <f t="shared" si="16"/>
        <v>0</v>
      </c>
      <c r="AI20" s="222">
        <f t="shared" si="16"/>
        <v>0</v>
      </c>
      <c r="AJ20" s="222">
        <f t="shared" si="16"/>
        <v>1</v>
      </c>
      <c r="AK20" s="222">
        <f t="shared" si="16"/>
        <v>1</v>
      </c>
      <c r="AL20" s="222">
        <f t="shared" si="16"/>
        <v>30</v>
      </c>
      <c r="AM20" s="222">
        <f t="shared" si="16"/>
        <v>3</v>
      </c>
      <c r="AN20" s="222">
        <f t="shared" si="16"/>
        <v>7</v>
      </c>
      <c r="AO20" s="222">
        <f t="shared" si="16"/>
        <v>5</v>
      </c>
      <c r="AP20" s="222">
        <f t="shared" si="16"/>
        <v>20</v>
      </c>
      <c r="AQ20" s="222">
        <f t="shared" si="16"/>
        <v>43</v>
      </c>
      <c r="AR20" s="222">
        <f t="shared" si="16"/>
        <v>32</v>
      </c>
      <c r="AS20" s="222">
        <f t="shared" si="16"/>
        <v>26</v>
      </c>
      <c r="AT20" s="222">
        <f t="shared" si="16"/>
        <v>44</v>
      </c>
      <c r="AU20" s="222">
        <f t="shared" si="16"/>
        <v>38</v>
      </c>
      <c r="AV20" s="222">
        <f t="shared" si="16"/>
        <v>90</v>
      </c>
      <c r="AW20" s="222">
        <f t="shared" si="16"/>
        <v>199</v>
      </c>
      <c r="AX20" s="222">
        <f t="shared" si="16"/>
        <v>254</v>
      </c>
      <c r="AY20" s="222">
        <f t="shared" si="16"/>
        <v>257</v>
      </c>
      <c r="AZ20" s="222">
        <f t="shared" si="16"/>
        <v>202</v>
      </c>
      <c r="BA20" s="222" t="str">
        <f t="shared" si="16"/>
        <v>-</v>
      </c>
      <c r="BB20" s="222" t="str">
        <f t="shared" si="16"/>
        <v>-</v>
      </c>
      <c r="BC20" s="222" t="str">
        <f t="shared" si="16"/>
        <v>-</v>
      </c>
      <c r="BD20" s="222" t="str">
        <f t="shared" si="16"/>
        <v>-</v>
      </c>
      <c r="BE20" s="222" t="str">
        <f t="shared" si="16"/>
        <v>-</v>
      </c>
      <c r="BF20" s="222" t="str">
        <f t="shared" si="16"/>
        <v>-</v>
      </c>
      <c r="BG20" s="222" t="str">
        <f t="shared" si="16"/>
        <v>-</v>
      </c>
      <c r="BH20" s="222" t="str">
        <f t="shared" si="16"/>
        <v>-</v>
      </c>
      <c r="BI20" s="222" t="str">
        <f t="shared" si="16"/>
        <v>-</v>
      </c>
      <c r="BJ20" s="222" t="str">
        <f t="shared" si="16"/>
        <v>-</v>
      </c>
      <c r="BK20" s="222" t="str">
        <f t="shared" si="16"/>
        <v>-</v>
      </c>
      <c r="BL20" s="222" t="str">
        <f t="shared" si="16"/>
        <v>-</v>
      </c>
      <c r="BM20" s="222" t="str">
        <f t="shared" si="16"/>
        <v>-</v>
      </c>
      <c r="BN20" s="222" t="str">
        <f t="shared" si="16"/>
        <v>-</v>
      </c>
      <c r="BO20" s="222" t="str">
        <f t="shared" si="16"/>
        <v>-</v>
      </c>
      <c r="BP20" s="222" t="str">
        <f t="shared" si="16"/>
        <v>-</v>
      </c>
      <c r="BQ20" s="222" t="str">
        <f t="shared" si="16"/>
        <v>-</v>
      </c>
      <c r="BR20" s="133">
        <f t="shared" si="15"/>
        <v>1252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7">IF(ISNUMBER(R20),(IF(R20&gt;0,(100/(R18+R19))*R18,"-")),"-")</f>
        <v>-</v>
      </c>
      <c r="S21" s="223" t="str">
        <f t="shared" si="17"/>
        <v>-</v>
      </c>
      <c r="T21" s="223" t="str">
        <f t="shared" si="17"/>
        <v>-</v>
      </c>
      <c r="U21" s="223" t="str">
        <f t="shared" si="17"/>
        <v>-</v>
      </c>
      <c r="V21" s="223" t="str">
        <f t="shared" si="17"/>
        <v>-</v>
      </c>
      <c r="W21" s="223" t="str">
        <f t="shared" si="17"/>
        <v>-</v>
      </c>
      <c r="X21" s="223" t="str">
        <f t="shared" si="17"/>
        <v>-</v>
      </c>
      <c r="Y21" s="223" t="str">
        <f t="shared" si="17"/>
        <v>-</v>
      </c>
      <c r="Z21" s="223" t="str">
        <f t="shared" si="17"/>
        <v>-</v>
      </c>
      <c r="AA21" s="223" t="str">
        <f t="shared" si="17"/>
        <v>-</v>
      </c>
      <c r="AB21" s="223" t="str">
        <f t="shared" si="17"/>
        <v>-</v>
      </c>
      <c r="AC21" s="223" t="str">
        <f t="shared" si="17"/>
        <v>-</v>
      </c>
      <c r="AD21" s="223" t="str">
        <f t="shared" si="17"/>
        <v>-</v>
      </c>
      <c r="AE21" s="223" t="str">
        <f t="shared" si="17"/>
        <v>-</v>
      </c>
      <c r="AF21" s="223" t="str">
        <f t="shared" si="17"/>
        <v>-</v>
      </c>
      <c r="AG21" s="223" t="str">
        <f t="shared" si="17"/>
        <v>-</v>
      </c>
      <c r="AH21" s="223" t="str">
        <f t="shared" si="17"/>
        <v>-</v>
      </c>
      <c r="AI21" s="223" t="str">
        <f t="shared" si="17"/>
        <v>-</v>
      </c>
      <c r="AJ21" s="223">
        <f t="shared" si="17"/>
        <v>100</v>
      </c>
      <c r="AK21" s="223">
        <f t="shared" si="17"/>
        <v>100</v>
      </c>
      <c r="AL21" s="223">
        <f t="shared" si="17"/>
        <v>33.333333333333336</v>
      </c>
      <c r="AM21" s="223">
        <f t="shared" si="17"/>
        <v>0</v>
      </c>
      <c r="AN21" s="223">
        <f t="shared" si="17"/>
        <v>0</v>
      </c>
      <c r="AO21" s="223">
        <f t="shared" si="17"/>
        <v>0</v>
      </c>
      <c r="AP21" s="223">
        <f t="shared" si="17"/>
        <v>0</v>
      </c>
      <c r="AQ21" s="223">
        <f t="shared" si="17"/>
        <v>6.9767441860465116</v>
      </c>
      <c r="AR21" s="223">
        <f t="shared" si="17"/>
        <v>6.25</v>
      </c>
      <c r="AS21" s="223">
        <f t="shared" si="17"/>
        <v>3.8461538461538463</v>
      </c>
      <c r="AT21" s="223">
        <f t="shared" si="17"/>
        <v>31.81818181818182</v>
      </c>
      <c r="AU21" s="223">
        <f t="shared" si="17"/>
        <v>26.315789473684212</v>
      </c>
      <c r="AV21" s="223">
        <f t="shared" si="17"/>
        <v>44.444444444444443</v>
      </c>
      <c r="AW21" s="223">
        <f t="shared" si="17"/>
        <v>49.246231155778887</v>
      </c>
      <c r="AX21" s="223">
        <f t="shared" si="17"/>
        <v>48.031496062992126</v>
      </c>
      <c r="AY21" s="223">
        <f t="shared" si="17"/>
        <v>52.140077821011673</v>
      </c>
      <c r="AZ21" s="223">
        <f t="shared" si="17"/>
        <v>50.495049504950494</v>
      </c>
      <c r="BA21" s="223" t="str">
        <f t="shared" si="17"/>
        <v>-</v>
      </c>
      <c r="BB21" s="223" t="str">
        <f t="shared" si="17"/>
        <v>-</v>
      </c>
      <c r="BC21" s="223" t="str">
        <f t="shared" si="17"/>
        <v>-</v>
      </c>
      <c r="BD21" s="223" t="str">
        <f t="shared" si="17"/>
        <v>-</v>
      </c>
      <c r="BE21" s="223" t="str">
        <f t="shared" si="17"/>
        <v>-</v>
      </c>
      <c r="BF21" s="223" t="str">
        <f t="shared" si="17"/>
        <v>-</v>
      </c>
      <c r="BG21" s="223" t="str">
        <f t="shared" si="17"/>
        <v>-</v>
      </c>
      <c r="BH21" s="223" t="str">
        <f t="shared" si="17"/>
        <v>-</v>
      </c>
      <c r="BI21" s="223" t="str">
        <f t="shared" si="17"/>
        <v>-</v>
      </c>
      <c r="BJ21" s="223" t="str">
        <f t="shared" si="17"/>
        <v>-</v>
      </c>
      <c r="BK21" s="223" t="str">
        <f t="shared" si="17"/>
        <v>-</v>
      </c>
      <c r="BL21" s="223" t="str">
        <f t="shared" si="17"/>
        <v>-</v>
      </c>
      <c r="BM21" s="223" t="str">
        <f t="shared" si="17"/>
        <v>-</v>
      </c>
      <c r="BN21" s="223" t="str">
        <f t="shared" si="17"/>
        <v>-</v>
      </c>
      <c r="BO21" s="223" t="str">
        <f t="shared" si="17"/>
        <v>-</v>
      </c>
      <c r="BP21" s="223" t="str">
        <f t="shared" si="17"/>
        <v>-</v>
      </c>
      <c r="BQ21" s="223" t="str">
        <f t="shared" si="17"/>
        <v>-</v>
      </c>
      <c r="BR21" s="270">
        <f t="shared" ref="BR21:BR22" si="18">AVERAGE(R21:BQ21)</f>
        <v>32.523382449798675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8"/>
        <v>#DIV/0!</v>
      </c>
    </row>
    <row r="23" spans="1:70" ht="12.75" customHeight="1" x14ac:dyDescent="0.2">
      <c r="A23" s="304" t="s">
        <v>58</v>
      </c>
      <c r="B23" s="304">
        <v>5</v>
      </c>
      <c r="C23" s="304" t="s">
        <v>566</v>
      </c>
      <c r="D23" s="304" t="s">
        <v>76</v>
      </c>
      <c r="E23" s="304" t="s">
        <v>572</v>
      </c>
      <c r="F23" s="304" t="s">
        <v>573</v>
      </c>
      <c r="G23" s="304" t="s">
        <v>1141</v>
      </c>
      <c r="H23" s="305" t="s">
        <v>600</v>
      </c>
      <c r="I23" s="304" t="s">
        <v>601</v>
      </c>
      <c r="J23" s="307"/>
      <c r="K23" s="307"/>
      <c r="L23" s="307"/>
      <c r="M23" s="307"/>
      <c r="N23" s="307"/>
      <c r="O23" s="307"/>
      <c r="P23" s="309"/>
      <c r="Q23" s="219" t="s">
        <v>934</v>
      </c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>
        <v>0</v>
      </c>
      <c r="AK23" s="230">
        <v>0</v>
      </c>
      <c r="AL23" s="230">
        <v>4</v>
      </c>
      <c r="AM23" s="230">
        <v>0</v>
      </c>
      <c r="AN23" s="230">
        <v>0</v>
      </c>
      <c r="AO23" s="230">
        <v>0</v>
      </c>
      <c r="AP23" s="230">
        <v>0</v>
      </c>
      <c r="AQ23" s="230">
        <v>0</v>
      </c>
      <c r="AR23" s="230">
        <v>0</v>
      </c>
      <c r="AS23" s="230">
        <v>0</v>
      </c>
      <c r="AT23" s="230">
        <v>3</v>
      </c>
      <c r="AU23" s="230">
        <v>36</v>
      </c>
      <c r="AV23" s="230">
        <v>35</v>
      </c>
      <c r="AW23" s="230">
        <v>20</v>
      </c>
      <c r="AX23" s="230">
        <v>45</v>
      </c>
      <c r="AY23" s="230">
        <v>43</v>
      </c>
      <c r="AZ23" s="230">
        <v>63</v>
      </c>
      <c r="BA23" s="230">
        <v>33</v>
      </c>
      <c r="BB23" s="230">
        <v>24</v>
      </c>
      <c r="BC23" s="230">
        <v>155</v>
      </c>
      <c r="BD23" s="230">
        <v>135</v>
      </c>
      <c r="BE23" s="230">
        <v>73</v>
      </c>
      <c r="BF23" s="230">
        <v>44</v>
      </c>
      <c r="BG23" s="230">
        <v>55</v>
      </c>
      <c r="BH23" s="230">
        <v>40</v>
      </c>
      <c r="BI23" s="230">
        <v>0</v>
      </c>
      <c r="BJ23" s="230">
        <v>1</v>
      </c>
      <c r="BK23" s="230">
        <v>1</v>
      </c>
      <c r="BL23" s="230">
        <v>0</v>
      </c>
      <c r="BM23" s="230">
        <v>1</v>
      </c>
      <c r="BN23" s="230">
        <v>0</v>
      </c>
      <c r="BO23" s="230">
        <v>0</v>
      </c>
      <c r="BP23" s="230">
        <v>0</v>
      </c>
      <c r="BQ23" s="230">
        <v>0</v>
      </c>
      <c r="BR23" s="132">
        <f t="shared" ref="BR23:BR25" si="19">SUM(R23:BQ23)</f>
        <v>811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>
        <v>0</v>
      </c>
      <c r="AK24" s="230">
        <v>0</v>
      </c>
      <c r="AL24" s="230">
        <v>4</v>
      </c>
      <c r="AM24" s="230">
        <v>0</v>
      </c>
      <c r="AN24" s="230">
        <v>0</v>
      </c>
      <c r="AO24" s="230">
        <v>0</v>
      </c>
      <c r="AP24" s="230">
        <v>2</v>
      </c>
      <c r="AQ24" s="230">
        <v>0</v>
      </c>
      <c r="AR24" s="230">
        <v>0</v>
      </c>
      <c r="AS24" s="230">
        <v>0</v>
      </c>
      <c r="AT24" s="230">
        <v>3</v>
      </c>
      <c r="AU24" s="230">
        <v>46</v>
      </c>
      <c r="AV24" s="230">
        <v>43</v>
      </c>
      <c r="AW24" s="230">
        <v>34</v>
      </c>
      <c r="AX24" s="230">
        <v>58</v>
      </c>
      <c r="AY24" s="230">
        <v>28</v>
      </c>
      <c r="AZ24" s="230">
        <v>77</v>
      </c>
      <c r="BA24" s="230">
        <v>56</v>
      </c>
      <c r="BB24" s="230">
        <v>15</v>
      </c>
      <c r="BC24" s="230">
        <v>120</v>
      </c>
      <c r="BD24" s="230">
        <v>115</v>
      </c>
      <c r="BE24" s="230">
        <v>70</v>
      </c>
      <c r="BF24" s="230">
        <v>50</v>
      </c>
      <c r="BG24" s="230">
        <v>32</v>
      </c>
      <c r="BH24" s="230">
        <v>30</v>
      </c>
      <c r="BI24" s="230">
        <v>0</v>
      </c>
      <c r="BJ24" s="230">
        <v>1</v>
      </c>
      <c r="BK24" s="230">
        <v>0</v>
      </c>
      <c r="BL24" s="230">
        <v>0</v>
      </c>
      <c r="BM24" s="230">
        <v>1</v>
      </c>
      <c r="BN24" s="230">
        <v>0</v>
      </c>
      <c r="BO24" s="230">
        <v>0</v>
      </c>
      <c r="BP24" s="230">
        <v>0</v>
      </c>
      <c r="BQ24" s="230">
        <v>0</v>
      </c>
      <c r="BR24" s="132">
        <f t="shared" si="19"/>
        <v>785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20">IF(ISBLANK(R23),"-",R23+R24)</f>
        <v>-</v>
      </c>
      <c r="S25" s="222" t="str">
        <f t="shared" si="20"/>
        <v>-</v>
      </c>
      <c r="T25" s="222" t="str">
        <f t="shared" si="20"/>
        <v>-</v>
      </c>
      <c r="U25" s="222" t="str">
        <f t="shared" si="20"/>
        <v>-</v>
      </c>
      <c r="V25" s="222" t="str">
        <f t="shared" si="20"/>
        <v>-</v>
      </c>
      <c r="W25" s="222" t="str">
        <f t="shared" si="20"/>
        <v>-</v>
      </c>
      <c r="X25" s="222" t="str">
        <f t="shared" si="20"/>
        <v>-</v>
      </c>
      <c r="Y25" s="222" t="str">
        <f t="shared" si="20"/>
        <v>-</v>
      </c>
      <c r="Z25" s="222" t="str">
        <f t="shared" si="20"/>
        <v>-</v>
      </c>
      <c r="AA25" s="222" t="str">
        <f t="shared" si="20"/>
        <v>-</v>
      </c>
      <c r="AB25" s="222" t="str">
        <f t="shared" si="20"/>
        <v>-</v>
      </c>
      <c r="AC25" s="222" t="str">
        <f t="shared" si="20"/>
        <v>-</v>
      </c>
      <c r="AD25" s="222" t="str">
        <f t="shared" si="20"/>
        <v>-</v>
      </c>
      <c r="AE25" s="222" t="str">
        <f t="shared" si="20"/>
        <v>-</v>
      </c>
      <c r="AF25" s="222" t="str">
        <f t="shared" si="20"/>
        <v>-</v>
      </c>
      <c r="AG25" s="222" t="str">
        <f t="shared" si="20"/>
        <v>-</v>
      </c>
      <c r="AH25" s="222" t="str">
        <f t="shared" si="20"/>
        <v>-</v>
      </c>
      <c r="AI25" s="222" t="str">
        <f t="shared" si="20"/>
        <v>-</v>
      </c>
      <c r="AJ25" s="222">
        <f t="shared" si="20"/>
        <v>0</v>
      </c>
      <c r="AK25" s="222">
        <f t="shared" si="20"/>
        <v>0</v>
      </c>
      <c r="AL25" s="222">
        <f t="shared" si="20"/>
        <v>8</v>
      </c>
      <c r="AM25" s="222">
        <f t="shared" si="20"/>
        <v>0</v>
      </c>
      <c r="AN25" s="222">
        <f t="shared" si="20"/>
        <v>0</v>
      </c>
      <c r="AO25" s="222">
        <f t="shared" si="20"/>
        <v>0</v>
      </c>
      <c r="AP25" s="222">
        <f t="shared" si="20"/>
        <v>2</v>
      </c>
      <c r="AQ25" s="222">
        <f t="shared" si="20"/>
        <v>0</v>
      </c>
      <c r="AR25" s="222">
        <f t="shared" si="20"/>
        <v>0</v>
      </c>
      <c r="AS25" s="222">
        <f t="shared" si="20"/>
        <v>0</v>
      </c>
      <c r="AT25" s="222">
        <f t="shared" si="20"/>
        <v>6</v>
      </c>
      <c r="AU25" s="222">
        <f t="shared" si="20"/>
        <v>82</v>
      </c>
      <c r="AV25" s="222">
        <f t="shared" si="20"/>
        <v>78</v>
      </c>
      <c r="AW25" s="222">
        <f t="shared" si="20"/>
        <v>54</v>
      </c>
      <c r="AX25" s="222">
        <f t="shared" si="20"/>
        <v>103</v>
      </c>
      <c r="AY25" s="222">
        <f t="shared" si="20"/>
        <v>71</v>
      </c>
      <c r="AZ25" s="222">
        <f t="shared" si="20"/>
        <v>140</v>
      </c>
      <c r="BA25" s="222">
        <f t="shared" si="20"/>
        <v>89</v>
      </c>
      <c r="BB25" s="222">
        <f t="shared" si="20"/>
        <v>39</v>
      </c>
      <c r="BC25" s="222">
        <f t="shared" si="20"/>
        <v>275</v>
      </c>
      <c r="BD25" s="222">
        <f t="shared" si="20"/>
        <v>250</v>
      </c>
      <c r="BE25" s="222">
        <f t="shared" si="20"/>
        <v>143</v>
      </c>
      <c r="BF25" s="222">
        <f t="shared" si="20"/>
        <v>94</v>
      </c>
      <c r="BG25" s="222">
        <f t="shared" si="20"/>
        <v>87</v>
      </c>
      <c r="BH25" s="222">
        <f t="shared" si="20"/>
        <v>70</v>
      </c>
      <c r="BI25" s="222">
        <f t="shared" si="20"/>
        <v>0</v>
      </c>
      <c r="BJ25" s="222">
        <f t="shared" si="20"/>
        <v>2</v>
      </c>
      <c r="BK25" s="222">
        <f t="shared" si="20"/>
        <v>1</v>
      </c>
      <c r="BL25" s="222">
        <f t="shared" si="20"/>
        <v>0</v>
      </c>
      <c r="BM25" s="222">
        <f t="shared" si="20"/>
        <v>2</v>
      </c>
      <c r="BN25" s="222">
        <f t="shared" si="20"/>
        <v>0</v>
      </c>
      <c r="BO25" s="222">
        <f t="shared" si="20"/>
        <v>0</v>
      </c>
      <c r="BP25" s="222">
        <f t="shared" si="20"/>
        <v>0</v>
      </c>
      <c r="BQ25" s="222">
        <f t="shared" si="20"/>
        <v>0</v>
      </c>
      <c r="BR25" s="133">
        <f t="shared" si="19"/>
        <v>1596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21">IF(ISNUMBER(R25),(IF(R25&gt;0,(100/(R23+R24))*R23,"-")),"-")</f>
        <v>-</v>
      </c>
      <c r="S26" s="223" t="str">
        <f t="shared" si="21"/>
        <v>-</v>
      </c>
      <c r="T26" s="223" t="str">
        <f t="shared" si="21"/>
        <v>-</v>
      </c>
      <c r="U26" s="223" t="str">
        <f t="shared" si="21"/>
        <v>-</v>
      </c>
      <c r="V26" s="223" t="str">
        <f t="shared" si="21"/>
        <v>-</v>
      </c>
      <c r="W26" s="223" t="str">
        <f t="shared" si="21"/>
        <v>-</v>
      </c>
      <c r="X26" s="223" t="str">
        <f t="shared" si="21"/>
        <v>-</v>
      </c>
      <c r="Y26" s="223" t="str">
        <f t="shared" si="21"/>
        <v>-</v>
      </c>
      <c r="Z26" s="223" t="str">
        <f t="shared" si="21"/>
        <v>-</v>
      </c>
      <c r="AA26" s="223" t="str">
        <f t="shared" si="21"/>
        <v>-</v>
      </c>
      <c r="AB26" s="223" t="str">
        <f t="shared" si="21"/>
        <v>-</v>
      </c>
      <c r="AC26" s="223" t="str">
        <f t="shared" si="21"/>
        <v>-</v>
      </c>
      <c r="AD26" s="223" t="str">
        <f t="shared" si="21"/>
        <v>-</v>
      </c>
      <c r="AE26" s="223" t="str">
        <f t="shared" si="21"/>
        <v>-</v>
      </c>
      <c r="AF26" s="223" t="str">
        <f t="shared" si="21"/>
        <v>-</v>
      </c>
      <c r="AG26" s="223" t="str">
        <f t="shared" si="21"/>
        <v>-</v>
      </c>
      <c r="AH26" s="223" t="str">
        <f t="shared" si="21"/>
        <v>-</v>
      </c>
      <c r="AI26" s="223" t="str">
        <f t="shared" si="21"/>
        <v>-</v>
      </c>
      <c r="AJ26" s="223" t="str">
        <f t="shared" si="21"/>
        <v>-</v>
      </c>
      <c r="AK26" s="223" t="str">
        <f t="shared" si="21"/>
        <v>-</v>
      </c>
      <c r="AL26" s="223">
        <f t="shared" si="21"/>
        <v>50</v>
      </c>
      <c r="AM26" s="223" t="str">
        <f t="shared" si="21"/>
        <v>-</v>
      </c>
      <c r="AN26" s="223" t="str">
        <f t="shared" si="21"/>
        <v>-</v>
      </c>
      <c r="AO26" s="223" t="str">
        <f t="shared" si="21"/>
        <v>-</v>
      </c>
      <c r="AP26" s="223">
        <f t="shared" si="21"/>
        <v>0</v>
      </c>
      <c r="AQ26" s="223" t="str">
        <f t="shared" si="21"/>
        <v>-</v>
      </c>
      <c r="AR26" s="223" t="str">
        <f t="shared" si="21"/>
        <v>-</v>
      </c>
      <c r="AS26" s="223" t="str">
        <f t="shared" si="21"/>
        <v>-</v>
      </c>
      <c r="AT26" s="223">
        <f t="shared" si="21"/>
        <v>50</v>
      </c>
      <c r="AU26" s="223">
        <f t="shared" si="21"/>
        <v>43.90243902439024</v>
      </c>
      <c r="AV26" s="223">
        <f t="shared" si="21"/>
        <v>44.871794871794876</v>
      </c>
      <c r="AW26" s="223">
        <f t="shared" si="21"/>
        <v>37.037037037037038</v>
      </c>
      <c r="AX26" s="223">
        <f t="shared" si="21"/>
        <v>43.689320388349515</v>
      </c>
      <c r="AY26" s="223">
        <f t="shared" si="21"/>
        <v>60.563380281690137</v>
      </c>
      <c r="AZ26" s="223">
        <f t="shared" si="21"/>
        <v>45</v>
      </c>
      <c r="BA26" s="223">
        <f t="shared" si="21"/>
        <v>37.078651685393261</v>
      </c>
      <c r="BB26" s="223">
        <f t="shared" si="21"/>
        <v>61.538461538461547</v>
      </c>
      <c r="BC26" s="223">
        <f t="shared" si="21"/>
        <v>56.363636363636367</v>
      </c>
      <c r="BD26" s="223">
        <f t="shared" si="21"/>
        <v>54</v>
      </c>
      <c r="BE26" s="223">
        <f t="shared" si="21"/>
        <v>51.048951048951047</v>
      </c>
      <c r="BF26" s="223">
        <f t="shared" si="21"/>
        <v>46.808510638297875</v>
      </c>
      <c r="BG26" s="223">
        <f t="shared" si="21"/>
        <v>63.218390804597696</v>
      </c>
      <c r="BH26" s="223">
        <f t="shared" si="21"/>
        <v>57.142857142857146</v>
      </c>
      <c r="BI26" s="223" t="str">
        <f t="shared" si="21"/>
        <v>-</v>
      </c>
      <c r="BJ26" s="223">
        <f t="shared" si="21"/>
        <v>50</v>
      </c>
      <c r="BK26" s="223">
        <f t="shared" si="21"/>
        <v>100</v>
      </c>
      <c r="BL26" s="223" t="str">
        <f t="shared" si="21"/>
        <v>-</v>
      </c>
      <c r="BM26" s="223">
        <f t="shared" si="21"/>
        <v>50</v>
      </c>
      <c r="BN26" s="223" t="str">
        <f t="shared" si="21"/>
        <v>-</v>
      </c>
      <c r="BO26" s="223" t="str">
        <f t="shared" si="21"/>
        <v>-</v>
      </c>
      <c r="BP26" s="223" t="str">
        <f t="shared" si="21"/>
        <v>-</v>
      </c>
      <c r="BQ26" s="223" t="str">
        <f t="shared" si="21"/>
        <v>-</v>
      </c>
      <c r="BR26" s="270">
        <f t="shared" ref="BR26:BR27" si="22">AVERAGE(R26:BQ26)</f>
        <v>50.113171541272834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22"/>
        <v>#DIV/0!</v>
      </c>
    </row>
    <row r="30" spans="1:70" x14ac:dyDescent="0.2">
      <c r="Q30" s="129" t="s">
        <v>952</v>
      </c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</row>
    <row r="31" spans="1:70" x14ac:dyDescent="0.2">
      <c r="Q31" s="127" t="s">
        <v>939</v>
      </c>
      <c r="R31" s="125">
        <v>1</v>
      </c>
      <c r="S31" s="125">
        <v>2</v>
      </c>
      <c r="T31" s="125">
        <v>3</v>
      </c>
      <c r="U31" s="125">
        <v>4</v>
      </c>
      <c r="V31" s="125">
        <v>5</v>
      </c>
      <c r="W31" s="125">
        <v>6</v>
      </c>
      <c r="X31" s="125">
        <v>7</v>
      </c>
      <c r="Y31" s="125">
        <v>8</v>
      </c>
      <c r="Z31" s="125">
        <v>9</v>
      </c>
      <c r="AA31" s="125">
        <v>10</v>
      </c>
      <c r="AB31" s="125">
        <v>11</v>
      </c>
      <c r="AC31" s="125">
        <v>12</v>
      </c>
      <c r="AD31" s="125">
        <v>13</v>
      </c>
      <c r="AE31" s="125">
        <v>14</v>
      </c>
      <c r="AF31" s="125">
        <v>15</v>
      </c>
      <c r="AG31" s="125">
        <v>16</v>
      </c>
      <c r="AH31" s="125">
        <v>17</v>
      </c>
      <c r="AI31" s="125">
        <v>18</v>
      </c>
      <c r="AJ31" s="125">
        <v>19</v>
      </c>
      <c r="AK31" s="125">
        <v>20</v>
      </c>
      <c r="AL31" s="125">
        <v>21</v>
      </c>
      <c r="AM31" s="125">
        <v>22</v>
      </c>
      <c r="AN31" s="125">
        <v>23</v>
      </c>
      <c r="AO31" s="125">
        <v>24</v>
      </c>
      <c r="AP31" s="125">
        <v>25</v>
      </c>
      <c r="AQ31" s="125">
        <v>26</v>
      </c>
      <c r="AR31" s="125">
        <v>27</v>
      </c>
      <c r="AS31" s="125">
        <v>28</v>
      </c>
      <c r="AT31" s="125">
        <v>29</v>
      </c>
      <c r="AU31" s="125">
        <v>30</v>
      </c>
      <c r="AV31" s="125">
        <v>31</v>
      </c>
      <c r="AW31" s="125">
        <v>32</v>
      </c>
      <c r="AX31" s="125">
        <v>33</v>
      </c>
      <c r="AY31" s="125">
        <v>34</v>
      </c>
      <c r="AZ31" s="125">
        <v>35</v>
      </c>
      <c r="BA31" s="125">
        <v>36</v>
      </c>
      <c r="BB31" s="125">
        <v>37</v>
      </c>
      <c r="BC31" s="125">
        <v>38</v>
      </c>
      <c r="BD31" s="125">
        <v>39</v>
      </c>
      <c r="BE31" s="125">
        <v>40</v>
      </c>
      <c r="BF31" s="125">
        <v>41</v>
      </c>
      <c r="BG31" s="125">
        <v>42</v>
      </c>
      <c r="BH31" s="125">
        <v>43</v>
      </c>
      <c r="BI31" s="125">
        <v>44</v>
      </c>
      <c r="BJ31" s="125">
        <v>45</v>
      </c>
      <c r="BK31" s="125">
        <v>46</v>
      </c>
      <c r="BL31" s="125">
        <v>47</v>
      </c>
      <c r="BM31" s="125">
        <v>48</v>
      </c>
      <c r="BN31" s="125">
        <v>49</v>
      </c>
      <c r="BO31" s="125">
        <v>50</v>
      </c>
      <c r="BP31" s="125">
        <v>51</v>
      </c>
      <c r="BQ31" s="125">
        <v>52</v>
      </c>
    </row>
    <row r="32" spans="1:70" x14ac:dyDescent="0.2">
      <c r="Q32" s="127" t="s">
        <v>940</v>
      </c>
      <c r="R32" s="125">
        <f>SUM(R5,R10,R15,R20,R25)</f>
        <v>0</v>
      </c>
      <c r="S32" s="125">
        <f t="shared" ref="S32:BQ32" si="23">SUM(S5,S10,S15,S20,S25)</f>
        <v>0</v>
      </c>
      <c r="T32" s="125">
        <f t="shared" si="23"/>
        <v>0</v>
      </c>
      <c r="U32" s="125">
        <f t="shared" si="23"/>
        <v>0</v>
      </c>
      <c r="V32" s="125">
        <f t="shared" si="23"/>
        <v>0</v>
      </c>
      <c r="W32" s="125">
        <f t="shared" si="23"/>
        <v>0</v>
      </c>
      <c r="X32" s="125">
        <f t="shared" si="23"/>
        <v>0</v>
      </c>
      <c r="Y32" s="125">
        <f t="shared" si="23"/>
        <v>0</v>
      </c>
      <c r="Z32" s="125">
        <f t="shared" si="23"/>
        <v>0</v>
      </c>
      <c r="AA32" s="125">
        <f t="shared" si="23"/>
        <v>0</v>
      </c>
      <c r="AB32" s="125">
        <f t="shared" si="23"/>
        <v>0</v>
      </c>
      <c r="AC32" s="125">
        <f t="shared" si="23"/>
        <v>0</v>
      </c>
      <c r="AD32" s="125">
        <f t="shared" si="23"/>
        <v>0</v>
      </c>
      <c r="AE32" s="125">
        <f t="shared" si="23"/>
        <v>0</v>
      </c>
      <c r="AF32" s="125">
        <f t="shared" si="23"/>
        <v>0</v>
      </c>
      <c r="AG32" s="125">
        <f t="shared" si="23"/>
        <v>0</v>
      </c>
      <c r="AH32" s="125">
        <f t="shared" si="23"/>
        <v>0</v>
      </c>
      <c r="AI32" s="125">
        <f t="shared" si="23"/>
        <v>0</v>
      </c>
      <c r="AJ32" s="125">
        <f t="shared" si="23"/>
        <v>1</v>
      </c>
      <c r="AK32" s="125">
        <f t="shared" si="23"/>
        <v>1</v>
      </c>
      <c r="AL32" s="125">
        <f t="shared" si="23"/>
        <v>38</v>
      </c>
      <c r="AM32" s="125">
        <f t="shared" si="23"/>
        <v>5</v>
      </c>
      <c r="AN32" s="125">
        <f t="shared" si="23"/>
        <v>9</v>
      </c>
      <c r="AO32" s="125">
        <f t="shared" si="23"/>
        <v>5</v>
      </c>
      <c r="AP32" s="125">
        <f t="shared" si="23"/>
        <v>24</v>
      </c>
      <c r="AQ32" s="125">
        <f t="shared" si="23"/>
        <v>46</v>
      </c>
      <c r="AR32" s="125">
        <f t="shared" si="23"/>
        <v>32</v>
      </c>
      <c r="AS32" s="125">
        <f t="shared" si="23"/>
        <v>27</v>
      </c>
      <c r="AT32" s="125">
        <f t="shared" si="23"/>
        <v>60</v>
      </c>
      <c r="AU32" s="125">
        <f t="shared" si="23"/>
        <v>449</v>
      </c>
      <c r="AV32" s="125">
        <f t="shared" si="23"/>
        <v>572</v>
      </c>
      <c r="AW32" s="125">
        <f t="shared" si="23"/>
        <v>622</v>
      </c>
      <c r="AX32" s="125">
        <f t="shared" si="23"/>
        <v>536</v>
      </c>
      <c r="AY32" s="125">
        <f t="shared" si="23"/>
        <v>465</v>
      </c>
      <c r="AZ32" s="125">
        <f t="shared" si="23"/>
        <v>715</v>
      </c>
      <c r="BA32" s="125">
        <f t="shared" si="23"/>
        <v>338</v>
      </c>
      <c r="BB32" s="125">
        <f t="shared" si="23"/>
        <v>344</v>
      </c>
      <c r="BC32" s="125">
        <f t="shared" si="23"/>
        <v>750</v>
      </c>
      <c r="BD32" s="125">
        <f t="shared" si="23"/>
        <v>790</v>
      </c>
      <c r="BE32" s="125">
        <f t="shared" si="23"/>
        <v>488</v>
      </c>
      <c r="BF32" s="125">
        <f t="shared" si="23"/>
        <v>257</v>
      </c>
      <c r="BG32" s="125">
        <f t="shared" si="23"/>
        <v>365</v>
      </c>
      <c r="BH32" s="125">
        <f t="shared" si="23"/>
        <v>456</v>
      </c>
      <c r="BI32" s="125">
        <f t="shared" si="23"/>
        <v>2</v>
      </c>
      <c r="BJ32" s="125">
        <f t="shared" si="23"/>
        <v>6</v>
      </c>
      <c r="BK32" s="125">
        <f t="shared" si="23"/>
        <v>64</v>
      </c>
      <c r="BL32" s="125">
        <f t="shared" si="23"/>
        <v>13</v>
      </c>
      <c r="BM32" s="125">
        <f t="shared" si="23"/>
        <v>57</v>
      </c>
      <c r="BN32" s="125">
        <f t="shared" si="23"/>
        <v>8</v>
      </c>
      <c r="BO32" s="125">
        <f t="shared" si="23"/>
        <v>0</v>
      </c>
      <c r="BP32" s="125">
        <f t="shared" si="23"/>
        <v>0</v>
      </c>
      <c r="BQ32" s="125">
        <f t="shared" si="23"/>
        <v>0</v>
      </c>
    </row>
    <row r="33" spans="17:69" x14ac:dyDescent="0.2">
      <c r="Q33" s="127" t="s">
        <v>1067</v>
      </c>
      <c r="R33" s="125">
        <f>COUNT(R5,R10,R15,R20,R25)</f>
        <v>0</v>
      </c>
      <c r="S33" s="125">
        <f t="shared" ref="S33:BQ33" si="24">COUNT(S5,S10,S15,S20,S25)</f>
        <v>0</v>
      </c>
      <c r="T33" s="125">
        <f t="shared" si="24"/>
        <v>0</v>
      </c>
      <c r="U33" s="125">
        <f t="shared" si="24"/>
        <v>0</v>
      </c>
      <c r="V33" s="125">
        <f t="shared" si="24"/>
        <v>0</v>
      </c>
      <c r="W33" s="125">
        <f t="shared" si="24"/>
        <v>0</v>
      </c>
      <c r="X33" s="125">
        <f t="shared" si="24"/>
        <v>0</v>
      </c>
      <c r="Y33" s="125">
        <f t="shared" si="24"/>
        <v>0</v>
      </c>
      <c r="Z33" s="125">
        <f t="shared" si="24"/>
        <v>0</v>
      </c>
      <c r="AA33" s="125">
        <f t="shared" si="24"/>
        <v>0</v>
      </c>
      <c r="AB33" s="125">
        <f t="shared" si="24"/>
        <v>0</v>
      </c>
      <c r="AC33" s="125">
        <f t="shared" si="24"/>
        <v>0</v>
      </c>
      <c r="AD33" s="125">
        <f t="shared" si="24"/>
        <v>0</v>
      </c>
      <c r="AE33" s="125">
        <f t="shared" si="24"/>
        <v>0</v>
      </c>
      <c r="AF33" s="125">
        <f t="shared" si="24"/>
        <v>4</v>
      </c>
      <c r="AG33" s="125">
        <f t="shared" si="24"/>
        <v>4</v>
      </c>
      <c r="AH33" s="125">
        <f t="shared" si="24"/>
        <v>4</v>
      </c>
      <c r="AI33" s="125">
        <f t="shared" si="24"/>
        <v>4</v>
      </c>
      <c r="AJ33" s="125">
        <f t="shared" si="24"/>
        <v>5</v>
      </c>
      <c r="AK33" s="125">
        <f t="shared" si="24"/>
        <v>5</v>
      </c>
      <c r="AL33" s="125">
        <f t="shared" si="24"/>
        <v>5</v>
      </c>
      <c r="AM33" s="125">
        <f t="shared" si="24"/>
        <v>5</v>
      </c>
      <c r="AN33" s="125">
        <f t="shared" si="24"/>
        <v>5</v>
      </c>
      <c r="AO33" s="125">
        <f t="shared" si="24"/>
        <v>5</v>
      </c>
      <c r="AP33" s="125">
        <f t="shared" si="24"/>
        <v>4</v>
      </c>
      <c r="AQ33" s="125">
        <f t="shared" si="24"/>
        <v>5</v>
      </c>
      <c r="AR33" s="125">
        <f t="shared" si="24"/>
        <v>5</v>
      </c>
      <c r="AS33" s="125">
        <f t="shared" si="24"/>
        <v>5</v>
      </c>
      <c r="AT33" s="125">
        <f t="shared" si="24"/>
        <v>5</v>
      </c>
      <c r="AU33" s="125">
        <f t="shared" si="24"/>
        <v>5</v>
      </c>
      <c r="AV33" s="125">
        <f t="shared" si="24"/>
        <v>5</v>
      </c>
      <c r="AW33" s="125">
        <f t="shared" si="24"/>
        <v>5</v>
      </c>
      <c r="AX33" s="125">
        <f t="shared" si="24"/>
        <v>5</v>
      </c>
      <c r="AY33" s="125">
        <f t="shared" si="24"/>
        <v>5</v>
      </c>
      <c r="AZ33" s="125">
        <f t="shared" si="24"/>
        <v>5</v>
      </c>
      <c r="BA33" s="125">
        <f t="shared" si="24"/>
        <v>4</v>
      </c>
      <c r="BB33" s="125">
        <f t="shared" si="24"/>
        <v>4</v>
      </c>
      <c r="BC33" s="125">
        <f t="shared" si="24"/>
        <v>4</v>
      </c>
      <c r="BD33" s="125">
        <f t="shared" si="24"/>
        <v>4</v>
      </c>
      <c r="BE33" s="125">
        <f t="shared" si="24"/>
        <v>4</v>
      </c>
      <c r="BF33" s="125">
        <f t="shared" si="24"/>
        <v>4</v>
      </c>
      <c r="BG33" s="125">
        <f t="shared" si="24"/>
        <v>4</v>
      </c>
      <c r="BH33" s="125">
        <f t="shared" si="24"/>
        <v>4</v>
      </c>
      <c r="BI33" s="125">
        <f t="shared" si="24"/>
        <v>4</v>
      </c>
      <c r="BJ33" s="125">
        <f t="shared" si="24"/>
        <v>4</v>
      </c>
      <c r="BK33" s="125">
        <f t="shared" si="24"/>
        <v>4</v>
      </c>
      <c r="BL33" s="125">
        <f t="shared" si="24"/>
        <v>4</v>
      </c>
      <c r="BM33" s="125">
        <f t="shared" si="24"/>
        <v>4</v>
      </c>
      <c r="BN33" s="125">
        <f t="shared" si="24"/>
        <v>4</v>
      </c>
      <c r="BO33" s="125">
        <f t="shared" si="24"/>
        <v>4</v>
      </c>
      <c r="BP33" s="125">
        <f t="shared" si="24"/>
        <v>4</v>
      </c>
      <c r="BQ33" s="125">
        <f t="shared" si="24"/>
        <v>4</v>
      </c>
    </row>
    <row r="34" spans="17:69" ht="22.5" x14ac:dyDescent="0.2">
      <c r="Q34" s="128" t="s">
        <v>1068</v>
      </c>
      <c r="R34" s="126" t="e">
        <f>R32/R33</f>
        <v>#DIV/0!</v>
      </c>
      <c r="S34" s="126" t="e">
        <f t="shared" ref="S34:BQ34" si="25">S32/S33</f>
        <v>#DIV/0!</v>
      </c>
      <c r="T34" s="126" t="e">
        <f t="shared" si="25"/>
        <v>#DIV/0!</v>
      </c>
      <c r="U34" s="126" t="e">
        <f t="shared" si="25"/>
        <v>#DIV/0!</v>
      </c>
      <c r="V34" s="126" t="e">
        <f t="shared" si="25"/>
        <v>#DIV/0!</v>
      </c>
      <c r="W34" s="126" t="e">
        <f t="shared" si="25"/>
        <v>#DIV/0!</v>
      </c>
      <c r="X34" s="126" t="e">
        <f t="shared" si="25"/>
        <v>#DIV/0!</v>
      </c>
      <c r="Y34" s="126" t="e">
        <f t="shared" si="25"/>
        <v>#DIV/0!</v>
      </c>
      <c r="Z34" s="126" t="e">
        <f t="shared" si="25"/>
        <v>#DIV/0!</v>
      </c>
      <c r="AA34" s="126" t="e">
        <f t="shared" si="25"/>
        <v>#DIV/0!</v>
      </c>
      <c r="AB34" s="126" t="e">
        <f t="shared" si="25"/>
        <v>#DIV/0!</v>
      </c>
      <c r="AC34" s="126" t="e">
        <f t="shared" si="25"/>
        <v>#DIV/0!</v>
      </c>
      <c r="AD34" s="126" t="e">
        <f t="shared" si="25"/>
        <v>#DIV/0!</v>
      </c>
      <c r="AE34" s="126" t="e">
        <f t="shared" si="25"/>
        <v>#DIV/0!</v>
      </c>
      <c r="AF34" s="126">
        <f t="shared" si="25"/>
        <v>0</v>
      </c>
      <c r="AG34" s="126">
        <f t="shared" si="25"/>
        <v>0</v>
      </c>
      <c r="AH34" s="126">
        <f t="shared" si="25"/>
        <v>0</v>
      </c>
      <c r="AI34" s="126">
        <f t="shared" si="25"/>
        <v>0</v>
      </c>
      <c r="AJ34" s="126">
        <f t="shared" si="25"/>
        <v>0.2</v>
      </c>
      <c r="AK34" s="126">
        <f t="shared" si="25"/>
        <v>0.2</v>
      </c>
      <c r="AL34" s="126">
        <f t="shared" si="25"/>
        <v>7.6</v>
      </c>
      <c r="AM34" s="126">
        <f t="shared" si="25"/>
        <v>1</v>
      </c>
      <c r="AN34" s="126">
        <f t="shared" si="25"/>
        <v>1.8</v>
      </c>
      <c r="AO34" s="126">
        <f t="shared" si="25"/>
        <v>1</v>
      </c>
      <c r="AP34" s="126">
        <f t="shared" si="25"/>
        <v>6</v>
      </c>
      <c r="AQ34" s="126">
        <f t="shared" si="25"/>
        <v>9.1999999999999993</v>
      </c>
      <c r="AR34" s="126">
        <f t="shared" si="25"/>
        <v>6.4</v>
      </c>
      <c r="AS34" s="126">
        <f t="shared" si="25"/>
        <v>5.4</v>
      </c>
      <c r="AT34" s="126">
        <f t="shared" si="25"/>
        <v>12</v>
      </c>
      <c r="AU34" s="126">
        <f t="shared" si="25"/>
        <v>89.8</v>
      </c>
      <c r="AV34" s="126">
        <f t="shared" si="25"/>
        <v>114.4</v>
      </c>
      <c r="AW34" s="126">
        <f t="shared" si="25"/>
        <v>124.4</v>
      </c>
      <c r="AX34" s="126">
        <f t="shared" si="25"/>
        <v>107.2</v>
      </c>
      <c r="AY34" s="126">
        <f t="shared" si="25"/>
        <v>93</v>
      </c>
      <c r="AZ34" s="126">
        <f t="shared" si="25"/>
        <v>143</v>
      </c>
      <c r="BA34" s="126">
        <f t="shared" si="25"/>
        <v>84.5</v>
      </c>
      <c r="BB34" s="126">
        <f t="shared" si="25"/>
        <v>86</v>
      </c>
      <c r="BC34" s="126">
        <f t="shared" si="25"/>
        <v>187.5</v>
      </c>
      <c r="BD34" s="126">
        <f t="shared" si="25"/>
        <v>197.5</v>
      </c>
      <c r="BE34" s="126">
        <f t="shared" si="25"/>
        <v>122</v>
      </c>
      <c r="BF34" s="126">
        <f t="shared" si="25"/>
        <v>64.25</v>
      </c>
      <c r="BG34" s="126">
        <f t="shared" si="25"/>
        <v>91.25</v>
      </c>
      <c r="BH34" s="126">
        <f t="shared" si="25"/>
        <v>114</v>
      </c>
      <c r="BI34" s="126">
        <f t="shared" si="25"/>
        <v>0.5</v>
      </c>
      <c r="BJ34" s="126">
        <f t="shared" si="25"/>
        <v>1.5</v>
      </c>
      <c r="BK34" s="126">
        <f t="shared" si="25"/>
        <v>16</v>
      </c>
      <c r="BL34" s="126">
        <f t="shared" si="25"/>
        <v>3.25</v>
      </c>
      <c r="BM34" s="126">
        <f t="shared" si="25"/>
        <v>14.25</v>
      </c>
      <c r="BN34" s="126">
        <f t="shared" si="25"/>
        <v>2</v>
      </c>
      <c r="BO34" s="126">
        <f t="shared" si="25"/>
        <v>0</v>
      </c>
      <c r="BP34" s="126">
        <f t="shared" si="25"/>
        <v>0</v>
      </c>
      <c r="BQ34" s="126">
        <f t="shared" si="25"/>
        <v>0</v>
      </c>
    </row>
  </sheetData>
  <mergeCells count="80">
    <mergeCell ref="O23:O27"/>
    <mergeCell ref="P23:P27"/>
    <mergeCell ref="G23:G27"/>
    <mergeCell ref="H23:H27"/>
    <mergeCell ref="I23:I27"/>
    <mergeCell ref="J23:J27"/>
    <mergeCell ref="K23:K27"/>
    <mergeCell ref="L23:L27"/>
    <mergeCell ref="A23:A27"/>
    <mergeCell ref="B23:B27"/>
    <mergeCell ref="C23:C27"/>
    <mergeCell ref="D23:D27"/>
    <mergeCell ref="E23:E27"/>
    <mergeCell ref="F23:F27"/>
    <mergeCell ref="J18:J22"/>
    <mergeCell ref="K18:K22"/>
    <mergeCell ref="L18:L22"/>
    <mergeCell ref="N18:N22"/>
    <mergeCell ref="N23:N27"/>
    <mergeCell ref="O18:O22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O8:O12"/>
    <mergeCell ref="P8:P12"/>
    <mergeCell ref="A13:A17"/>
    <mergeCell ref="B13:B17"/>
    <mergeCell ref="C13:C17"/>
    <mergeCell ref="D13:D17"/>
    <mergeCell ref="E13:E17"/>
    <mergeCell ref="F13:F17"/>
    <mergeCell ref="G13:G17"/>
    <mergeCell ref="H13:H17"/>
    <mergeCell ref="H8:H12"/>
    <mergeCell ref="I8:I12"/>
    <mergeCell ref="J8:J12"/>
    <mergeCell ref="K8:K12"/>
    <mergeCell ref="N8:N12"/>
    <mergeCell ref="N3:N7"/>
    <mergeCell ref="O3:O7"/>
    <mergeCell ref="P3:P7"/>
    <mergeCell ref="M3:M7"/>
    <mergeCell ref="M8:M12"/>
    <mergeCell ref="I3:I7"/>
    <mergeCell ref="A8:A12"/>
    <mergeCell ref="B8:B12"/>
    <mergeCell ref="C8:C12"/>
    <mergeCell ref="D8:D12"/>
    <mergeCell ref="E8:E12"/>
    <mergeCell ref="F3:F7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M13:M17"/>
    <mergeCell ref="M18:M22"/>
    <mergeCell ref="M23:M27"/>
    <mergeCell ref="J3:J7"/>
    <mergeCell ref="K3:K7"/>
    <mergeCell ref="L3:L7"/>
    <mergeCell ref="L8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4"/>
  <sheetViews>
    <sheetView workbookViewId="0">
      <pane xSplit="14" ySplit="2" topLeftCell="AO62" activePane="bottomRight" state="frozen"/>
      <selection pane="topRight" activeCell="Q1" sqref="Q1"/>
      <selection pane="bottomLeft" activeCell="A3" sqref="A3"/>
      <selection pane="bottomRight" activeCell="N85" sqref="N85"/>
    </sheetView>
  </sheetViews>
  <sheetFormatPr baseColWidth="10" defaultRowHeight="12.75" x14ac:dyDescent="0.2"/>
  <cols>
    <col min="1" max="1" width="6.7109375" style="50" customWidth="1"/>
    <col min="2" max="2" width="5.42578125" style="50" customWidth="1"/>
    <col min="3" max="3" width="7.5703125" style="50" customWidth="1"/>
    <col min="4" max="4" width="8.5703125" style="50" customWidth="1"/>
    <col min="5" max="5" width="8.85546875" style="50" customWidth="1"/>
    <col min="6" max="6" width="7.28515625" style="50" customWidth="1"/>
    <col min="7" max="7" width="6.42578125" style="50" customWidth="1"/>
    <col min="8" max="8" width="11.42578125" style="47" customWidth="1"/>
    <col min="9" max="9" width="8.5703125" style="50" customWidth="1"/>
    <col min="10" max="10" width="7.42578125" style="50" customWidth="1"/>
    <col min="11" max="11" width="6.42578125" style="50" customWidth="1"/>
    <col min="12" max="12" width="10" style="50" customWidth="1"/>
    <col min="13" max="13" width="6.28515625" style="50" customWidth="1"/>
    <col min="14" max="14" width="14.28515625" style="113" customWidth="1"/>
    <col min="15" max="27" width="4" style="113" customWidth="1"/>
    <col min="28" max="28" width="2.85546875" style="113" customWidth="1"/>
    <col min="29" max="29" width="2.5703125" style="113" customWidth="1"/>
    <col min="30" max="66" width="4" style="113" customWidth="1"/>
    <col min="67" max="67" width="11.42578125" style="113"/>
  </cols>
  <sheetData>
    <row r="1" spans="1:67" ht="45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12"/>
      <c r="O1" s="107" t="s">
        <v>784</v>
      </c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</row>
    <row r="2" spans="1:67" ht="54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20"/>
      <c r="O2" s="135">
        <v>1</v>
      </c>
      <c r="P2" s="135">
        <v>2</v>
      </c>
      <c r="Q2" s="135">
        <v>3</v>
      </c>
      <c r="R2" s="135">
        <v>4</v>
      </c>
      <c r="S2" s="135">
        <v>5</v>
      </c>
      <c r="T2" s="135">
        <v>6</v>
      </c>
      <c r="U2" s="135">
        <v>7</v>
      </c>
      <c r="V2" s="135">
        <v>8</v>
      </c>
      <c r="W2" s="135">
        <v>9</v>
      </c>
      <c r="X2" s="135">
        <v>10</v>
      </c>
      <c r="Y2" s="135">
        <v>11</v>
      </c>
      <c r="Z2" s="135">
        <v>12</v>
      </c>
      <c r="AA2" s="135">
        <v>13</v>
      </c>
      <c r="AB2" s="135">
        <v>14</v>
      </c>
      <c r="AC2" s="135">
        <v>15</v>
      </c>
      <c r="AD2" s="135">
        <v>16</v>
      </c>
      <c r="AE2" s="135">
        <v>17</v>
      </c>
      <c r="AF2" s="135">
        <v>18</v>
      </c>
      <c r="AG2" s="135">
        <v>19</v>
      </c>
      <c r="AH2" s="135">
        <v>20</v>
      </c>
      <c r="AI2" s="135">
        <v>21</v>
      </c>
      <c r="AJ2" s="135">
        <v>22</v>
      </c>
      <c r="AK2" s="135">
        <v>23</v>
      </c>
      <c r="AL2" s="135">
        <v>24</v>
      </c>
      <c r="AM2" s="135">
        <v>25</v>
      </c>
      <c r="AN2" s="135">
        <v>26</v>
      </c>
      <c r="AO2" s="135">
        <v>27</v>
      </c>
      <c r="AP2" s="135">
        <v>28</v>
      </c>
      <c r="AQ2" s="135">
        <v>29</v>
      </c>
      <c r="AR2" s="135">
        <v>30</v>
      </c>
      <c r="AS2" s="135">
        <v>31</v>
      </c>
      <c r="AT2" s="135">
        <v>32</v>
      </c>
      <c r="AU2" s="135">
        <v>33</v>
      </c>
      <c r="AV2" s="135">
        <v>34</v>
      </c>
      <c r="AW2" s="135">
        <v>35</v>
      </c>
      <c r="AX2" s="135">
        <v>36</v>
      </c>
      <c r="AY2" s="135">
        <v>37</v>
      </c>
      <c r="AZ2" s="135">
        <v>38</v>
      </c>
      <c r="BA2" s="135">
        <v>39</v>
      </c>
      <c r="BB2" s="135">
        <v>40</v>
      </c>
      <c r="BC2" s="135">
        <v>41</v>
      </c>
      <c r="BD2" s="135">
        <v>42</v>
      </c>
      <c r="BE2" s="135">
        <v>43</v>
      </c>
      <c r="BF2" s="135">
        <v>44</v>
      </c>
      <c r="BG2" s="135">
        <v>45</v>
      </c>
      <c r="BH2" s="135">
        <v>46</v>
      </c>
      <c r="BI2" s="135">
        <v>47</v>
      </c>
      <c r="BJ2" s="135">
        <v>48</v>
      </c>
      <c r="BK2" s="135">
        <v>49</v>
      </c>
      <c r="BL2" s="135">
        <v>50</v>
      </c>
      <c r="BM2" s="135">
        <v>51</v>
      </c>
      <c r="BN2" s="135">
        <v>52</v>
      </c>
      <c r="BO2" s="136" t="s">
        <v>633</v>
      </c>
    </row>
    <row r="3" spans="1:67" ht="12.75" customHeight="1" x14ac:dyDescent="0.2">
      <c r="A3" s="307" t="s">
        <v>60</v>
      </c>
      <c r="B3" s="307">
        <v>1</v>
      </c>
      <c r="C3" s="307"/>
      <c r="D3" s="307"/>
      <c r="E3" s="307" t="s">
        <v>690</v>
      </c>
      <c r="F3" s="307"/>
      <c r="G3" s="307" t="s">
        <v>691</v>
      </c>
      <c r="H3" s="319" t="s">
        <v>692</v>
      </c>
      <c r="I3" s="307"/>
      <c r="J3" s="307"/>
      <c r="K3" s="307"/>
      <c r="L3" s="307"/>
      <c r="M3" s="309"/>
      <c r="N3" s="219" t="s">
        <v>934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>
        <v>6</v>
      </c>
      <c r="AS3" s="220">
        <v>4</v>
      </c>
      <c r="AT3" s="220">
        <v>7</v>
      </c>
      <c r="AU3" s="220">
        <v>1</v>
      </c>
      <c r="AV3" s="220">
        <v>4</v>
      </c>
      <c r="AW3" s="220">
        <v>15</v>
      </c>
      <c r="AX3" s="220">
        <v>13</v>
      </c>
      <c r="AY3" s="220">
        <v>1</v>
      </c>
      <c r="AZ3" s="220">
        <v>9</v>
      </c>
      <c r="BA3" s="220">
        <v>24</v>
      </c>
      <c r="BB3" s="220">
        <v>14</v>
      </c>
      <c r="BC3" s="220">
        <v>5</v>
      </c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132">
        <f t="shared" ref="BO3:BO5" si="0">SUM(O3:BN3)</f>
        <v>103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>
        <v>13</v>
      </c>
      <c r="AS4" s="220">
        <v>15</v>
      </c>
      <c r="AT4" s="220">
        <v>10</v>
      </c>
      <c r="AU4" s="220">
        <v>10</v>
      </c>
      <c r="AV4" s="220">
        <v>11</v>
      </c>
      <c r="AW4" s="220">
        <v>36</v>
      </c>
      <c r="AX4" s="220">
        <v>23</v>
      </c>
      <c r="AY4" s="220">
        <v>1</v>
      </c>
      <c r="AZ4" s="220">
        <v>4</v>
      </c>
      <c r="BA4" s="220">
        <v>28</v>
      </c>
      <c r="BB4" s="220">
        <v>7</v>
      </c>
      <c r="BC4" s="220">
        <v>1</v>
      </c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132">
        <f t="shared" si="0"/>
        <v>159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 t="str">
        <f t="shared" ref="O5:BN5" si="1">IF(ISBLANK(O3),"-",O3+O4)</f>
        <v>-</v>
      </c>
      <c r="P5" s="222" t="str">
        <f t="shared" si="1"/>
        <v>-</v>
      </c>
      <c r="Q5" s="222" t="str">
        <f t="shared" si="1"/>
        <v>-</v>
      </c>
      <c r="R5" s="222" t="str">
        <f t="shared" si="1"/>
        <v>-</v>
      </c>
      <c r="S5" s="222" t="str">
        <f t="shared" si="1"/>
        <v>-</v>
      </c>
      <c r="T5" s="222" t="str">
        <f t="shared" si="1"/>
        <v>-</v>
      </c>
      <c r="U5" s="222" t="str">
        <f t="shared" si="1"/>
        <v>-</v>
      </c>
      <c r="V5" s="222" t="str">
        <f t="shared" si="1"/>
        <v>-</v>
      </c>
      <c r="W5" s="222" t="str">
        <f t="shared" si="1"/>
        <v>-</v>
      </c>
      <c r="X5" s="222" t="str">
        <f t="shared" si="1"/>
        <v>-</v>
      </c>
      <c r="Y5" s="222" t="str">
        <f t="shared" si="1"/>
        <v>-</v>
      </c>
      <c r="Z5" s="222" t="str">
        <f t="shared" si="1"/>
        <v>-</v>
      </c>
      <c r="AA5" s="222" t="str">
        <f t="shared" si="1"/>
        <v>-</v>
      </c>
      <c r="AB5" s="222" t="str">
        <f t="shared" si="1"/>
        <v>-</v>
      </c>
      <c r="AC5" s="222" t="str">
        <f t="shared" si="1"/>
        <v>-</v>
      </c>
      <c r="AD5" s="222" t="str">
        <f t="shared" si="1"/>
        <v>-</v>
      </c>
      <c r="AE5" s="222" t="str">
        <f t="shared" si="1"/>
        <v>-</v>
      </c>
      <c r="AF5" s="222" t="str">
        <f t="shared" si="1"/>
        <v>-</v>
      </c>
      <c r="AG5" s="222" t="str">
        <f t="shared" si="1"/>
        <v>-</v>
      </c>
      <c r="AH5" s="222" t="str">
        <f t="shared" si="1"/>
        <v>-</v>
      </c>
      <c r="AI5" s="222" t="str">
        <f t="shared" si="1"/>
        <v>-</v>
      </c>
      <c r="AJ5" s="222" t="str">
        <f t="shared" si="1"/>
        <v>-</v>
      </c>
      <c r="AK5" s="222" t="str">
        <f t="shared" si="1"/>
        <v>-</v>
      </c>
      <c r="AL5" s="222" t="str">
        <f t="shared" si="1"/>
        <v>-</v>
      </c>
      <c r="AM5" s="222" t="str">
        <f t="shared" si="1"/>
        <v>-</v>
      </c>
      <c r="AN5" s="222" t="str">
        <f t="shared" si="1"/>
        <v>-</v>
      </c>
      <c r="AO5" s="222" t="str">
        <f t="shared" si="1"/>
        <v>-</v>
      </c>
      <c r="AP5" s="222" t="str">
        <f t="shared" si="1"/>
        <v>-</v>
      </c>
      <c r="AQ5" s="222" t="str">
        <f t="shared" si="1"/>
        <v>-</v>
      </c>
      <c r="AR5" s="222">
        <f t="shared" si="1"/>
        <v>19</v>
      </c>
      <c r="AS5" s="222">
        <f t="shared" si="1"/>
        <v>19</v>
      </c>
      <c r="AT5" s="222">
        <f t="shared" si="1"/>
        <v>17</v>
      </c>
      <c r="AU5" s="222">
        <f t="shared" si="1"/>
        <v>11</v>
      </c>
      <c r="AV5" s="222">
        <f t="shared" si="1"/>
        <v>15</v>
      </c>
      <c r="AW5" s="222">
        <f t="shared" si="1"/>
        <v>51</v>
      </c>
      <c r="AX5" s="222">
        <f t="shared" si="1"/>
        <v>36</v>
      </c>
      <c r="AY5" s="222">
        <f t="shared" si="1"/>
        <v>2</v>
      </c>
      <c r="AZ5" s="222">
        <f t="shared" si="1"/>
        <v>13</v>
      </c>
      <c r="BA5" s="222">
        <f t="shared" si="1"/>
        <v>52</v>
      </c>
      <c r="BB5" s="222">
        <f t="shared" si="1"/>
        <v>21</v>
      </c>
      <c r="BC5" s="222">
        <f t="shared" si="1"/>
        <v>6</v>
      </c>
      <c r="BD5" s="222" t="str">
        <f t="shared" si="1"/>
        <v>-</v>
      </c>
      <c r="BE5" s="222" t="str">
        <f t="shared" si="1"/>
        <v>-</v>
      </c>
      <c r="BF5" s="222" t="str">
        <f t="shared" si="1"/>
        <v>-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133">
        <f t="shared" si="0"/>
        <v>262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N6" si="2">IF(ISNUMBER(O5),(IF(O5&gt;0,(100/(O3+O4))*O3,"-")),"-")</f>
        <v>-</v>
      </c>
      <c r="P6" s="223" t="str">
        <f t="shared" si="2"/>
        <v>-</v>
      </c>
      <c r="Q6" s="223" t="str">
        <f t="shared" si="2"/>
        <v>-</v>
      </c>
      <c r="R6" s="223" t="str">
        <f t="shared" si="2"/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 t="str">
        <f t="shared" si="2"/>
        <v>-</v>
      </c>
      <c r="AR6" s="223">
        <f t="shared" si="2"/>
        <v>31.578947368421055</v>
      </c>
      <c r="AS6" s="223">
        <f t="shared" si="2"/>
        <v>21.05263157894737</v>
      </c>
      <c r="AT6" s="223">
        <f t="shared" si="2"/>
        <v>41.176470588235297</v>
      </c>
      <c r="AU6" s="223">
        <f t="shared" si="2"/>
        <v>9.0909090909090917</v>
      </c>
      <c r="AV6" s="223">
        <f t="shared" si="2"/>
        <v>26.666666666666668</v>
      </c>
      <c r="AW6" s="223">
        <f t="shared" si="2"/>
        <v>29.411764705882351</v>
      </c>
      <c r="AX6" s="223">
        <f t="shared" si="2"/>
        <v>36.111111111111107</v>
      </c>
      <c r="AY6" s="223">
        <f t="shared" si="2"/>
        <v>50</v>
      </c>
      <c r="AZ6" s="223">
        <f t="shared" si="2"/>
        <v>69.230769230769226</v>
      </c>
      <c r="BA6" s="223">
        <f t="shared" si="2"/>
        <v>46.153846153846153</v>
      </c>
      <c r="BB6" s="223">
        <f t="shared" si="2"/>
        <v>66.666666666666671</v>
      </c>
      <c r="BC6" s="223">
        <f t="shared" si="2"/>
        <v>83.333333333333343</v>
      </c>
      <c r="BD6" s="223" t="str">
        <f t="shared" si="2"/>
        <v>-</v>
      </c>
      <c r="BE6" s="223" t="str">
        <f t="shared" si="2"/>
        <v>-</v>
      </c>
      <c r="BF6" s="223" t="str">
        <f t="shared" si="2"/>
        <v>-</v>
      </c>
      <c r="BG6" s="223" t="str">
        <f t="shared" si="2"/>
        <v>-</v>
      </c>
      <c r="BH6" s="223" t="str">
        <f t="shared" si="2"/>
        <v>-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270">
        <f t="shared" ref="BO6:BO7" si="3">AVERAGE(O6:BN6)</f>
        <v>42.539426374565693</v>
      </c>
    </row>
    <row r="7" spans="1:67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9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3"/>
        <v>#DIV/0!</v>
      </c>
    </row>
    <row r="8" spans="1:67" ht="12.75" customHeight="1" x14ac:dyDescent="0.2">
      <c r="A8" s="307" t="s">
        <v>60</v>
      </c>
      <c r="B8" s="307">
        <v>2</v>
      </c>
      <c r="C8" s="307"/>
      <c r="D8" s="307"/>
      <c r="E8" s="304" t="s">
        <v>690</v>
      </c>
      <c r="F8" s="304"/>
      <c r="G8" s="304" t="s">
        <v>693</v>
      </c>
      <c r="H8" s="305" t="s">
        <v>694</v>
      </c>
      <c r="I8" s="307"/>
      <c r="J8" s="307"/>
      <c r="K8" s="307"/>
      <c r="L8" s="307"/>
      <c r="M8" s="309"/>
      <c r="N8" s="219" t="s">
        <v>934</v>
      </c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>
        <v>5</v>
      </c>
      <c r="AS8" s="220">
        <v>6</v>
      </c>
      <c r="AT8" s="220">
        <v>2</v>
      </c>
      <c r="AU8" s="220">
        <v>2</v>
      </c>
      <c r="AV8" s="220">
        <v>4</v>
      </c>
      <c r="AW8" s="220">
        <v>2</v>
      </c>
      <c r="AX8" s="220">
        <v>6</v>
      </c>
      <c r="AY8" s="220">
        <v>13</v>
      </c>
      <c r="AZ8" s="220">
        <v>26</v>
      </c>
      <c r="BA8" s="220">
        <v>18</v>
      </c>
      <c r="BB8" s="220">
        <v>4</v>
      </c>
      <c r="BC8" s="220">
        <v>2</v>
      </c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132">
        <f t="shared" ref="BO8:BO10" si="4">SUM(O8:BN8)</f>
        <v>90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>
        <v>10</v>
      </c>
      <c r="AS9" s="220">
        <v>4</v>
      </c>
      <c r="AT9" s="220">
        <v>11</v>
      </c>
      <c r="AU9" s="220">
        <v>8</v>
      </c>
      <c r="AV9" s="220">
        <v>9</v>
      </c>
      <c r="AW9" s="220">
        <v>4</v>
      </c>
      <c r="AX9" s="220">
        <v>11</v>
      </c>
      <c r="AY9" s="220">
        <v>10</v>
      </c>
      <c r="AZ9" s="220">
        <v>15</v>
      </c>
      <c r="BA9" s="220">
        <v>17</v>
      </c>
      <c r="BB9" s="220">
        <v>2</v>
      </c>
      <c r="BC9" s="220">
        <v>2</v>
      </c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132">
        <f t="shared" si="4"/>
        <v>103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 t="str">
        <f t="shared" ref="O10:BN10" si="5">IF(ISBLANK(O8),"-",O8+O9)</f>
        <v>-</v>
      </c>
      <c r="P10" s="222" t="str">
        <f t="shared" si="5"/>
        <v>-</v>
      </c>
      <c r="Q10" s="222" t="str">
        <f t="shared" si="5"/>
        <v>-</v>
      </c>
      <c r="R10" s="222" t="str">
        <f t="shared" si="5"/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 t="str">
        <f t="shared" si="5"/>
        <v>-</v>
      </c>
      <c r="Z10" s="222" t="str">
        <f t="shared" si="5"/>
        <v>-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 t="str">
        <f t="shared" si="5"/>
        <v>-</v>
      </c>
      <c r="AE10" s="222" t="str">
        <f t="shared" si="5"/>
        <v>-</v>
      </c>
      <c r="AF10" s="222" t="str">
        <f t="shared" si="5"/>
        <v>-</v>
      </c>
      <c r="AG10" s="222" t="str">
        <f t="shared" si="5"/>
        <v>-</v>
      </c>
      <c r="AH10" s="222" t="str">
        <f t="shared" si="5"/>
        <v>-</v>
      </c>
      <c r="AI10" s="222" t="str">
        <f t="shared" si="5"/>
        <v>-</v>
      </c>
      <c r="AJ10" s="222" t="str">
        <f t="shared" si="5"/>
        <v>-</v>
      </c>
      <c r="AK10" s="222" t="str">
        <f t="shared" si="5"/>
        <v>-</v>
      </c>
      <c r="AL10" s="222" t="str">
        <f t="shared" si="5"/>
        <v>-</v>
      </c>
      <c r="AM10" s="222" t="str">
        <f t="shared" si="5"/>
        <v>-</v>
      </c>
      <c r="AN10" s="222" t="str">
        <f t="shared" si="5"/>
        <v>-</v>
      </c>
      <c r="AO10" s="222" t="str">
        <f t="shared" si="5"/>
        <v>-</v>
      </c>
      <c r="AP10" s="222" t="str">
        <f t="shared" si="5"/>
        <v>-</v>
      </c>
      <c r="AQ10" s="222" t="str">
        <f t="shared" si="5"/>
        <v>-</v>
      </c>
      <c r="AR10" s="222">
        <f t="shared" si="5"/>
        <v>15</v>
      </c>
      <c r="AS10" s="222">
        <f t="shared" si="5"/>
        <v>10</v>
      </c>
      <c r="AT10" s="222">
        <f t="shared" si="5"/>
        <v>13</v>
      </c>
      <c r="AU10" s="222">
        <f t="shared" si="5"/>
        <v>10</v>
      </c>
      <c r="AV10" s="222">
        <f t="shared" si="5"/>
        <v>13</v>
      </c>
      <c r="AW10" s="222">
        <f t="shared" si="5"/>
        <v>6</v>
      </c>
      <c r="AX10" s="222">
        <f t="shared" si="5"/>
        <v>17</v>
      </c>
      <c r="AY10" s="222">
        <f t="shared" si="5"/>
        <v>23</v>
      </c>
      <c r="AZ10" s="222">
        <f t="shared" si="5"/>
        <v>41</v>
      </c>
      <c r="BA10" s="222">
        <f t="shared" si="5"/>
        <v>35</v>
      </c>
      <c r="BB10" s="222">
        <f t="shared" si="5"/>
        <v>6</v>
      </c>
      <c r="BC10" s="222">
        <f t="shared" si="5"/>
        <v>4</v>
      </c>
      <c r="BD10" s="222" t="str">
        <f t="shared" si="5"/>
        <v>-</v>
      </c>
      <c r="BE10" s="222" t="str">
        <f t="shared" si="5"/>
        <v>-</v>
      </c>
      <c r="BF10" s="222" t="str">
        <f t="shared" si="5"/>
        <v>-</v>
      </c>
      <c r="BG10" s="222" t="str">
        <f t="shared" si="5"/>
        <v>-</v>
      </c>
      <c r="BH10" s="222" t="str">
        <f t="shared" si="5"/>
        <v>-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133">
        <f t="shared" si="4"/>
        <v>193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tr">
        <f t="shared" ref="O11:BN11" si="6">IF(ISNUMBER(O10),(IF(O10&gt;0,(100/(O8+O9))*O8,"-")),"-")</f>
        <v>-</v>
      </c>
      <c r="P11" s="223" t="str">
        <f t="shared" si="6"/>
        <v>-</v>
      </c>
      <c r="Q11" s="223" t="str">
        <f t="shared" si="6"/>
        <v>-</v>
      </c>
      <c r="R11" s="223" t="str">
        <f t="shared" si="6"/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 t="str">
        <f t="shared" si="6"/>
        <v>-</v>
      </c>
      <c r="AR11" s="223">
        <f t="shared" si="6"/>
        <v>33.333333333333336</v>
      </c>
      <c r="AS11" s="223">
        <f t="shared" si="6"/>
        <v>60</v>
      </c>
      <c r="AT11" s="223">
        <f t="shared" si="6"/>
        <v>15.384615384615385</v>
      </c>
      <c r="AU11" s="223">
        <f t="shared" si="6"/>
        <v>20</v>
      </c>
      <c r="AV11" s="223">
        <f t="shared" si="6"/>
        <v>30.76923076923077</v>
      </c>
      <c r="AW11" s="223">
        <f t="shared" si="6"/>
        <v>33.333333333333336</v>
      </c>
      <c r="AX11" s="223">
        <f t="shared" si="6"/>
        <v>35.294117647058826</v>
      </c>
      <c r="AY11" s="223">
        <f t="shared" si="6"/>
        <v>56.521739130434781</v>
      </c>
      <c r="AZ11" s="223">
        <f t="shared" si="6"/>
        <v>63.414634146341463</v>
      </c>
      <c r="BA11" s="223">
        <f t="shared" si="6"/>
        <v>51.428571428571431</v>
      </c>
      <c r="BB11" s="223">
        <f t="shared" si="6"/>
        <v>66.666666666666671</v>
      </c>
      <c r="BC11" s="223">
        <f t="shared" si="6"/>
        <v>50</v>
      </c>
      <c r="BD11" s="223" t="str">
        <f t="shared" si="6"/>
        <v>-</v>
      </c>
      <c r="BE11" s="223" t="str">
        <f t="shared" si="6"/>
        <v>-</v>
      </c>
      <c r="BF11" s="223" t="str">
        <f t="shared" si="6"/>
        <v>-</v>
      </c>
      <c r="BG11" s="223" t="str">
        <f t="shared" si="6"/>
        <v>-</v>
      </c>
      <c r="BH11" s="223" t="str">
        <f t="shared" si="6"/>
        <v>-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270">
        <f t="shared" ref="BO11:BO12" si="7">AVERAGE(O11:BN11)</f>
        <v>43.012186819965507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7"/>
        <v>#DIV/0!</v>
      </c>
    </row>
    <row r="13" spans="1:67" ht="12.75" customHeight="1" x14ac:dyDescent="0.2">
      <c r="A13" s="307" t="s">
        <v>60</v>
      </c>
      <c r="B13" s="307">
        <v>3</v>
      </c>
      <c r="C13" s="307"/>
      <c r="D13" s="307"/>
      <c r="E13" s="304" t="s">
        <v>695</v>
      </c>
      <c r="F13" s="304"/>
      <c r="G13" s="304" t="s">
        <v>696</v>
      </c>
      <c r="H13" s="305" t="s">
        <v>697</v>
      </c>
      <c r="I13" s="307"/>
      <c r="J13" s="307"/>
      <c r="K13" s="307"/>
      <c r="L13" s="307"/>
      <c r="M13" s="309"/>
      <c r="N13" s="219" t="s">
        <v>934</v>
      </c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>
        <v>5</v>
      </c>
      <c r="AS13" s="230">
        <v>6</v>
      </c>
      <c r="AT13" s="230">
        <v>9</v>
      </c>
      <c r="AU13" s="230">
        <v>5</v>
      </c>
      <c r="AV13" s="230">
        <v>13</v>
      </c>
      <c r="AW13" s="230">
        <v>53</v>
      </c>
      <c r="AX13" s="230">
        <v>57</v>
      </c>
      <c r="AY13" s="230">
        <v>24</v>
      </c>
      <c r="AZ13" s="230">
        <v>17</v>
      </c>
      <c r="BA13" s="230">
        <v>30</v>
      </c>
      <c r="BB13" s="230">
        <v>6</v>
      </c>
      <c r="BC13" s="230">
        <v>7</v>
      </c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132">
        <f t="shared" ref="BO13:BO15" si="8">SUM(O13:BN13)</f>
        <v>232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1">
        <v>5</v>
      </c>
      <c r="AS14" s="231">
        <v>6</v>
      </c>
      <c r="AT14" s="231">
        <v>9</v>
      </c>
      <c r="AU14" s="231">
        <v>5</v>
      </c>
      <c r="AV14" s="231">
        <v>13</v>
      </c>
      <c r="AW14" s="231">
        <v>53</v>
      </c>
      <c r="AX14" s="231">
        <v>57</v>
      </c>
      <c r="AY14" s="231">
        <v>24</v>
      </c>
      <c r="AZ14" s="231">
        <v>17</v>
      </c>
      <c r="BA14" s="231">
        <v>30</v>
      </c>
      <c r="BB14" s="230">
        <v>6</v>
      </c>
      <c r="BC14" s="230">
        <v>7</v>
      </c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132">
        <f t="shared" si="8"/>
        <v>232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 t="str">
        <f t="shared" ref="O15:BN15" si="9">IF(ISBLANK(O13),"-",O13+O14)</f>
        <v>-</v>
      </c>
      <c r="P15" s="222" t="str">
        <f t="shared" si="9"/>
        <v>-</v>
      </c>
      <c r="Q15" s="222" t="str">
        <f t="shared" si="9"/>
        <v>-</v>
      </c>
      <c r="R15" s="222" t="str">
        <f t="shared" si="9"/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 t="str">
        <f t="shared" si="9"/>
        <v>-</v>
      </c>
      <c r="Z15" s="222" t="str">
        <f t="shared" si="9"/>
        <v>-</v>
      </c>
      <c r="AA15" s="222" t="str">
        <f t="shared" si="9"/>
        <v>-</v>
      </c>
      <c r="AB15" s="222" t="str">
        <f t="shared" si="9"/>
        <v>-</v>
      </c>
      <c r="AC15" s="222" t="str">
        <f t="shared" si="9"/>
        <v>-</v>
      </c>
      <c r="AD15" s="222" t="str">
        <f t="shared" si="9"/>
        <v>-</v>
      </c>
      <c r="AE15" s="222" t="str">
        <f t="shared" si="9"/>
        <v>-</v>
      </c>
      <c r="AF15" s="222" t="str">
        <f t="shared" si="9"/>
        <v>-</v>
      </c>
      <c r="AG15" s="222" t="str">
        <f t="shared" si="9"/>
        <v>-</v>
      </c>
      <c r="AH15" s="222" t="str">
        <f t="shared" si="9"/>
        <v>-</v>
      </c>
      <c r="AI15" s="222" t="str">
        <f t="shared" si="9"/>
        <v>-</v>
      </c>
      <c r="AJ15" s="222" t="str">
        <f t="shared" si="9"/>
        <v>-</v>
      </c>
      <c r="AK15" s="222" t="str">
        <f t="shared" si="9"/>
        <v>-</v>
      </c>
      <c r="AL15" s="222" t="str">
        <f t="shared" si="9"/>
        <v>-</v>
      </c>
      <c r="AM15" s="222" t="str">
        <f t="shared" si="9"/>
        <v>-</v>
      </c>
      <c r="AN15" s="222" t="str">
        <f t="shared" si="9"/>
        <v>-</v>
      </c>
      <c r="AO15" s="222" t="str">
        <f t="shared" si="9"/>
        <v>-</v>
      </c>
      <c r="AP15" s="222" t="str">
        <f t="shared" si="9"/>
        <v>-</v>
      </c>
      <c r="AQ15" s="222" t="str">
        <f t="shared" si="9"/>
        <v>-</v>
      </c>
      <c r="AR15" s="222">
        <f t="shared" si="9"/>
        <v>10</v>
      </c>
      <c r="AS15" s="222">
        <f t="shared" si="9"/>
        <v>12</v>
      </c>
      <c r="AT15" s="222">
        <f t="shared" si="9"/>
        <v>18</v>
      </c>
      <c r="AU15" s="222">
        <f t="shared" si="9"/>
        <v>10</v>
      </c>
      <c r="AV15" s="222">
        <f t="shared" si="9"/>
        <v>26</v>
      </c>
      <c r="AW15" s="222">
        <f t="shared" si="9"/>
        <v>106</v>
      </c>
      <c r="AX15" s="222">
        <f t="shared" si="9"/>
        <v>114</v>
      </c>
      <c r="AY15" s="222">
        <f t="shared" si="9"/>
        <v>48</v>
      </c>
      <c r="AZ15" s="222">
        <f t="shared" si="9"/>
        <v>34</v>
      </c>
      <c r="BA15" s="222">
        <f t="shared" si="9"/>
        <v>60</v>
      </c>
      <c r="BB15" s="222">
        <f t="shared" si="9"/>
        <v>12</v>
      </c>
      <c r="BC15" s="222">
        <f t="shared" si="9"/>
        <v>14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133">
        <f t="shared" si="8"/>
        <v>464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tr">
        <f t="shared" ref="O16:BN16" si="10">IF(ISNUMBER(O15),(IF(O15&gt;0,(100/(O13+O14))*O13,"-")),"-")</f>
        <v>-</v>
      </c>
      <c r="P16" s="223" t="str">
        <f t="shared" si="10"/>
        <v>-</v>
      </c>
      <c r="Q16" s="223" t="str">
        <f t="shared" si="10"/>
        <v>-</v>
      </c>
      <c r="R16" s="223" t="str">
        <f t="shared" si="10"/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 t="str">
        <f t="shared" si="10"/>
        <v>-</v>
      </c>
      <c r="AQ16" s="223" t="str">
        <f t="shared" si="10"/>
        <v>-</v>
      </c>
      <c r="AR16" s="223">
        <f t="shared" si="10"/>
        <v>50</v>
      </c>
      <c r="AS16" s="223">
        <f t="shared" si="10"/>
        <v>50</v>
      </c>
      <c r="AT16" s="223">
        <f t="shared" si="10"/>
        <v>50</v>
      </c>
      <c r="AU16" s="223">
        <f t="shared" si="10"/>
        <v>50</v>
      </c>
      <c r="AV16" s="223">
        <f t="shared" si="10"/>
        <v>50</v>
      </c>
      <c r="AW16" s="223">
        <f t="shared" si="10"/>
        <v>50</v>
      </c>
      <c r="AX16" s="223">
        <f t="shared" si="10"/>
        <v>50</v>
      </c>
      <c r="AY16" s="223">
        <f t="shared" si="10"/>
        <v>50</v>
      </c>
      <c r="AZ16" s="223">
        <f t="shared" si="10"/>
        <v>50</v>
      </c>
      <c r="BA16" s="223">
        <f t="shared" si="10"/>
        <v>50</v>
      </c>
      <c r="BB16" s="223">
        <f t="shared" si="10"/>
        <v>50</v>
      </c>
      <c r="BC16" s="223">
        <f t="shared" si="10"/>
        <v>50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119">
        <f t="shared" ref="BO16:BO17" si="11">AVERAGE(O16:BN16)</f>
        <v>50</v>
      </c>
    </row>
    <row r="17" spans="1:67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1"/>
        <v>#DIV/0!</v>
      </c>
    </row>
    <row r="18" spans="1:67" ht="12.75" customHeight="1" x14ac:dyDescent="0.2">
      <c r="A18" s="307" t="s">
        <v>60</v>
      </c>
      <c r="B18" s="307">
        <v>4</v>
      </c>
      <c r="C18" s="307"/>
      <c r="D18" s="307"/>
      <c r="E18" s="304" t="s">
        <v>695</v>
      </c>
      <c r="F18" s="304"/>
      <c r="G18" s="304" t="s">
        <v>696</v>
      </c>
      <c r="H18" s="305" t="s">
        <v>694</v>
      </c>
      <c r="I18" s="307"/>
      <c r="J18" s="307"/>
      <c r="K18" s="307"/>
      <c r="L18" s="307"/>
      <c r="M18" s="309"/>
      <c r="N18" s="219" t="s">
        <v>934</v>
      </c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>
        <v>1</v>
      </c>
      <c r="AS18" s="230">
        <v>1</v>
      </c>
      <c r="AT18" s="230">
        <v>3</v>
      </c>
      <c r="AU18" s="230">
        <v>8</v>
      </c>
      <c r="AV18" s="230">
        <v>4</v>
      </c>
      <c r="AW18" s="230">
        <v>5</v>
      </c>
      <c r="AX18" s="230">
        <v>27</v>
      </c>
      <c r="AY18" s="230">
        <v>15</v>
      </c>
      <c r="AZ18" s="230">
        <v>28</v>
      </c>
      <c r="BA18" s="230">
        <v>28</v>
      </c>
      <c r="BB18" s="230">
        <v>18</v>
      </c>
      <c r="BC18" s="230">
        <v>3</v>
      </c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132">
        <f t="shared" ref="BO18:BO20" si="12">SUM(O18:BN18)</f>
        <v>141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1">
        <v>1</v>
      </c>
      <c r="AS19" s="231">
        <v>1</v>
      </c>
      <c r="AT19" s="231">
        <v>3</v>
      </c>
      <c r="AU19" s="231">
        <v>8</v>
      </c>
      <c r="AV19" s="231">
        <v>4</v>
      </c>
      <c r="AW19" s="231">
        <v>5</v>
      </c>
      <c r="AX19" s="231">
        <v>27</v>
      </c>
      <c r="AY19" s="231">
        <v>15</v>
      </c>
      <c r="AZ19" s="231">
        <v>28</v>
      </c>
      <c r="BA19" s="231">
        <v>28</v>
      </c>
      <c r="BB19" s="230">
        <v>18</v>
      </c>
      <c r="BC19" s="230">
        <v>3</v>
      </c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132">
        <f t="shared" si="12"/>
        <v>141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 t="str">
        <f t="shared" ref="O20:BN20" si="13">IF(ISBLANK(O18),"-",O18+O19)</f>
        <v>-</v>
      </c>
      <c r="P20" s="222" t="str">
        <f t="shared" si="13"/>
        <v>-</v>
      </c>
      <c r="Q20" s="222" t="str">
        <f t="shared" si="13"/>
        <v>-</v>
      </c>
      <c r="R20" s="222" t="str">
        <f t="shared" si="13"/>
        <v>-</v>
      </c>
      <c r="S20" s="222" t="str">
        <f t="shared" si="13"/>
        <v>-</v>
      </c>
      <c r="T20" s="222" t="str">
        <f t="shared" si="13"/>
        <v>-</v>
      </c>
      <c r="U20" s="222" t="str">
        <f t="shared" si="13"/>
        <v>-</v>
      </c>
      <c r="V20" s="222" t="str">
        <f t="shared" si="13"/>
        <v>-</v>
      </c>
      <c r="W20" s="222" t="str">
        <f t="shared" si="13"/>
        <v>-</v>
      </c>
      <c r="X20" s="222" t="str">
        <f t="shared" si="13"/>
        <v>-</v>
      </c>
      <c r="Y20" s="222" t="str">
        <f t="shared" si="13"/>
        <v>-</v>
      </c>
      <c r="Z20" s="222" t="str">
        <f t="shared" si="13"/>
        <v>-</v>
      </c>
      <c r="AA20" s="222" t="str">
        <f t="shared" si="13"/>
        <v>-</v>
      </c>
      <c r="AB20" s="222" t="str">
        <f t="shared" si="13"/>
        <v>-</v>
      </c>
      <c r="AC20" s="222" t="str">
        <f t="shared" si="13"/>
        <v>-</v>
      </c>
      <c r="AD20" s="222" t="str">
        <f t="shared" si="13"/>
        <v>-</v>
      </c>
      <c r="AE20" s="222" t="str">
        <f t="shared" si="13"/>
        <v>-</v>
      </c>
      <c r="AF20" s="222" t="str">
        <f t="shared" si="13"/>
        <v>-</v>
      </c>
      <c r="AG20" s="222" t="str">
        <f t="shared" si="13"/>
        <v>-</v>
      </c>
      <c r="AH20" s="222" t="str">
        <f t="shared" si="13"/>
        <v>-</v>
      </c>
      <c r="AI20" s="222" t="str">
        <f t="shared" si="13"/>
        <v>-</v>
      </c>
      <c r="AJ20" s="222" t="str">
        <f t="shared" si="13"/>
        <v>-</v>
      </c>
      <c r="AK20" s="222" t="str">
        <f t="shared" si="13"/>
        <v>-</v>
      </c>
      <c r="AL20" s="222" t="str">
        <f t="shared" si="13"/>
        <v>-</v>
      </c>
      <c r="AM20" s="222" t="str">
        <f t="shared" si="13"/>
        <v>-</v>
      </c>
      <c r="AN20" s="222" t="str">
        <f t="shared" si="13"/>
        <v>-</v>
      </c>
      <c r="AO20" s="222" t="str">
        <f t="shared" si="13"/>
        <v>-</v>
      </c>
      <c r="AP20" s="222" t="str">
        <f t="shared" si="13"/>
        <v>-</v>
      </c>
      <c r="AQ20" s="222" t="str">
        <f t="shared" si="13"/>
        <v>-</v>
      </c>
      <c r="AR20" s="222">
        <f t="shared" si="13"/>
        <v>2</v>
      </c>
      <c r="AS20" s="222">
        <f t="shared" si="13"/>
        <v>2</v>
      </c>
      <c r="AT20" s="222">
        <f t="shared" si="13"/>
        <v>6</v>
      </c>
      <c r="AU20" s="222">
        <f t="shared" si="13"/>
        <v>16</v>
      </c>
      <c r="AV20" s="222">
        <f t="shared" si="13"/>
        <v>8</v>
      </c>
      <c r="AW20" s="222">
        <f t="shared" si="13"/>
        <v>10</v>
      </c>
      <c r="AX20" s="222">
        <f t="shared" si="13"/>
        <v>54</v>
      </c>
      <c r="AY20" s="222">
        <f t="shared" si="13"/>
        <v>30</v>
      </c>
      <c r="AZ20" s="222">
        <f t="shared" si="13"/>
        <v>56</v>
      </c>
      <c r="BA20" s="222">
        <f t="shared" si="13"/>
        <v>56</v>
      </c>
      <c r="BB20" s="222">
        <f t="shared" si="13"/>
        <v>36</v>
      </c>
      <c r="BC20" s="222">
        <f t="shared" si="13"/>
        <v>6</v>
      </c>
      <c r="BD20" s="222" t="str">
        <f t="shared" si="13"/>
        <v>-</v>
      </c>
      <c r="BE20" s="222" t="str">
        <f t="shared" si="13"/>
        <v>-</v>
      </c>
      <c r="BF20" s="222" t="str">
        <f t="shared" si="13"/>
        <v>-</v>
      </c>
      <c r="BG20" s="222" t="str">
        <f t="shared" si="13"/>
        <v>-</v>
      </c>
      <c r="BH20" s="222" t="str">
        <f t="shared" si="13"/>
        <v>-</v>
      </c>
      <c r="BI20" s="222" t="str">
        <f t="shared" si="13"/>
        <v>-</v>
      </c>
      <c r="BJ20" s="222" t="str">
        <f t="shared" si="13"/>
        <v>-</v>
      </c>
      <c r="BK20" s="222" t="str">
        <f t="shared" si="13"/>
        <v>-</v>
      </c>
      <c r="BL20" s="222" t="str">
        <f t="shared" si="13"/>
        <v>-</v>
      </c>
      <c r="BM20" s="222" t="str">
        <f t="shared" si="13"/>
        <v>-</v>
      </c>
      <c r="BN20" s="222" t="str">
        <f t="shared" si="13"/>
        <v>-</v>
      </c>
      <c r="BO20" s="133">
        <f t="shared" si="12"/>
        <v>282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BN21" si="14">IF(ISNUMBER(O20),(IF(O20&gt;0,(100/(O18+O19))*O18,"-")),"-")</f>
        <v>-</v>
      </c>
      <c r="P21" s="223" t="str">
        <f t="shared" si="14"/>
        <v>-</v>
      </c>
      <c r="Q21" s="223" t="str">
        <f t="shared" si="14"/>
        <v>-</v>
      </c>
      <c r="R21" s="223" t="str">
        <f t="shared" si="14"/>
        <v>-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 t="str">
        <f t="shared" si="14"/>
        <v>-</v>
      </c>
      <c r="AQ21" s="223" t="str">
        <f t="shared" si="14"/>
        <v>-</v>
      </c>
      <c r="AR21" s="223">
        <f t="shared" si="14"/>
        <v>50</v>
      </c>
      <c r="AS21" s="223">
        <f t="shared" si="14"/>
        <v>50</v>
      </c>
      <c r="AT21" s="223">
        <f t="shared" si="14"/>
        <v>50</v>
      </c>
      <c r="AU21" s="223">
        <f t="shared" si="14"/>
        <v>50</v>
      </c>
      <c r="AV21" s="223">
        <f t="shared" si="14"/>
        <v>50</v>
      </c>
      <c r="AW21" s="223">
        <f t="shared" si="14"/>
        <v>50</v>
      </c>
      <c r="AX21" s="223">
        <f t="shared" si="14"/>
        <v>50</v>
      </c>
      <c r="AY21" s="223">
        <f t="shared" si="14"/>
        <v>50</v>
      </c>
      <c r="AZ21" s="223">
        <f t="shared" si="14"/>
        <v>50</v>
      </c>
      <c r="BA21" s="223">
        <f t="shared" si="14"/>
        <v>50</v>
      </c>
      <c r="BB21" s="223">
        <f t="shared" si="14"/>
        <v>50</v>
      </c>
      <c r="BC21" s="223">
        <f t="shared" si="14"/>
        <v>50</v>
      </c>
      <c r="BD21" s="223" t="str">
        <f t="shared" si="14"/>
        <v>-</v>
      </c>
      <c r="BE21" s="223" t="str">
        <f t="shared" si="14"/>
        <v>-</v>
      </c>
      <c r="BF21" s="223" t="str">
        <f t="shared" si="14"/>
        <v>-</v>
      </c>
      <c r="BG21" s="223" t="str">
        <f t="shared" si="14"/>
        <v>-</v>
      </c>
      <c r="BH21" s="223" t="str">
        <f t="shared" si="14"/>
        <v>-</v>
      </c>
      <c r="BI21" s="223" t="str">
        <f t="shared" si="14"/>
        <v>-</v>
      </c>
      <c r="BJ21" s="223" t="str">
        <f t="shared" si="14"/>
        <v>-</v>
      </c>
      <c r="BK21" s="223" t="str">
        <f t="shared" si="14"/>
        <v>-</v>
      </c>
      <c r="BL21" s="223" t="str">
        <f t="shared" si="14"/>
        <v>-</v>
      </c>
      <c r="BM21" s="223" t="str">
        <f t="shared" si="14"/>
        <v>-</v>
      </c>
      <c r="BN21" s="223" t="str">
        <f t="shared" si="14"/>
        <v>-</v>
      </c>
      <c r="BO21" s="119">
        <f t="shared" ref="BO21:BO22" si="15">AVERAGE(O21:BN21)</f>
        <v>50</v>
      </c>
    </row>
    <row r="22" spans="1:67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9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15"/>
        <v>#DIV/0!</v>
      </c>
    </row>
    <row r="23" spans="1:67" ht="12.75" customHeight="1" x14ac:dyDescent="0.2">
      <c r="A23" s="307" t="s">
        <v>60</v>
      </c>
      <c r="B23" s="307">
        <v>5</v>
      </c>
      <c r="C23" s="307"/>
      <c r="D23" s="307"/>
      <c r="E23" s="304" t="s">
        <v>698</v>
      </c>
      <c r="F23" s="304"/>
      <c r="G23" s="304" t="s">
        <v>699</v>
      </c>
      <c r="H23" s="305" t="s">
        <v>700</v>
      </c>
      <c r="I23" s="307"/>
      <c r="J23" s="307"/>
      <c r="K23" s="307"/>
      <c r="L23" s="307"/>
      <c r="M23" s="309"/>
      <c r="N23" s="219" t="s">
        <v>934</v>
      </c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>
        <v>7</v>
      </c>
      <c r="AS23" s="220">
        <v>2</v>
      </c>
      <c r="AT23" s="220">
        <v>0</v>
      </c>
      <c r="AU23" s="220">
        <v>0</v>
      </c>
      <c r="AV23" s="220">
        <v>1</v>
      </c>
      <c r="AW23" s="220">
        <v>48</v>
      </c>
      <c r="AX23" s="220">
        <v>6</v>
      </c>
      <c r="AY23" s="220">
        <v>14</v>
      </c>
      <c r="AZ23" s="220">
        <v>4</v>
      </c>
      <c r="BA23" s="220">
        <v>5</v>
      </c>
      <c r="BB23" s="220">
        <v>7</v>
      </c>
      <c r="BC23" s="220">
        <v>1</v>
      </c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132">
        <f t="shared" ref="BO23:BO25" si="16">SUM(O23:BN23)</f>
        <v>95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6">
        <v>7</v>
      </c>
      <c r="AS24" s="226">
        <v>2</v>
      </c>
      <c r="AT24" s="226">
        <v>0</v>
      </c>
      <c r="AU24" s="226">
        <v>0</v>
      </c>
      <c r="AV24" s="226">
        <v>1</v>
      </c>
      <c r="AW24" s="226">
        <v>48</v>
      </c>
      <c r="AX24" s="226">
        <v>6</v>
      </c>
      <c r="AY24" s="226">
        <v>14</v>
      </c>
      <c r="AZ24" s="226">
        <v>4</v>
      </c>
      <c r="BA24" s="226">
        <v>5</v>
      </c>
      <c r="BB24" s="220">
        <v>7</v>
      </c>
      <c r="BC24" s="220">
        <v>1</v>
      </c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132">
        <f t="shared" si="16"/>
        <v>95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 t="str">
        <f t="shared" ref="O25:BN25" si="17">IF(ISBLANK(O23),"-",O23+O24)</f>
        <v>-</v>
      </c>
      <c r="P25" s="222" t="str">
        <f t="shared" si="17"/>
        <v>-</v>
      </c>
      <c r="Q25" s="222" t="str">
        <f t="shared" si="17"/>
        <v>-</v>
      </c>
      <c r="R25" s="222" t="str">
        <f t="shared" si="17"/>
        <v>-</v>
      </c>
      <c r="S25" s="222" t="str">
        <f t="shared" si="17"/>
        <v>-</v>
      </c>
      <c r="T25" s="222" t="str">
        <f t="shared" si="17"/>
        <v>-</v>
      </c>
      <c r="U25" s="222" t="str">
        <f t="shared" si="17"/>
        <v>-</v>
      </c>
      <c r="V25" s="222" t="str">
        <f t="shared" si="17"/>
        <v>-</v>
      </c>
      <c r="W25" s="222" t="str">
        <f t="shared" si="17"/>
        <v>-</v>
      </c>
      <c r="X25" s="222" t="str">
        <f t="shared" si="17"/>
        <v>-</v>
      </c>
      <c r="Y25" s="222" t="str">
        <f t="shared" si="17"/>
        <v>-</v>
      </c>
      <c r="Z25" s="222" t="str">
        <f t="shared" si="17"/>
        <v>-</v>
      </c>
      <c r="AA25" s="222" t="str">
        <f t="shared" si="17"/>
        <v>-</v>
      </c>
      <c r="AB25" s="222" t="str">
        <f t="shared" si="17"/>
        <v>-</v>
      </c>
      <c r="AC25" s="222" t="str">
        <f t="shared" si="17"/>
        <v>-</v>
      </c>
      <c r="AD25" s="222" t="str">
        <f t="shared" si="17"/>
        <v>-</v>
      </c>
      <c r="AE25" s="222" t="str">
        <f t="shared" si="17"/>
        <v>-</v>
      </c>
      <c r="AF25" s="222" t="str">
        <f t="shared" si="17"/>
        <v>-</v>
      </c>
      <c r="AG25" s="222" t="str">
        <f t="shared" si="17"/>
        <v>-</v>
      </c>
      <c r="AH25" s="222" t="str">
        <f t="shared" si="17"/>
        <v>-</v>
      </c>
      <c r="AI25" s="222" t="str">
        <f t="shared" si="17"/>
        <v>-</v>
      </c>
      <c r="AJ25" s="222" t="str">
        <f t="shared" si="17"/>
        <v>-</v>
      </c>
      <c r="AK25" s="222" t="str">
        <f t="shared" si="17"/>
        <v>-</v>
      </c>
      <c r="AL25" s="222" t="str">
        <f t="shared" si="17"/>
        <v>-</v>
      </c>
      <c r="AM25" s="222" t="str">
        <f t="shared" si="17"/>
        <v>-</v>
      </c>
      <c r="AN25" s="222" t="str">
        <f t="shared" si="17"/>
        <v>-</v>
      </c>
      <c r="AO25" s="222" t="str">
        <f t="shared" si="17"/>
        <v>-</v>
      </c>
      <c r="AP25" s="222" t="str">
        <f t="shared" si="17"/>
        <v>-</v>
      </c>
      <c r="AQ25" s="222" t="str">
        <f t="shared" si="17"/>
        <v>-</v>
      </c>
      <c r="AR25" s="222">
        <f t="shared" si="17"/>
        <v>14</v>
      </c>
      <c r="AS25" s="222">
        <f t="shared" si="17"/>
        <v>4</v>
      </c>
      <c r="AT25" s="222">
        <f t="shared" si="17"/>
        <v>0</v>
      </c>
      <c r="AU25" s="222">
        <f t="shared" si="17"/>
        <v>0</v>
      </c>
      <c r="AV25" s="222">
        <f t="shared" si="17"/>
        <v>2</v>
      </c>
      <c r="AW25" s="222">
        <f t="shared" si="17"/>
        <v>96</v>
      </c>
      <c r="AX25" s="222">
        <f t="shared" si="17"/>
        <v>12</v>
      </c>
      <c r="AY25" s="222">
        <f t="shared" si="17"/>
        <v>28</v>
      </c>
      <c r="AZ25" s="222">
        <f t="shared" si="17"/>
        <v>8</v>
      </c>
      <c r="BA25" s="222">
        <f t="shared" si="17"/>
        <v>10</v>
      </c>
      <c r="BB25" s="222">
        <f t="shared" si="17"/>
        <v>14</v>
      </c>
      <c r="BC25" s="222">
        <f t="shared" si="17"/>
        <v>2</v>
      </c>
      <c r="BD25" s="222" t="str">
        <f t="shared" si="17"/>
        <v>-</v>
      </c>
      <c r="BE25" s="222" t="str">
        <f t="shared" si="17"/>
        <v>-</v>
      </c>
      <c r="BF25" s="222" t="str">
        <f t="shared" si="17"/>
        <v>-</v>
      </c>
      <c r="BG25" s="222" t="str">
        <f t="shared" si="17"/>
        <v>-</v>
      </c>
      <c r="BH25" s="222" t="str">
        <f t="shared" si="17"/>
        <v>-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133">
        <f t="shared" si="16"/>
        <v>190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 t="str">
        <f t="shared" ref="O26:BN26" si="18">IF(ISNUMBER(O25),(IF(O25&gt;0,(100/(O23+O24))*O23,"-")),"-")</f>
        <v>-</v>
      </c>
      <c r="P26" s="223" t="str">
        <f t="shared" si="18"/>
        <v>-</v>
      </c>
      <c r="Q26" s="223" t="str">
        <f t="shared" si="18"/>
        <v>-</v>
      </c>
      <c r="R26" s="223" t="str">
        <f t="shared" si="18"/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 t="str">
        <f t="shared" si="18"/>
        <v>-</v>
      </c>
      <c r="AQ26" s="223" t="str">
        <f t="shared" si="18"/>
        <v>-</v>
      </c>
      <c r="AR26" s="223">
        <f t="shared" si="18"/>
        <v>50</v>
      </c>
      <c r="AS26" s="223">
        <f t="shared" si="18"/>
        <v>50</v>
      </c>
      <c r="AT26" s="223" t="str">
        <f t="shared" si="18"/>
        <v>-</v>
      </c>
      <c r="AU26" s="223" t="str">
        <f t="shared" si="18"/>
        <v>-</v>
      </c>
      <c r="AV26" s="223">
        <f t="shared" si="18"/>
        <v>50</v>
      </c>
      <c r="AW26" s="223">
        <f t="shared" si="18"/>
        <v>50</v>
      </c>
      <c r="AX26" s="223">
        <f t="shared" si="18"/>
        <v>50</v>
      </c>
      <c r="AY26" s="223">
        <f t="shared" si="18"/>
        <v>50</v>
      </c>
      <c r="AZ26" s="223">
        <f t="shared" si="18"/>
        <v>50</v>
      </c>
      <c r="BA26" s="223">
        <f t="shared" si="18"/>
        <v>50</v>
      </c>
      <c r="BB26" s="223">
        <f t="shared" si="18"/>
        <v>50</v>
      </c>
      <c r="BC26" s="223">
        <f t="shared" si="18"/>
        <v>50</v>
      </c>
      <c r="BD26" s="223" t="str">
        <f t="shared" si="18"/>
        <v>-</v>
      </c>
      <c r="BE26" s="223" t="str">
        <f t="shared" si="18"/>
        <v>-</v>
      </c>
      <c r="BF26" s="223" t="str">
        <f t="shared" si="18"/>
        <v>-</v>
      </c>
      <c r="BG26" s="223" t="str">
        <f t="shared" si="18"/>
        <v>-</v>
      </c>
      <c r="BH26" s="223" t="str">
        <f t="shared" si="18"/>
        <v>-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119">
        <f t="shared" ref="BO26:BO27" si="19">AVERAGE(O26:BN26)</f>
        <v>50</v>
      </c>
    </row>
    <row r="27" spans="1:67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9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19"/>
        <v>#DIV/0!</v>
      </c>
    </row>
    <row r="28" spans="1:67" ht="12.75" customHeight="1" x14ac:dyDescent="0.2">
      <c r="A28" s="307" t="s">
        <v>60</v>
      </c>
      <c r="B28" s="307">
        <v>6</v>
      </c>
      <c r="C28" s="307"/>
      <c r="D28" s="307"/>
      <c r="E28" s="304" t="s">
        <v>698</v>
      </c>
      <c r="F28" s="304"/>
      <c r="G28" s="304" t="s">
        <v>701</v>
      </c>
      <c r="H28" s="305" t="s">
        <v>694</v>
      </c>
      <c r="I28" s="307"/>
      <c r="J28" s="307"/>
      <c r="K28" s="307"/>
      <c r="L28" s="307"/>
      <c r="M28" s="309"/>
      <c r="N28" s="219" t="s">
        <v>934</v>
      </c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>
        <v>3</v>
      </c>
      <c r="AS28" s="220">
        <v>2</v>
      </c>
      <c r="AT28" s="220">
        <v>0</v>
      </c>
      <c r="AU28" s="220">
        <v>0</v>
      </c>
      <c r="AV28" s="220">
        <v>1</v>
      </c>
      <c r="AW28" s="220">
        <v>4</v>
      </c>
      <c r="AX28" s="220">
        <v>9</v>
      </c>
      <c r="AY28" s="220">
        <v>3</v>
      </c>
      <c r="AZ28" s="220">
        <v>27</v>
      </c>
      <c r="BA28" s="220">
        <v>11</v>
      </c>
      <c r="BB28" s="220">
        <v>10</v>
      </c>
      <c r="BC28" s="220">
        <v>1</v>
      </c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132">
        <f t="shared" ref="BO28:BO30" si="20">SUM(O28:BN28)</f>
        <v>71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6">
        <v>3</v>
      </c>
      <c r="AS29" s="226">
        <v>2</v>
      </c>
      <c r="AT29" s="226">
        <v>0</v>
      </c>
      <c r="AU29" s="226">
        <v>0</v>
      </c>
      <c r="AV29" s="226">
        <v>1</v>
      </c>
      <c r="AW29" s="226">
        <v>4</v>
      </c>
      <c r="AX29" s="226">
        <v>9</v>
      </c>
      <c r="AY29" s="226">
        <v>3</v>
      </c>
      <c r="AZ29" s="226">
        <v>27</v>
      </c>
      <c r="BA29" s="226">
        <v>11</v>
      </c>
      <c r="BB29" s="220">
        <v>10</v>
      </c>
      <c r="BC29" s="220">
        <v>1</v>
      </c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132">
        <f t="shared" si="20"/>
        <v>71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 t="str">
        <f t="shared" ref="O30:BN30" si="21">IF(ISBLANK(O28),"-",O28+O29)</f>
        <v>-</v>
      </c>
      <c r="P30" s="222" t="str">
        <f t="shared" si="21"/>
        <v>-</v>
      </c>
      <c r="Q30" s="222" t="str">
        <f t="shared" si="21"/>
        <v>-</v>
      </c>
      <c r="R30" s="222" t="str">
        <f t="shared" si="21"/>
        <v>-</v>
      </c>
      <c r="S30" s="222" t="str">
        <f t="shared" si="21"/>
        <v>-</v>
      </c>
      <c r="T30" s="222" t="str">
        <f t="shared" si="21"/>
        <v>-</v>
      </c>
      <c r="U30" s="222" t="str">
        <f t="shared" si="21"/>
        <v>-</v>
      </c>
      <c r="V30" s="222" t="str">
        <f t="shared" si="21"/>
        <v>-</v>
      </c>
      <c r="W30" s="222" t="str">
        <f t="shared" si="21"/>
        <v>-</v>
      </c>
      <c r="X30" s="222" t="str">
        <f t="shared" si="21"/>
        <v>-</v>
      </c>
      <c r="Y30" s="222" t="str">
        <f t="shared" si="21"/>
        <v>-</v>
      </c>
      <c r="Z30" s="222" t="str">
        <f t="shared" si="21"/>
        <v>-</v>
      </c>
      <c r="AA30" s="222" t="str">
        <f t="shared" si="21"/>
        <v>-</v>
      </c>
      <c r="AB30" s="222" t="str">
        <f t="shared" si="21"/>
        <v>-</v>
      </c>
      <c r="AC30" s="222" t="str">
        <f t="shared" si="21"/>
        <v>-</v>
      </c>
      <c r="AD30" s="222" t="str">
        <f t="shared" si="21"/>
        <v>-</v>
      </c>
      <c r="AE30" s="222" t="str">
        <f t="shared" si="21"/>
        <v>-</v>
      </c>
      <c r="AF30" s="222" t="str">
        <f t="shared" si="21"/>
        <v>-</v>
      </c>
      <c r="AG30" s="222" t="str">
        <f t="shared" si="21"/>
        <v>-</v>
      </c>
      <c r="AH30" s="222" t="str">
        <f t="shared" si="21"/>
        <v>-</v>
      </c>
      <c r="AI30" s="222" t="str">
        <f t="shared" si="21"/>
        <v>-</v>
      </c>
      <c r="AJ30" s="222" t="str">
        <f t="shared" si="21"/>
        <v>-</v>
      </c>
      <c r="AK30" s="222" t="str">
        <f t="shared" si="21"/>
        <v>-</v>
      </c>
      <c r="AL30" s="222" t="str">
        <f t="shared" si="21"/>
        <v>-</v>
      </c>
      <c r="AM30" s="222" t="str">
        <f t="shared" si="21"/>
        <v>-</v>
      </c>
      <c r="AN30" s="222" t="str">
        <f t="shared" si="21"/>
        <v>-</v>
      </c>
      <c r="AO30" s="222" t="str">
        <f t="shared" si="21"/>
        <v>-</v>
      </c>
      <c r="AP30" s="222" t="str">
        <f t="shared" si="21"/>
        <v>-</v>
      </c>
      <c r="AQ30" s="222" t="str">
        <f t="shared" si="21"/>
        <v>-</v>
      </c>
      <c r="AR30" s="222">
        <f t="shared" si="21"/>
        <v>6</v>
      </c>
      <c r="AS30" s="222">
        <f t="shared" si="21"/>
        <v>4</v>
      </c>
      <c r="AT30" s="222">
        <f t="shared" si="21"/>
        <v>0</v>
      </c>
      <c r="AU30" s="222">
        <f t="shared" si="21"/>
        <v>0</v>
      </c>
      <c r="AV30" s="222">
        <f t="shared" si="21"/>
        <v>2</v>
      </c>
      <c r="AW30" s="222">
        <f t="shared" si="21"/>
        <v>8</v>
      </c>
      <c r="AX30" s="222">
        <f t="shared" si="21"/>
        <v>18</v>
      </c>
      <c r="AY30" s="222">
        <f t="shared" si="21"/>
        <v>6</v>
      </c>
      <c r="AZ30" s="222">
        <f t="shared" si="21"/>
        <v>54</v>
      </c>
      <c r="BA30" s="222">
        <f t="shared" si="21"/>
        <v>22</v>
      </c>
      <c r="BB30" s="222">
        <f t="shared" si="21"/>
        <v>20</v>
      </c>
      <c r="BC30" s="222">
        <f t="shared" si="21"/>
        <v>2</v>
      </c>
      <c r="BD30" s="222" t="str">
        <f t="shared" si="21"/>
        <v>-</v>
      </c>
      <c r="BE30" s="222" t="str">
        <f t="shared" si="21"/>
        <v>-</v>
      </c>
      <c r="BF30" s="222" t="str">
        <f t="shared" si="21"/>
        <v>-</v>
      </c>
      <c r="BG30" s="222" t="str">
        <f t="shared" si="21"/>
        <v>-</v>
      </c>
      <c r="BH30" s="222" t="str">
        <f t="shared" si="21"/>
        <v>-</v>
      </c>
      <c r="BI30" s="222" t="str">
        <f t="shared" si="21"/>
        <v>-</v>
      </c>
      <c r="BJ30" s="222" t="str">
        <f t="shared" si="21"/>
        <v>-</v>
      </c>
      <c r="BK30" s="222" t="str">
        <f t="shared" si="21"/>
        <v>-</v>
      </c>
      <c r="BL30" s="222" t="str">
        <f t="shared" si="21"/>
        <v>-</v>
      </c>
      <c r="BM30" s="222" t="str">
        <f t="shared" si="21"/>
        <v>-</v>
      </c>
      <c r="BN30" s="222" t="str">
        <f t="shared" si="21"/>
        <v>-</v>
      </c>
      <c r="BO30" s="133">
        <f t="shared" si="20"/>
        <v>142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tr">
        <f t="shared" ref="O31:BN31" si="22">IF(ISNUMBER(O30),(IF(O30&gt;0,(100/(O28+O29))*O28,"-")),"-")</f>
        <v>-</v>
      </c>
      <c r="P31" s="223" t="str">
        <f t="shared" si="22"/>
        <v>-</v>
      </c>
      <c r="Q31" s="223" t="str">
        <f t="shared" si="22"/>
        <v>-</v>
      </c>
      <c r="R31" s="223" t="str">
        <f t="shared" si="22"/>
        <v>-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 t="str">
        <f t="shared" si="22"/>
        <v>-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 t="str">
        <f t="shared" si="22"/>
        <v>-</v>
      </c>
      <c r="AG31" s="223" t="str">
        <f t="shared" si="22"/>
        <v>-</v>
      </c>
      <c r="AH31" s="223" t="str">
        <f t="shared" si="22"/>
        <v>-</v>
      </c>
      <c r="AI31" s="223" t="str">
        <f t="shared" si="22"/>
        <v>-</v>
      </c>
      <c r="AJ31" s="223" t="str">
        <f t="shared" si="22"/>
        <v>-</v>
      </c>
      <c r="AK31" s="223" t="str">
        <f t="shared" si="22"/>
        <v>-</v>
      </c>
      <c r="AL31" s="223" t="str">
        <f t="shared" si="22"/>
        <v>-</v>
      </c>
      <c r="AM31" s="223" t="str">
        <f t="shared" si="22"/>
        <v>-</v>
      </c>
      <c r="AN31" s="223" t="str">
        <f t="shared" si="22"/>
        <v>-</v>
      </c>
      <c r="AO31" s="223" t="str">
        <f t="shared" si="22"/>
        <v>-</v>
      </c>
      <c r="AP31" s="223" t="str">
        <f t="shared" si="22"/>
        <v>-</v>
      </c>
      <c r="AQ31" s="223" t="str">
        <f t="shared" si="22"/>
        <v>-</v>
      </c>
      <c r="AR31" s="223">
        <f t="shared" si="22"/>
        <v>50</v>
      </c>
      <c r="AS31" s="223">
        <f t="shared" si="22"/>
        <v>50</v>
      </c>
      <c r="AT31" s="223" t="str">
        <f t="shared" si="22"/>
        <v>-</v>
      </c>
      <c r="AU31" s="223" t="str">
        <f t="shared" si="22"/>
        <v>-</v>
      </c>
      <c r="AV31" s="223">
        <f t="shared" si="22"/>
        <v>50</v>
      </c>
      <c r="AW31" s="223">
        <f t="shared" si="22"/>
        <v>50</v>
      </c>
      <c r="AX31" s="223">
        <f t="shared" si="22"/>
        <v>50</v>
      </c>
      <c r="AY31" s="223">
        <f t="shared" si="22"/>
        <v>50</v>
      </c>
      <c r="AZ31" s="223">
        <f t="shared" si="22"/>
        <v>50</v>
      </c>
      <c r="BA31" s="223">
        <f t="shared" si="22"/>
        <v>50.000000000000007</v>
      </c>
      <c r="BB31" s="223">
        <f t="shared" si="22"/>
        <v>50</v>
      </c>
      <c r="BC31" s="223">
        <f t="shared" si="22"/>
        <v>50</v>
      </c>
      <c r="BD31" s="223" t="str">
        <f t="shared" si="22"/>
        <v>-</v>
      </c>
      <c r="BE31" s="223" t="str">
        <f t="shared" si="22"/>
        <v>-</v>
      </c>
      <c r="BF31" s="223" t="str">
        <f t="shared" si="22"/>
        <v>-</v>
      </c>
      <c r="BG31" s="223" t="str">
        <f t="shared" si="22"/>
        <v>-</v>
      </c>
      <c r="BH31" s="223" t="str">
        <f t="shared" si="22"/>
        <v>-</v>
      </c>
      <c r="BI31" s="223" t="str">
        <f t="shared" si="22"/>
        <v>-</v>
      </c>
      <c r="BJ31" s="223" t="str">
        <f t="shared" si="22"/>
        <v>-</v>
      </c>
      <c r="BK31" s="223" t="str">
        <f t="shared" si="22"/>
        <v>-</v>
      </c>
      <c r="BL31" s="223" t="str">
        <f t="shared" si="22"/>
        <v>-</v>
      </c>
      <c r="BM31" s="223" t="str">
        <f t="shared" si="22"/>
        <v>-</v>
      </c>
      <c r="BN31" s="223" t="str">
        <f t="shared" si="22"/>
        <v>-</v>
      </c>
      <c r="BO31" s="119">
        <f t="shared" ref="BO31:BO32" si="23">AVERAGE(O31:BN31)</f>
        <v>50</v>
      </c>
    </row>
    <row r="32" spans="1:67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23"/>
        <v>#DIV/0!</v>
      </c>
    </row>
    <row r="33" spans="1:67" ht="12.75" customHeight="1" x14ac:dyDescent="0.2">
      <c r="A33" s="307" t="s">
        <v>60</v>
      </c>
      <c r="B33" s="307">
        <v>7</v>
      </c>
      <c r="C33" s="307"/>
      <c r="D33" s="307"/>
      <c r="E33" s="304" t="s">
        <v>698</v>
      </c>
      <c r="F33" s="304"/>
      <c r="G33" s="304" t="s">
        <v>701</v>
      </c>
      <c r="H33" s="305" t="s">
        <v>93</v>
      </c>
      <c r="I33" s="307"/>
      <c r="J33" s="307"/>
      <c r="K33" s="307"/>
      <c r="L33" s="307"/>
      <c r="M33" s="309"/>
      <c r="N33" s="219" t="s">
        <v>934</v>
      </c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132">
        <f t="shared" ref="BO33:BO35" si="24">SUM(O33:BN33)</f>
        <v>0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132">
        <f t="shared" si="24"/>
        <v>0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 t="str">
        <f t="shared" ref="O35:BN35" si="25">IF(ISBLANK(O33),"-",O33+O34)</f>
        <v>-</v>
      </c>
      <c r="P35" s="222" t="str">
        <f t="shared" si="25"/>
        <v>-</v>
      </c>
      <c r="Q35" s="222" t="str">
        <f t="shared" si="25"/>
        <v>-</v>
      </c>
      <c r="R35" s="222" t="str">
        <f t="shared" si="25"/>
        <v>-</v>
      </c>
      <c r="S35" s="222" t="str">
        <f t="shared" si="25"/>
        <v>-</v>
      </c>
      <c r="T35" s="222" t="str">
        <f t="shared" si="25"/>
        <v>-</v>
      </c>
      <c r="U35" s="222" t="str">
        <f t="shared" si="25"/>
        <v>-</v>
      </c>
      <c r="V35" s="222" t="str">
        <f t="shared" si="25"/>
        <v>-</v>
      </c>
      <c r="W35" s="222" t="str">
        <f t="shared" si="25"/>
        <v>-</v>
      </c>
      <c r="X35" s="222" t="str">
        <f t="shared" si="25"/>
        <v>-</v>
      </c>
      <c r="Y35" s="222" t="str">
        <f t="shared" si="25"/>
        <v>-</v>
      </c>
      <c r="Z35" s="222" t="str">
        <f t="shared" si="25"/>
        <v>-</v>
      </c>
      <c r="AA35" s="222" t="str">
        <f t="shared" si="25"/>
        <v>-</v>
      </c>
      <c r="AB35" s="222" t="str">
        <f t="shared" si="25"/>
        <v>-</v>
      </c>
      <c r="AC35" s="222" t="str">
        <f t="shared" si="25"/>
        <v>-</v>
      </c>
      <c r="AD35" s="222" t="str">
        <f t="shared" si="25"/>
        <v>-</v>
      </c>
      <c r="AE35" s="222" t="str">
        <f t="shared" si="25"/>
        <v>-</v>
      </c>
      <c r="AF35" s="222" t="str">
        <f t="shared" si="25"/>
        <v>-</v>
      </c>
      <c r="AG35" s="222" t="str">
        <f t="shared" si="25"/>
        <v>-</v>
      </c>
      <c r="AH35" s="222" t="str">
        <f t="shared" si="25"/>
        <v>-</v>
      </c>
      <c r="AI35" s="222" t="str">
        <f t="shared" si="25"/>
        <v>-</v>
      </c>
      <c r="AJ35" s="222" t="str">
        <f t="shared" si="25"/>
        <v>-</v>
      </c>
      <c r="AK35" s="222" t="str">
        <f t="shared" si="25"/>
        <v>-</v>
      </c>
      <c r="AL35" s="222" t="str">
        <f t="shared" si="25"/>
        <v>-</v>
      </c>
      <c r="AM35" s="222" t="str">
        <f t="shared" si="25"/>
        <v>-</v>
      </c>
      <c r="AN35" s="222" t="str">
        <f t="shared" si="25"/>
        <v>-</v>
      </c>
      <c r="AO35" s="222" t="str">
        <f t="shared" si="25"/>
        <v>-</v>
      </c>
      <c r="AP35" s="222" t="str">
        <f t="shared" si="25"/>
        <v>-</v>
      </c>
      <c r="AQ35" s="222" t="str">
        <f t="shared" si="25"/>
        <v>-</v>
      </c>
      <c r="AR35" s="222" t="str">
        <f t="shared" si="25"/>
        <v>-</v>
      </c>
      <c r="AS35" s="222" t="str">
        <f t="shared" si="25"/>
        <v>-</v>
      </c>
      <c r="AT35" s="222" t="str">
        <f t="shared" si="25"/>
        <v>-</v>
      </c>
      <c r="AU35" s="222" t="str">
        <f t="shared" si="25"/>
        <v>-</v>
      </c>
      <c r="AV35" s="222" t="str">
        <f t="shared" si="25"/>
        <v>-</v>
      </c>
      <c r="AW35" s="222" t="str">
        <f t="shared" si="25"/>
        <v>-</v>
      </c>
      <c r="AX35" s="222" t="str">
        <f t="shared" si="25"/>
        <v>-</v>
      </c>
      <c r="AY35" s="222" t="str">
        <f t="shared" si="25"/>
        <v>-</v>
      </c>
      <c r="AZ35" s="222" t="str">
        <f t="shared" si="25"/>
        <v>-</v>
      </c>
      <c r="BA35" s="222" t="str">
        <f t="shared" si="25"/>
        <v>-</v>
      </c>
      <c r="BB35" s="222" t="str">
        <f t="shared" si="25"/>
        <v>-</v>
      </c>
      <c r="BC35" s="222" t="str">
        <f t="shared" si="25"/>
        <v>-</v>
      </c>
      <c r="BD35" s="222" t="str">
        <f t="shared" si="25"/>
        <v>-</v>
      </c>
      <c r="BE35" s="222" t="str">
        <f t="shared" si="25"/>
        <v>-</v>
      </c>
      <c r="BF35" s="222" t="str">
        <f t="shared" si="25"/>
        <v>-</v>
      </c>
      <c r="BG35" s="222" t="str">
        <f t="shared" si="25"/>
        <v>-</v>
      </c>
      <c r="BH35" s="222" t="str">
        <f t="shared" si="25"/>
        <v>-</v>
      </c>
      <c r="BI35" s="222" t="str">
        <f t="shared" si="25"/>
        <v>-</v>
      </c>
      <c r="BJ35" s="222" t="str">
        <f t="shared" si="25"/>
        <v>-</v>
      </c>
      <c r="BK35" s="222" t="str">
        <f t="shared" si="25"/>
        <v>-</v>
      </c>
      <c r="BL35" s="222" t="str">
        <f t="shared" si="25"/>
        <v>-</v>
      </c>
      <c r="BM35" s="222" t="str">
        <f t="shared" si="25"/>
        <v>-</v>
      </c>
      <c r="BN35" s="222" t="str">
        <f t="shared" si="25"/>
        <v>-</v>
      </c>
      <c r="BO35" s="133">
        <f t="shared" si="24"/>
        <v>0</v>
      </c>
    </row>
    <row r="36" spans="1:67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 t="str">
        <f t="shared" ref="O36:BN36" si="26">IF(ISNUMBER(O35),(IF(O35&gt;0,(100/(O33+O34))*O33,"-")),"-")</f>
        <v>-</v>
      </c>
      <c r="P36" s="223" t="str">
        <f t="shared" si="26"/>
        <v>-</v>
      </c>
      <c r="Q36" s="223" t="str">
        <f t="shared" si="26"/>
        <v>-</v>
      </c>
      <c r="R36" s="223" t="str">
        <f t="shared" si="26"/>
        <v>-</v>
      </c>
      <c r="S36" s="223" t="str">
        <f t="shared" si="26"/>
        <v>-</v>
      </c>
      <c r="T36" s="223" t="str">
        <f t="shared" si="26"/>
        <v>-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 t="str">
        <f t="shared" si="26"/>
        <v>-</v>
      </c>
      <c r="AN36" s="223" t="str">
        <f t="shared" si="26"/>
        <v>-</v>
      </c>
      <c r="AO36" s="223" t="str">
        <f t="shared" si="26"/>
        <v>-</v>
      </c>
      <c r="AP36" s="223" t="str">
        <f t="shared" si="26"/>
        <v>-</v>
      </c>
      <c r="AQ36" s="223" t="str">
        <f t="shared" si="26"/>
        <v>-</v>
      </c>
      <c r="AR36" s="223" t="str">
        <f t="shared" si="26"/>
        <v>-</v>
      </c>
      <c r="AS36" s="223" t="str">
        <f t="shared" si="26"/>
        <v>-</v>
      </c>
      <c r="AT36" s="223" t="str">
        <f t="shared" si="26"/>
        <v>-</v>
      </c>
      <c r="AU36" s="223" t="str">
        <f t="shared" si="26"/>
        <v>-</v>
      </c>
      <c r="AV36" s="223" t="str">
        <f t="shared" si="26"/>
        <v>-</v>
      </c>
      <c r="AW36" s="223" t="str">
        <f t="shared" si="26"/>
        <v>-</v>
      </c>
      <c r="AX36" s="223" t="str">
        <f t="shared" si="26"/>
        <v>-</v>
      </c>
      <c r="AY36" s="223" t="str">
        <f t="shared" si="26"/>
        <v>-</v>
      </c>
      <c r="AZ36" s="223" t="str">
        <f t="shared" si="26"/>
        <v>-</v>
      </c>
      <c r="BA36" s="223" t="str">
        <f t="shared" si="26"/>
        <v>-</v>
      </c>
      <c r="BB36" s="223" t="str">
        <f t="shared" si="26"/>
        <v>-</v>
      </c>
      <c r="BC36" s="223" t="str">
        <f t="shared" si="26"/>
        <v>-</v>
      </c>
      <c r="BD36" s="223" t="str">
        <f t="shared" si="26"/>
        <v>-</v>
      </c>
      <c r="BE36" s="223" t="str">
        <f t="shared" si="26"/>
        <v>-</v>
      </c>
      <c r="BF36" s="223" t="str">
        <f t="shared" si="26"/>
        <v>-</v>
      </c>
      <c r="BG36" s="223" t="str">
        <f t="shared" si="26"/>
        <v>-</v>
      </c>
      <c r="BH36" s="223" t="str">
        <f t="shared" si="26"/>
        <v>-</v>
      </c>
      <c r="BI36" s="223" t="str">
        <f t="shared" si="26"/>
        <v>-</v>
      </c>
      <c r="BJ36" s="223" t="str">
        <f t="shared" si="26"/>
        <v>-</v>
      </c>
      <c r="BK36" s="223" t="str">
        <f t="shared" si="26"/>
        <v>-</v>
      </c>
      <c r="BL36" s="223" t="str">
        <f t="shared" si="26"/>
        <v>-</v>
      </c>
      <c r="BM36" s="223" t="str">
        <f t="shared" si="26"/>
        <v>-</v>
      </c>
      <c r="BN36" s="223" t="str">
        <f t="shared" si="26"/>
        <v>-</v>
      </c>
      <c r="BO36" s="119" t="e">
        <f t="shared" ref="BO36:BO37" si="27">AVERAGE(O36:BN36)</f>
        <v>#DIV/0!</v>
      </c>
    </row>
    <row r="37" spans="1:67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9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27"/>
        <v>#DIV/0!</v>
      </c>
    </row>
    <row r="38" spans="1:67" ht="12.75" customHeight="1" x14ac:dyDescent="0.2">
      <c r="A38" s="307" t="s">
        <v>60</v>
      </c>
      <c r="B38" s="307">
        <v>8</v>
      </c>
      <c r="C38" s="307"/>
      <c r="D38" s="307"/>
      <c r="E38" s="304" t="s">
        <v>702</v>
      </c>
      <c r="F38" s="304"/>
      <c r="G38" s="304" t="s">
        <v>703</v>
      </c>
      <c r="H38" s="305" t="s">
        <v>700</v>
      </c>
      <c r="I38" s="307"/>
      <c r="J38" s="307"/>
      <c r="K38" s="307"/>
      <c r="L38" s="307"/>
      <c r="M38" s="309"/>
      <c r="N38" s="219" t="s">
        <v>934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>
        <v>1</v>
      </c>
      <c r="AS38" s="230">
        <v>10</v>
      </c>
      <c r="AT38" s="230">
        <v>4</v>
      </c>
      <c r="AU38" s="230">
        <v>9</v>
      </c>
      <c r="AV38" s="230">
        <v>7</v>
      </c>
      <c r="AW38" s="230">
        <v>23</v>
      </c>
      <c r="AX38" s="230">
        <v>15</v>
      </c>
      <c r="AY38" s="230">
        <v>8</v>
      </c>
      <c r="AZ38" s="230">
        <v>17</v>
      </c>
      <c r="BA38" s="230">
        <v>22</v>
      </c>
      <c r="BB38" s="230">
        <v>19</v>
      </c>
      <c r="BC38" s="230">
        <v>4</v>
      </c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132">
        <f t="shared" ref="BO38:BO40" si="28">SUM(O38:BN38)</f>
        <v>139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>
        <v>5</v>
      </c>
      <c r="AS39" s="230">
        <v>8</v>
      </c>
      <c r="AT39" s="230">
        <v>5</v>
      </c>
      <c r="AU39" s="230">
        <v>8</v>
      </c>
      <c r="AV39" s="230">
        <v>9</v>
      </c>
      <c r="AW39" s="230">
        <v>5</v>
      </c>
      <c r="AX39" s="230">
        <v>5</v>
      </c>
      <c r="AY39" s="230">
        <v>5</v>
      </c>
      <c r="AZ39" s="230">
        <v>9</v>
      </c>
      <c r="BA39" s="230">
        <v>8</v>
      </c>
      <c r="BB39" s="230">
        <v>7</v>
      </c>
      <c r="BC39" s="230">
        <v>4</v>
      </c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132">
        <f t="shared" si="28"/>
        <v>78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 t="str">
        <f t="shared" ref="O40:BN40" si="29">IF(ISBLANK(O38),"-",O38+O39)</f>
        <v>-</v>
      </c>
      <c r="P40" s="222" t="str">
        <f t="shared" si="29"/>
        <v>-</v>
      </c>
      <c r="Q40" s="222" t="str">
        <f t="shared" si="29"/>
        <v>-</v>
      </c>
      <c r="R40" s="222" t="str">
        <f t="shared" si="29"/>
        <v>-</v>
      </c>
      <c r="S40" s="222" t="str">
        <f t="shared" si="29"/>
        <v>-</v>
      </c>
      <c r="T40" s="222" t="str">
        <f t="shared" si="29"/>
        <v>-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 t="str">
        <f t="shared" si="29"/>
        <v>-</v>
      </c>
      <c r="Y40" s="222" t="str">
        <f t="shared" si="29"/>
        <v>-</v>
      </c>
      <c r="Z40" s="222" t="str">
        <f t="shared" si="29"/>
        <v>-</v>
      </c>
      <c r="AA40" s="222" t="str">
        <f t="shared" si="29"/>
        <v>-</v>
      </c>
      <c r="AB40" s="222" t="str">
        <f t="shared" si="29"/>
        <v>-</v>
      </c>
      <c r="AC40" s="222" t="str">
        <f t="shared" si="29"/>
        <v>-</v>
      </c>
      <c r="AD40" s="222" t="str">
        <f t="shared" si="29"/>
        <v>-</v>
      </c>
      <c r="AE40" s="222" t="str">
        <f t="shared" si="29"/>
        <v>-</v>
      </c>
      <c r="AF40" s="222" t="str">
        <f t="shared" si="29"/>
        <v>-</v>
      </c>
      <c r="AG40" s="222" t="str">
        <f t="shared" si="29"/>
        <v>-</v>
      </c>
      <c r="AH40" s="222" t="str">
        <f t="shared" si="29"/>
        <v>-</v>
      </c>
      <c r="AI40" s="222" t="str">
        <f t="shared" si="29"/>
        <v>-</v>
      </c>
      <c r="AJ40" s="222" t="str">
        <f t="shared" si="29"/>
        <v>-</v>
      </c>
      <c r="AK40" s="222" t="str">
        <f t="shared" si="29"/>
        <v>-</v>
      </c>
      <c r="AL40" s="222" t="str">
        <f t="shared" si="29"/>
        <v>-</v>
      </c>
      <c r="AM40" s="222" t="str">
        <f t="shared" si="29"/>
        <v>-</v>
      </c>
      <c r="AN40" s="222" t="str">
        <f t="shared" si="29"/>
        <v>-</v>
      </c>
      <c r="AO40" s="222" t="str">
        <f t="shared" si="29"/>
        <v>-</v>
      </c>
      <c r="AP40" s="222" t="str">
        <f t="shared" si="29"/>
        <v>-</v>
      </c>
      <c r="AQ40" s="222" t="str">
        <f t="shared" si="29"/>
        <v>-</v>
      </c>
      <c r="AR40" s="222">
        <f t="shared" si="29"/>
        <v>6</v>
      </c>
      <c r="AS40" s="222">
        <f t="shared" si="29"/>
        <v>18</v>
      </c>
      <c r="AT40" s="222">
        <f t="shared" si="29"/>
        <v>9</v>
      </c>
      <c r="AU40" s="222">
        <f t="shared" si="29"/>
        <v>17</v>
      </c>
      <c r="AV40" s="222">
        <f t="shared" si="29"/>
        <v>16</v>
      </c>
      <c r="AW40" s="222">
        <f t="shared" si="29"/>
        <v>28</v>
      </c>
      <c r="AX40" s="222">
        <f t="shared" si="29"/>
        <v>20</v>
      </c>
      <c r="AY40" s="222">
        <f t="shared" si="29"/>
        <v>13</v>
      </c>
      <c r="AZ40" s="222">
        <f t="shared" si="29"/>
        <v>26</v>
      </c>
      <c r="BA40" s="222">
        <f t="shared" si="29"/>
        <v>30</v>
      </c>
      <c r="BB40" s="222">
        <f t="shared" si="29"/>
        <v>26</v>
      </c>
      <c r="BC40" s="222">
        <f t="shared" si="29"/>
        <v>8</v>
      </c>
      <c r="BD40" s="222" t="str">
        <f t="shared" si="29"/>
        <v>-</v>
      </c>
      <c r="BE40" s="222" t="str">
        <f t="shared" si="29"/>
        <v>-</v>
      </c>
      <c r="BF40" s="222" t="str">
        <f t="shared" si="29"/>
        <v>-</v>
      </c>
      <c r="BG40" s="222" t="str">
        <f t="shared" si="29"/>
        <v>-</v>
      </c>
      <c r="BH40" s="222" t="str">
        <f t="shared" si="29"/>
        <v>-</v>
      </c>
      <c r="BI40" s="222" t="str">
        <f t="shared" si="29"/>
        <v>-</v>
      </c>
      <c r="BJ40" s="222" t="str">
        <f t="shared" si="29"/>
        <v>-</v>
      </c>
      <c r="BK40" s="222" t="str">
        <f t="shared" si="29"/>
        <v>-</v>
      </c>
      <c r="BL40" s="222" t="str">
        <f t="shared" si="29"/>
        <v>-</v>
      </c>
      <c r="BM40" s="222" t="str">
        <f t="shared" si="29"/>
        <v>-</v>
      </c>
      <c r="BN40" s="222" t="str">
        <f t="shared" si="29"/>
        <v>-</v>
      </c>
      <c r="BO40" s="133">
        <f t="shared" si="28"/>
        <v>217</v>
      </c>
    </row>
    <row r="41" spans="1:6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 t="str">
        <f t="shared" ref="O41:BN41" si="30">IF(ISNUMBER(O40),(IF(O40&gt;0,(100/(O38+O39))*O38,"-")),"-")</f>
        <v>-</v>
      </c>
      <c r="P41" s="223" t="str">
        <f t="shared" si="30"/>
        <v>-</v>
      </c>
      <c r="Q41" s="223" t="str">
        <f t="shared" si="30"/>
        <v>-</v>
      </c>
      <c r="R41" s="223" t="str">
        <f t="shared" si="30"/>
        <v>-</v>
      </c>
      <c r="S41" s="223" t="str">
        <f t="shared" si="30"/>
        <v>-</v>
      </c>
      <c r="T41" s="223" t="str">
        <f t="shared" si="30"/>
        <v>-</v>
      </c>
      <c r="U41" s="223" t="str">
        <f t="shared" si="30"/>
        <v>-</v>
      </c>
      <c r="V41" s="223" t="str">
        <f t="shared" si="30"/>
        <v>-</v>
      </c>
      <c r="W41" s="223" t="str">
        <f t="shared" si="30"/>
        <v>-</v>
      </c>
      <c r="X41" s="223" t="str">
        <f t="shared" si="30"/>
        <v>-</v>
      </c>
      <c r="Y41" s="223" t="str">
        <f t="shared" si="30"/>
        <v>-</v>
      </c>
      <c r="Z41" s="223" t="str">
        <f t="shared" si="30"/>
        <v>-</v>
      </c>
      <c r="AA41" s="223" t="str">
        <f t="shared" si="30"/>
        <v>-</v>
      </c>
      <c r="AB41" s="223" t="str">
        <f t="shared" si="30"/>
        <v>-</v>
      </c>
      <c r="AC41" s="223" t="str">
        <f t="shared" si="30"/>
        <v>-</v>
      </c>
      <c r="AD41" s="223" t="str">
        <f t="shared" si="30"/>
        <v>-</v>
      </c>
      <c r="AE41" s="223" t="str">
        <f t="shared" si="30"/>
        <v>-</v>
      </c>
      <c r="AF41" s="223" t="str">
        <f t="shared" si="30"/>
        <v>-</v>
      </c>
      <c r="AG41" s="223" t="str">
        <f t="shared" si="30"/>
        <v>-</v>
      </c>
      <c r="AH41" s="223" t="str">
        <f t="shared" si="30"/>
        <v>-</v>
      </c>
      <c r="AI41" s="223" t="str">
        <f t="shared" si="30"/>
        <v>-</v>
      </c>
      <c r="AJ41" s="223" t="str">
        <f t="shared" si="30"/>
        <v>-</v>
      </c>
      <c r="AK41" s="223" t="str">
        <f t="shared" si="30"/>
        <v>-</v>
      </c>
      <c r="AL41" s="223" t="str">
        <f t="shared" si="30"/>
        <v>-</v>
      </c>
      <c r="AM41" s="223" t="str">
        <f t="shared" si="30"/>
        <v>-</v>
      </c>
      <c r="AN41" s="223" t="str">
        <f t="shared" si="30"/>
        <v>-</v>
      </c>
      <c r="AO41" s="223" t="str">
        <f t="shared" si="30"/>
        <v>-</v>
      </c>
      <c r="AP41" s="223" t="str">
        <f t="shared" si="30"/>
        <v>-</v>
      </c>
      <c r="AQ41" s="223" t="str">
        <f t="shared" si="30"/>
        <v>-</v>
      </c>
      <c r="AR41" s="223">
        <f t="shared" si="30"/>
        <v>16.666666666666668</v>
      </c>
      <c r="AS41" s="223">
        <f t="shared" si="30"/>
        <v>55.555555555555557</v>
      </c>
      <c r="AT41" s="223">
        <f t="shared" si="30"/>
        <v>44.444444444444443</v>
      </c>
      <c r="AU41" s="223">
        <f t="shared" si="30"/>
        <v>52.941176470588239</v>
      </c>
      <c r="AV41" s="223">
        <f t="shared" si="30"/>
        <v>43.75</v>
      </c>
      <c r="AW41" s="223">
        <f t="shared" si="30"/>
        <v>82.142857142857153</v>
      </c>
      <c r="AX41" s="223">
        <f t="shared" si="30"/>
        <v>75</v>
      </c>
      <c r="AY41" s="223">
        <f t="shared" si="30"/>
        <v>61.53846153846154</v>
      </c>
      <c r="AZ41" s="223">
        <f t="shared" si="30"/>
        <v>65.384615384615387</v>
      </c>
      <c r="BA41" s="223">
        <f t="shared" si="30"/>
        <v>73.333333333333343</v>
      </c>
      <c r="BB41" s="223">
        <f t="shared" si="30"/>
        <v>73.07692307692308</v>
      </c>
      <c r="BC41" s="223">
        <f t="shared" si="30"/>
        <v>50</v>
      </c>
      <c r="BD41" s="223" t="str">
        <f t="shared" si="30"/>
        <v>-</v>
      </c>
      <c r="BE41" s="223" t="str">
        <f t="shared" si="30"/>
        <v>-</v>
      </c>
      <c r="BF41" s="223" t="str">
        <f t="shared" si="30"/>
        <v>-</v>
      </c>
      <c r="BG41" s="223" t="str">
        <f t="shared" si="30"/>
        <v>-</v>
      </c>
      <c r="BH41" s="223" t="str">
        <f t="shared" si="30"/>
        <v>-</v>
      </c>
      <c r="BI41" s="223" t="str">
        <f t="shared" si="30"/>
        <v>-</v>
      </c>
      <c r="BJ41" s="223" t="str">
        <f t="shared" si="30"/>
        <v>-</v>
      </c>
      <c r="BK41" s="223" t="str">
        <f t="shared" si="30"/>
        <v>-</v>
      </c>
      <c r="BL41" s="223" t="str">
        <f t="shared" si="30"/>
        <v>-</v>
      </c>
      <c r="BM41" s="223" t="str">
        <f t="shared" si="30"/>
        <v>-</v>
      </c>
      <c r="BN41" s="223" t="str">
        <f t="shared" si="30"/>
        <v>-</v>
      </c>
      <c r="BO41" s="270">
        <f t="shared" ref="BO41:BO42" si="31">AVERAGE(O41:BN41)</f>
        <v>57.819502801120457</v>
      </c>
    </row>
    <row r="42" spans="1:67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9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31"/>
        <v>#DIV/0!</v>
      </c>
    </row>
    <row r="43" spans="1:67" ht="12.75" customHeight="1" x14ac:dyDescent="0.2">
      <c r="A43" s="307" t="s">
        <v>60</v>
      </c>
      <c r="B43" s="307">
        <v>9</v>
      </c>
      <c r="C43" s="307"/>
      <c r="D43" s="307"/>
      <c r="E43" s="304" t="s">
        <v>702</v>
      </c>
      <c r="F43" s="304"/>
      <c r="G43" s="304" t="s">
        <v>704</v>
      </c>
      <c r="H43" s="305" t="s">
        <v>694</v>
      </c>
      <c r="I43" s="307"/>
      <c r="J43" s="307"/>
      <c r="K43" s="307"/>
      <c r="L43" s="307"/>
      <c r="M43" s="309"/>
      <c r="N43" s="254" t="s">
        <v>934</v>
      </c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>
        <v>0</v>
      </c>
      <c r="AS43" s="220">
        <v>6</v>
      </c>
      <c r="AT43" s="220">
        <v>0</v>
      </c>
      <c r="AU43" s="220">
        <v>1</v>
      </c>
      <c r="AV43" s="220">
        <v>3</v>
      </c>
      <c r="AW43" s="220">
        <v>10</v>
      </c>
      <c r="AX43" s="220">
        <v>27</v>
      </c>
      <c r="AY43" s="220">
        <v>6</v>
      </c>
      <c r="AZ43" s="220">
        <v>3</v>
      </c>
      <c r="BA43" s="220">
        <v>6</v>
      </c>
      <c r="BB43" s="220">
        <v>3</v>
      </c>
      <c r="BC43" s="220">
        <v>3</v>
      </c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132">
        <f t="shared" ref="BO43:BO45" si="32">SUM(O43:BN43)</f>
        <v>68</v>
      </c>
    </row>
    <row r="44" spans="1:67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54" t="s">
        <v>935</v>
      </c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>
        <v>2</v>
      </c>
      <c r="AS44" s="220">
        <v>3</v>
      </c>
      <c r="AT44" s="220">
        <v>6</v>
      </c>
      <c r="AU44" s="220">
        <v>1</v>
      </c>
      <c r="AV44" s="220">
        <v>6</v>
      </c>
      <c r="AW44" s="220">
        <v>6</v>
      </c>
      <c r="AX44" s="220">
        <v>28</v>
      </c>
      <c r="AY44" s="220">
        <v>7</v>
      </c>
      <c r="AZ44" s="220">
        <v>4</v>
      </c>
      <c r="BA44" s="220">
        <v>7</v>
      </c>
      <c r="BB44" s="220">
        <v>5</v>
      </c>
      <c r="BC44" s="220">
        <v>0</v>
      </c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132">
        <f t="shared" si="32"/>
        <v>75</v>
      </c>
    </row>
    <row r="45" spans="1:67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 t="str">
        <f t="shared" ref="O45:BN45" si="33">IF(ISBLANK(O43),"-",O43+O44)</f>
        <v>-</v>
      </c>
      <c r="P45" s="222" t="str">
        <f t="shared" si="33"/>
        <v>-</v>
      </c>
      <c r="Q45" s="222" t="str">
        <f t="shared" si="33"/>
        <v>-</v>
      </c>
      <c r="R45" s="222" t="str">
        <f t="shared" si="33"/>
        <v>-</v>
      </c>
      <c r="S45" s="222" t="str">
        <f t="shared" si="33"/>
        <v>-</v>
      </c>
      <c r="T45" s="222" t="str">
        <f t="shared" si="33"/>
        <v>-</v>
      </c>
      <c r="U45" s="222" t="str">
        <f t="shared" si="33"/>
        <v>-</v>
      </c>
      <c r="V45" s="222" t="str">
        <f t="shared" si="33"/>
        <v>-</v>
      </c>
      <c r="W45" s="222" t="str">
        <f t="shared" si="33"/>
        <v>-</v>
      </c>
      <c r="X45" s="222" t="str">
        <f t="shared" si="33"/>
        <v>-</v>
      </c>
      <c r="Y45" s="222" t="str">
        <f t="shared" si="33"/>
        <v>-</v>
      </c>
      <c r="Z45" s="222" t="str">
        <f t="shared" si="33"/>
        <v>-</v>
      </c>
      <c r="AA45" s="222" t="str">
        <f t="shared" si="33"/>
        <v>-</v>
      </c>
      <c r="AB45" s="222" t="str">
        <f t="shared" si="33"/>
        <v>-</v>
      </c>
      <c r="AC45" s="222" t="str">
        <f t="shared" si="33"/>
        <v>-</v>
      </c>
      <c r="AD45" s="222" t="str">
        <f t="shared" si="33"/>
        <v>-</v>
      </c>
      <c r="AE45" s="222" t="str">
        <f t="shared" si="33"/>
        <v>-</v>
      </c>
      <c r="AF45" s="222" t="str">
        <f t="shared" si="33"/>
        <v>-</v>
      </c>
      <c r="AG45" s="222" t="str">
        <f t="shared" si="33"/>
        <v>-</v>
      </c>
      <c r="AH45" s="222" t="str">
        <f t="shared" si="33"/>
        <v>-</v>
      </c>
      <c r="AI45" s="222" t="str">
        <f t="shared" si="33"/>
        <v>-</v>
      </c>
      <c r="AJ45" s="222" t="str">
        <f t="shared" si="33"/>
        <v>-</v>
      </c>
      <c r="AK45" s="222" t="str">
        <f t="shared" si="33"/>
        <v>-</v>
      </c>
      <c r="AL45" s="222" t="str">
        <f t="shared" si="33"/>
        <v>-</v>
      </c>
      <c r="AM45" s="222" t="str">
        <f t="shared" si="33"/>
        <v>-</v>
      </c>
      <c r="AN45" s="222" t="str">
        <f t="shared" si="33"/>
        <v>-</v>
      </c>
      <c r="AO45" s="222" t="str">
        <f t="shared" si="33"/>
        <v>-</v>
      </c>
      <c r="AP45" s="222" t="str">
        <f t="shared" si="33"/>
        <v>-</v>
      </c>
      <c r="AQ45" s="222" t="str">
        <f t="shared" si="33"/>
        <v>-</v>
      </c>
      <c r="AR45" s="222">
        <f t="shared" si="33"/>
        <v>2</v>
      </c>
      <c r="AS45" s="222">
        <f t="shared" si="33"/>
        <v>9</v>
      </c>
      <c r="AT45" s="222">
        <f t="shared" si="33"/>
        <v>6</v>
      </c>
      <c r="AU45" s="222">
        <f t="shared" si="33"/>
        <v>2</v>
      </c>
      <c r="AV45" s="222">
        <f t="shared" si="33"/>
        <v>9</v>
      </c>
      <c r="AW45" s="222">
        <f t="shared" si="33"/>
        <v>16</v>
      </c>
      <c r="AX45" s="222">
        <f t="shared" si="33"/>
        <v>55</v>
      </c>
      <c r="AY45" s="222">
        <f t="shared" si="33"/>
        <v>13</v>
      </c>
      <c r="AZ45" s="222">
        <f t="shared" si="33"/>
        <v>7</v>
      </c>
      <c r="BA45" s="222">
        <f t="shared" si="33"/>
        <v>13</v>
      </c>
      <c r="BB45" s="222">
        <f t="shared" si="33"/>
        <v>8</v>
      </c>
      <c r="BC45" s="222">
        <f t="shared" si="33"/>
        <v>3</v>
      </c>
      <c r="BD45" s="222" t="str">
        <f t="shared" si="33"/>
        <v>-</v>
      </c>
      <c r="BE45" s="222" t="str">
        <f t="shared" si="33"/>
        <v>-</v>
      </c>
      <c r="BF45" s="222" t="str">
        <f t="shared" si="33"/>
        <v>-</v>
      </c>
      <c r="BG45" s="222" t="str">
        <f t="shared" si="33"/>
        <v>-</v>
      </c>
      <c r="BH45" s="222" t="str">
        <f t="shared" si="33"/>
        <v>-</v>
      </c>
      <c r="BI45" s="222" t="str">
        <f t="shared" si="33"/>
        <v>-</v>
      </c>
      <c r="BJ45" s="222" t="str">
        <f t="shared" si="33"/>
        <v>-</v>
      </c>
      <c r="BK45" s="222" t="str">
        <f t="shared" si="33"/>
        <v>-</v>
      </c>
      <c r="BL45" s="222" t="str">
        <f t="shared" si="33"/>
        <v>-</v>
      </c>
      <c r="BM45" s="222" t="str">
        <f t="shared" si="33"/>
        <v>-</v>
      </c>
      <c r="BN45" s="222" t="str">
        <f t="shared" si="33"/>
        <v>-</v>
      </c>
      <c r="BO45" s="133">
        <f t="shared" si="32"/>
        <v>143</v>
      </c>
    </row>
    <row r="46" spans="1:67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 t="str">
        <f t="shared" ref="O46:BN46" si="34">IF(ISNUMBER(O45),(IF(O45&gt;0,(100/(O43+O44))*O43,"-")),"-")</f>
        <v>-</v>
      </c>
      <c r="P46" s="223" t="str">
        <f t="shared" si="34"/>
        <v>-</v>
      </c>
      <c r="Q46" s="223" t="str">
        <f t="shared" si="34"/>
        <v>-</v>
      </c>
      <c r="R46" s="223" t="str">
        <f t="shared" si="34"/>
        <v>-</v>
      </c>
      <c r="S46" s="223" t="str">
        <f t="shared" si="34"/>
        <v>-</v>
      </c>
      <c r="T46" s="223" t="str">
        <f t="shared" si="34"/>
        <v>-</v>
      </c>
      <c r="U46" s="223" t="str">
        <f t="shared" si="34"/>
        <v>-</v>
      </c>
      <c r="V46" s="223" t="str">
        <f t="shared" si="34"/>
        <v>-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 t="str">
        <f t="shared" si="34"/>
        <v>-</v>
      </c>
      <c r="AD46" s="223" t="str">
        <f t="shared" si="34"/>
        <v>-</v>
      </c>
      <c r="AE46" s="223" t="str">
        <f t="shared" si="34"/>
        <v>-</v>
      </c>
      <c r="AF46" s="223" t="str">
        <f t="shared" si="34"/>
        <v>-</v>
      </c>
      <c r="AG46" s="223" t="str">
        <f t="shared" si="34"/>
        <v>-</v>
      </c>
      <c r="AH46" s="223" t="str">
        <f t="shared" si="34"/>
        <v>-</v>
      </c>
      <c r="AI46" s="223" t="str">
        <f t="shared" si="34"/>
        <v>-</v>
      </c>
      <c r="AJ46" s="223" t="str">
        <f t="shared" si="34"/>
        <v>-</v>
      </c>
      <c r="AK46" s="223" t="str">
        <f t="shared" si="34"/>
        <v>-</v>
      </c>
      <c r="AL46" s="223" t="str">
        <f t="shared" si="34"/>
        <v>-</v>
      </c>
      <c r="AM46" s="223" t="str">
        <f t="shared" si="34"/>
        <v>-</v>
      </c>
      <c r="AN46" s="223" t="str">
        <f t="shared" si="34"/>
        <v>-</v>
      </c>
      <c r="AO46" s="223" t="str">
        <f t="shared" si="34"/>
        <v>-</v>
      </c>
      <c r="AP46" s="223" t="str">
        <f t="shared" si="34"/>
        <v>-</v>
      </c>
      <c r="AQ46" s="223" t="str">
        <f t="shared" si="34"/>
        <v>-</v>
      </c>
      <c r="AR46" s="223">
        <f t="shared" si="34"/>
        <v>0</v>
      </c>
      <c r="AS46" s="223">
        <f t="shared" si="34"/>
        <v>66.666666666666657</v>
      </c>
      <c r="AT46" s="223">
        <f t="shared" si="34"/>
        <v>0</v>
      </c>
      <c r="AU46" s="223">
        <f t="shared" si="34"/>
        <v>50</v>
      </c>
      <c r="AV46" s="223">
        <f t="shared" si="34"/>
        <v>33.333333333333329</v>
      </c>
      <c r="AW46" s="223">
        <f t="shared" si="34"/>
        <v>62.5</v>
      </c>
      <c r="AX46" s="223">
        <f t="shared" si="34"/>
        <v>49.090909090909086</v>
      </c>
      <c r="AY46" s="223">
        <f t="shared" si="34"/>
        <v>46.153846153846153</v>
      </c>
      <c r="AZ46" s="223">
        <f t="shared" si="34"/>
        <v>42.857142857142861</v>
      </c>
      <c r="BA46" s="223">
        <f t="shared" si="34"/>
        <v>46.153846153846153</v>
      </c>
      <c r="BB46" s="223">
        <f t="shared" si="34"/>
        <v>37.5</v>
      </c>
      <c r="BC46" s="223">
        <f t="shared" si="34"/>
        <v>100</v>
      </c>
      <c r="BD46" s="223" t="str">
        <f t="shared" si="34"/>
        <v>-</v>
      </c>
      <c r="BE46" s="223" t="str">
        <f t="shared" si="34"/>
        <v>-</v>
      </c>
      <c r="BF46" s="223" t="str">
        <f t="shared" si="34"/>
        <v>-</v>
      </c>
      <c r="BG46" s="223" t="str">
        <f t="shared" si="34"/>
        <v>-</v>
      </c>
      <c r="BH46" s="223" t="str">
        <f t="shared" si="34"/>
        <v>-</v>
      </c>
      <c r="BI46" s="223" t="str">
        <f t="shared" si="34"/>
        <v>-</v>
      </c>
      <c r="BJ46" s="223" t="str">
        <f t="shared" si="34"/>
        <v>-</v>
      </c>
      <c r="BK46" s="223" t="str">
        <f t="shared" si="34"/>
        <v>-</v>
      </c>
      <c r="BL46" s="223" t="str">
        <f t="shared" si="34"/>
        <v>-</v>
      </c>
      <c r="BM46" s="223" t="str">
        <f t="shared" si="34"/>
        <v>-</v>
      </c>
      <c r="BN46" s="223" t="str">
        <f t="shared" si="34"/>
        <v>-</v>
      </c>
      <c r="BO46" s="270">
        <f t="shared" ref="BO46:BO47" si="35">AVERAGE(O46:BN46)</f>
        <v>44.521312021312021</v>
      </c>
    </row>
    <row r="47" spans="1:67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9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22" t="e">
        <f t="shared" si="35"/>
        <v>#DIV/0!</v>
      </c>
    </row>
    <row r="48" spans="1:67" ht="12.75" customHeight="1" x14ac:dyDescent="0.2">
      <c r="A48" s="307" t="s">
        <v>60</v>
      </c>
      <c r="B48" s="307">
        <v>10</v>
      </c>
      <c r="C48" s="307"/>
      <c r="D48" s="307"/>
      <c r="E48" s="304" t="s">
        <v>705</v>
      </c>
      <c r="F48" s="304"/>
      <c r="G48" s="304" t="s">
        <v>706</v>
      </c>
      <c r="H48" s="305" t="s">
        <v>697</v>
      </c>
      <c r="I48" s="307"/>
      <c r="J48" s="307"/>
      <c r="K48" s="307"/>
      <c r="L48" s="307"/>
      <c r="M48" s="309"/>
      <c r="N48" s="219" t="s">
        <v>934</v>
      </c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>
        <v>1</v>
      </c>
      <c r="AS48" s="220">
        <v>16</v>
      </c>
      <c r="AT48" s="220">
        <v>29</v>
      </c>
      <c r="AU48" s="220">
        <v>21</v>
      </c>
      <c r="AV48" s="220">
        <v>21</v>
      </c>
      <c r="AW48" s="220">
        <v>16</v>
      </c>
      <c r="AX48" s="220">
        <v>6</v>
      </c>
      <c r="AY48" s="220">
        <v>48</v>
      </c>
      <c r="AZ48" s="220">
        <v>60</v>
      </c>
      <c r="BA48" s="220">
        <v>97</v>
      </c>
      <c r="BB48" s="220">
        <v>49</v>
      </c>
      <c r="BC48" s="220">
        <v>18</v>
      </c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132">
        <f t="shared" ref="BO48:BO50" si="36">SUM(O48:BN48)</f>
        <v>382</v>
      </c>
    </row>
    <row r="49" spans="1:67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935</v>
      </c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6">
        <v>1</v>
      </c>
      <c r="AS49" s="226">
        <v>16</v>
      </c>
      <c r="AT49" s="226">
        <v>29</v>
      </c>
      <c r="AU49" s="226">
        <v>21</v>
      </c>
      <c r="AV49" s="226">
        <v>21</v>
      </c>
      <c r="AW49" s="226">
        <v>16</v>
      </c>
      <c r="AX49" s="226">
        <v>6</v>
      </c>
      <c r="AY49" s="226">
        <v>48</v>
      </c>
      <c r="AZ49" s="226">
        <v>60</v>
      </c>
      <c r="BA49" s="226">
        <v>97</v>
      </c>
      <c r="BB49" s="220">
        <v>49</v>
      </c>
      <c r="BC49" s="220">
        <v>18</v>
      </c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132">
        <f t="shared" si="36"/>
        <v>382</v>
      </c>
    </row>
    <row r="50" spans="1:67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 t="str">
        <f t="shared" ref="O50:BN50" si="37">IF(ISBLANK(O48),"-",O48+O49)</f>
        <v>-</v>
      </c>
      <c r="P50" s="222" t="str">
        <f t="shared" si="37"/>
        <v>-</v>
      </c>
      <c r="Q50" s="222" t="str">
        <f t="shared" si="37"/>
        <v>-</v>
      </c>
      <c r="R50" s="222" t="str">
        <f t="shared" si="37"/>
        <v>-</v>
      </c>
      <c r="S50" s="222" t="str">
        <f t="shared" si="37"/>
        <v>-</v>
      </c>
      <c r="T50" s="222" t="str">
        <f t="shared" si="37"/>
        <v>-</v>
      </c>
      <c r="U50" s="222" t="str">
        <f t="shared" si="37"/>
        <v>-</v>
      </c>
      <c r="V50" s="222" t="str">
        <f t="shared" si="37"/>
        <v>-</v>
      </c>
      <c r="W50" s="222" t="str">
        <f t="shared" si="37"/>
        <v>-</v>
      </c>
      <c r="X50" s="222" t="str">
        <f t="shared" si="37"/>
        <v>-</v>
      </c>
      <c r="Y50" s="222" t="str">
        <f t="shared" si="37"/>
        <v>-</v>
      </c>
      <c r="Z50" s="222" t="str">
        <f t="shared" si="37"/>
        <v>-</v>
      </c>
      <c r="AA50" s="222" t="str">
        <f t="shared" si="37"/>
        <v>-</v>
      </c>
      <c r="AB50" s="222" t="str">
        <f t="shared" si="37"/>
        <v>-</v>
      </c>
      <c r="AC50" s="222" t="str">
        <f t="shared" si="37"/>
        <v>-</v>
      </c>
      <c r="AD50" s="222" t="str">
        <f t="shared" si="37"/>
        <v>-</v>
      </c>
      <c r="AE50" s="222" t="str">
        <f t="shared" si="37"/>
        <v>-</v>
      </c>
      <c r="AF50" s="222" t="str">
        <f t="shared" si="37"/>
        <v>-</v>
      </c>
      <c r="AG50" s="222" t="str">
        <f t="shared" si="37"/>
        <v>-</v>
      </c>
      <c r="AH50" s="222" t="str">
        <f t="shared" si="37"/>
        <v>-</v>
      </c>
      <c r="AI50" s="222" t="str">
        <f t="shared" si="37"/>
        <v>-</v>
      </c>
      <c r="AJ50" s="222" t="str">
        <f t="shared" si="37"/>
        <v>-</v>
      </c>
      <c r="AK50" s="222" t="str">
        <f t="shared" si="37"/>
        <v>-</v>
      </c>
      <c r="AL50" s="222" t="str">
        <f t="shared" si="37"/>
        <v>-</v>
      </c>
      <c r="AM50" s="222" t="str">
        <f t="shared" si="37"/>
        <v>-</v>
      </c>
      <c r="AN50" s="222" t="str">
        <f t="shared" si="37"/>
        <v>-</v>
      </c>
      <c r="AO50" s="222" t="str">
        <f t="shared" si="37"/>
        <v>-</v>
      </c>
      <c r="AP50" s="222" t="str">
        <f t="shared" si="37"/>
        <v>-</v>
      </c>
      <c r="AQ50" s="222" t="str">
        <f t="shared" si="37"/>
        <v>-</v>
      </c>
      <c r="AR50" s="222">
        <f t="shared" si="37"/>
        <v>2</v>
      </c>
      <c r="AS50" s="222">
        <f t="shared" si="37"/>
        <v>32</v>
      </c>
      <c r="AT50" s="222">
        <f t="shared" si="37"/>
        <v>58</v>
      </c>
      <c r="AU50" s="222">
        <f t="shared" si="37"/>
        <v>42</v>
      </c>
      <c r="AV50" s="222">
        <f t="shared" si="37"/>
        <v>42</v>
      </c>
      <c r="AW50" s="222">
        <f t="shared" si="37"/>
        <v>32</v>
      </c>
      <c r="AX50" s="222">
        <f t="shared" si="37"/>
        <v>12</v>
      </c>
      <c r="AY50" s="222">
        <f t="shared" si="37"/>
        <v>96</v>
      </c>
      <c r="AZ50" s="222">
        <f t="shared" si="37"/>
        <v>120</v>
      </c>
      <c r="BA50" s="222">
        <f t="shared" si="37"/>
        <v>194</v>
      </c>
      <c r="BB50" s="222">
        <f t="shared" si="37"/>
        <v>98</v>
      </c>
      <c r="BC50" s="222">
        <f t="shared" si="37"/>
        <v>36</v>
      </c>
      <c r="BD50" s="222" t="str">
        <f t="shared" si="37"/>
        <v>-</v>
      </c>
      <c r="BE50" s="222" t="str">
        <f t="shared" si="37"/>
        <v>-</v>
      </c>
      <c r="BF50" s="222" t="str">
        <f t="shared" si="37"/>
        <v>-</v>
      </c>
      <c r="BG50" s="222" t="str">
        <f t="shared" si="37"/>
        <v>-</v>
      </c>
      <c r="BH50" s="222" t="str">
        <f t="shared" si="37"/>
        <v>-</v>
      </c>
      <c r="BI50" s="222" t="str">
        <f t="shared" si="37"/>
        <v>-</v>
      </c>
      <c r="BJ50" s="222" t="str">
        <f t="shared" si="37"/>
        <v>-</v>
      </c>
      <c r="BK50" s="222" t="str">
        <f t="shared" si="37"/>
        <v>-</v>
      </c>
      <c r="BL50" s="222" t="str">
        <f t="shared" si="37"/>
        <v>-</v>
      </c>
      <c r="BM50" s="222" t="str">
        <f t="shared" si="37"/>
        <v>-</v>
      </c>
      <c r="BN50" s="222" t="str">
        <f t="shared" si="37"/>
        <v>-</v>
      </c>
      <c r="BO50" s="133">
        <f t="shared" si="36"/>
        <v>764</v>
      </c>
    </row>
    <row r="51" spans="1:67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936</v>
      </c>
      <c r="O51" s="223" t="str">
        <f t="shared" ref="O51:BN51" si="38">IF(ISNUMBER(O50),(IF(O50&gt;0,(100/(O48+O49))*O48,"-")),"-")</f>
        <v>-</v>
      </c>
      <c r="P51" s="223" t="str">
        <f t="shared" si="38"/>
        <v>-</v>
      </c>
      <c r="Q51" s="223" t="str">
        <f t="shared" si="38"/>
        <v>-</v>
      </c>
      <c r="R51" s="223" t="str">
        <f t="shared" si="38"/>
        <v>-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 t="str">
        <f t="shared" si="38"/>
        <v>-</v>
      </c>
      <c r="AD51" s="223" t="str">
        <f t="shared" si="38"/>
        <v>-</v>
      </c>
      <c r="AE51" s="223" t="str">
        <f t="shared" si="38"/>
        <v>-</v>
      </c>
      <c r="AF51" s="223" t="str">
        <f t="shared" si="38"/>
        <v>-</v>
      </c>
      <c r="AG51" s="223" t="str">
        <f t="shared" si="38"/>
        <v>-</v>
      </c>
      <c r="AH51" s="223" t="str">
        <f t="shared" si="38"/>
        <v>-</v>
      </c>
      <c r="AI51" s="223" t="str">
        <f t="shared" si="38"/>
        <v>-</v>
      </c>
      <c r="AJ51" s="223" t="str">
        <f t="shared" si="38"/>
        <v>-</v>
      </c>
      <c r="AK51" s="223" t="str">
        <f t="shared" si="38"/>
        <v>-</v>
      </c>
      <c r="AL51" s="223" t="str">
        <f t="shared" si="38"/>
        <v>-</v>
      </c>
      <c r="AM51" s="223" t="str">
        <f t="shared" si="38"/>
        <v>-</v>
      </c>
      <c r="AN51" s="223" t="str">
        <f t="shared" si="38"/>
        <v>-</v>
      </c>
      <c r="AO51" s="223" t="str">
        <f t="shared" si="38"/>
        <v>-</v>
      </c>
      <c r="AP51" s="223" t="str">
        <f t="shared" si="38"/>
        <v>-</v>
      </c>
      <c r="AQ51" s="223" t="str">
        <f t="shared" si="38"/>
        <v>-</v>
      </c>
      <c r="AR51" s="223">
        <f t="shared" si="38"/>
        <v>50</v>
      </c>
      <c r="AS51" s="223">
        <f t="shared" si="38"/>
        <v>50</v>
      </c>
      <c r="AT51" s="223">
        <f t="shared" si="38"/>
        <v>50</v>
      </c>
      <c r="AU51" s="223">
        <f t="shared" si="38"/>
        <v>50</v>
      </c>
      <c r="AV51" s="223">
        <f t="shared" si="38"/>
        <v>50</v>
      </c>
      <c r="AW51" s="223">
        <f t="shared" si="38"/>
        <v>50</v>
      </c>
      <c r="AX51" s="223">
        <f t="shared" si="38"/>
        <v>50</v>
      </c>
      <c r="AY51" s="223">
        <f t="shared" si="38"/>
        <v>50</v>
      </c>
      <c r="AZ51" s="223">
        <f t="shared" si="38"/>
        <v>50</v>
      </c>
      <c r="BA51" s="223">
        <f t="shared" si="38"/>
        <v>49.999999999999993</v>
      </c>
      <c r="BB51" s="223">
        <f t="shared" si="38"/>
        <v>50</v>
      </c>
      <c r="BC51" s="223">
        <f t="shared" si="38"/>
        <v>50</v>
      </c>
      <c r="BD51" s="223" t="str">
        <f t="shared" si="38"/>
        <v>-</v>
      </c>
      <c r="BE51" s="223" t="str">
        <f t="shared" si="38"/>
        <v>-</v>
      </c>
      <c r="BF51" s="223" t="str">
        <f t="shared" si="38"/>
        <v>-</v>
      </c>
      <c r="BG51" s="223" t="str">
        <f t="shared" si="38"/>
        <v>-</v>
      </c>
      <c r="BH51" s="223" t="str">
        <f t="shared" si="38"/>
        <v>-</v>
      </c>
      <c r="BI51" s="223" t="str">
        <f t="shared" si="38"/>
        <v>-</v>
      </c>
      <c r="BJ51" s="223" t="str">
        <f t="shared" si="38"/>
        <v>-</v>
      </c>
      <c r="BK51" s="223" t="str">
        <f t="shared" si="38"/>
        <v>-</v>
      </c>
      <c r="BL51" s="223" t="str">
        <f t="shared" si="38"/>
        <v>-</v>
      </c>
      <c r="BM51" s="223" t="str">
        <f t="shared" si="38"/>
        <v>-</v>
      </c>
      <c r="BN51" s="223" t="str">
        <f t="shared" si="38"/>
        <v>-</v>
      </c>
      <c r="BO51" s="119">
        <f t="shared" ref="BO51:BO52" si="39">AVERAGE(O51:BN51)</f>
        <v>50</v>
      </c>
    </row>
    <row r="52" spans="1:67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9"/>
      <c r="N52" s="224" t="s">
        <v>937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22" t="e">
        <f t="shared" si="39"/>
        <v>#DIV/0!</v>
      </c>
    </row>
    <row r="53" spans="1:67" ht="12.75" customHeight="1" x14ac:dyDescent="0.2">
      <c r="A53" s="307" t="s">
        <v>60</v>
      </c>
      <c r="B53" s="307">
        <v>11</v>
      </c>
      <c r="C53" s="307"/>
      <c r="D53" s="307"/>
      <c r="E53" s="304" t="s">
        <v>705</v>
      </c>
      <c r="F53" s="304"/>
      <c r="G53" s="304" t="s">
        <v>707</v>
      </c>
      <c r="H53" s="305" t="s">
        <v>694</v>
      </c>
      <c r="I53" s="307"/>
      <c r="J53" s="307"/>
      <c r="K53" s="307"/>
      <c r="L53" s="307"/>
      <c r="M53" s="309"/>
      <c r="N53" s="219" t="s">
        <v>934</v>
      </c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>
        <v>0</v>
      </c>
      <c r="AS53" s="230">
        <v>5</v>
      </c>
      <c r="AT53" s="230">
        <v>9</v>
      </c>
      <c r="AU53" s="230">
        <v>16</v>
      </c>
      <c r="AV53" s="230">
        <v>9</v>
      </c>
      <c r="AW53" s="230">
        <v>21</v>
      </c>
      <c r="AX53" s="230">
        <v>25</v>
      </c>
      <c r="AY53" s="230">
        <v>53</v>
      </c>
      <c r="AZ53" s="230">
        <v>26</v>
      </c>
      <c r="BA53" s="230">
        <v>9</v>
      </c>
      <c r="BB53" s="230">
        <v>9</v>
      </c>
      <c r="BC53" s="230">
        <v>2</v>
      </c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132">
        <f t="shared" ref="BO53:BO55" si="40">SUM(O53:BN53)</f>
        <v>184</v>
      </c>
    </row>
    <row r="54" spans="1:67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1">
        <v>0</v>
      </c>
      <c r="AS54" s="231">
        <v>5</v>
      </c>
      <c r="AT54" s="231">
        <v>9</v>
      </c>
      <c r="AU54" s="231">
        <v>16</v>
      </c>
      <c r="AV54" s="231">
        <v>9</v>
      </c>
      <c r="AW54" s="231">
        <v>21</v>
      </c>
      <c r="AX54" s="231">
        <v>25</v>
      </c>
      <c r="AY54" s="231">
        <v>53</v>
      </c>
      <c r="AZ54" s="231">
        <v>26</v>
      </c>
      <c r="BA54" s="231">
        <v>9</v>
      </c>
      <c r="BB54" s="230">
        <v>9</v>
      </c>
      <c r="BC54" s="230">
        <v>2</v>
      </c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132">
        <f t="shared" si="40"/>
        <v>184</v>
      </c>
    </row>
    <row r="55" spans="1:67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 t="str">
        <f t="shared" ref="O55:BN55" si="41">IF(ISBLANK(O53),"-",O53+O54)</f>
        <v>-</v>
      </c>
      <c r="P55" s="222" t="str">
        <f t="shared" si="41"/>
        <v>-</v>
      </c>
      <c r="Q55" s="222" t="str">
        <f t="shared" si="41"/>
        <v>-</v>
      </c>
      <c r="R55" s="222" t="str">
        <f t="shared" si="41"/>
        <v>-</v>
      </c>
      <c r="S55" s="222" t="str">
        <f t="shared" si="41"/>
        <v>-</v>
      </c>
      <c r="T55" s="222" t="str">
        <f t="shared" si="41"/>
        <v>-</v>
      </c>
      <c r="U55" s="222" t="str">
        <f t="shared" si="41"/>
        <v>-</v>
      </c>
      <c r="V55" s="222" t="str">
        <f t="shared" si="41"/>
        <v>-</v>
      </c>
      <c r="W55" s="222" t="str">
        <f t="shared" si="41"/>
        <v>-</v>
      </c>
      <c r="X55" s="222" t="str">
        <f t="shared" si="41"/>
        <v>-</v>
      </c>
      <c r="Y55" s="222" t="str">
        <f t="shared" si="41"/>
        <v>-</v>
      </c>
      <c r="Z55" s="222" t="str">
        <f t="shared" si="41"/>
        <v>-</v>
      </c>
      <c r="AA55" s="222" t="str">
        <f t="shared" si="41"/>
        <v>-</v>
      </c>
      <c r="AB55" s="222" t="str">
        <f t="shared" si="41"/>
        <v>-</v>
      </c>
      <c r="AC55" s="222" t="str">
        <f t="shared" si="41"/>
        <v>-</v>
      </c>
      <c r="AD55" s="222" t="str">
        <f t="shared" si="41"/>
        <v>-</v>
      </c>
      <c r="AE55" s="222" t="str">
        <f t="shared" si="41"/>
        <v>-</v>
      </c>
      <c r="AF55" s="222" t="str">
        <f t="shared" si="41"/>
        <v>-</v>
      </c>
      <c r="AG55" s="222" t="str">
        <f t="shared" si="41"/>
        <v>-</v>
      </c>
      <c r="AH55" s="222" t="str">
        <f t="shared" si="41"/>
        <v>-</v>
      </c>
      <c r="AI55" s="222" t="str">
        <f t="shared" si="41"/>
        <v>-</v>
      </c>
      <c r="AJ55" s="222" t="str">
        <f t="shared" si="41"/>
        <v>-</v>
      </c>
      <c r="AK55" s="222" t="str">
        <f t="shared" si="41"/>
        <v>-</v>
      </c>
      <c r="AL55" s="222" t="str">
        <f t="shared" si="41"/>
        <v>-</v>
      </c>
      <c r="AM55" s="222" t="str">
        <f t="shared" si="41"/>
        <v>-</v>
      </c>
      <c r="AN55" s="222" t="str">
        <f t="shared" si="41"/>
        <v>-</v>
      </c>
      <c r="AO55" s="222" t="str">
        <f t="shared" si="41"/>
        <v>-</v>
      </c>
      <c r="AP55" s="222" t="str">
        <f t="shared" si="41"/>
        <v>-</v>
      </c>
      <c r="AQ55" s="222" t="str">
        <f t="shared" si="41"/>
        <v>-</v>
      </c>
      <c r="AR55" s="222">
        <f t="shared" si="41"/>
        <v>0</v>
      </c>
      <c r="AS55" s="222">
        <f t="shared" si="41"/>
        <v>10</v>
      </c>
      <c r="AT55" s="222">
        <f t="shared" si="41"/>
        <v>18</v>
      </c>
      <c r="AU55" s="222">
        <f t="shared" si="41"/>
        <v>32</v>
      </c>
      <c r="AV55" s="222">
        <f t="shared" si="41"/>
        <v>18</v>
      </c>
      <c r="AW55" s="222">
        <f t="shared" si="41"/>
        <v>42</v>
      </c>
      <c r="AX55" s="222">
        <f t="shared" si="41"/>
        <v>50</v>
      </c>
      <c r="AY55" s="222">
        <f t="shared" si="41"/>
        <v>106</v>
      </c>
      <c r="AZ55" s="222">
        <f t="shared" si="41"/>
        <v>52</v>
      </c>
      <c r="BA55" s="222">
        <f t="shared" si="41"/>
        <v>18</v>
      </c>
      <c r="BB55" s="222">
        <f t="shared" si="41"/>
        <v>18</v>
      </c>
      <c r="BC55" s="222">
        <f t="shared" si="41"/>
        <v>4</v>
      </c>
      <c r="BD55" s="222" t="str">
        <f t="shared" si="41"/>
        <v>-</v>
      </c>
      <c r="BE55" s="222" t="str">
        <f t="shared" si="41"/>
        <v>-</v>
      </c>
      <c r="BF55" s="222" t="str">
        <f t="shared" si="41"/>
        <v>-</v>
      </c>
      <c r="BG55" s="222" t="str">
        <f t="shared" si="41"/>
        <v>-</v>
      </c>
      <c r="BH55" s="222" t="str">
        <f t="shared" si="41"/>
        <v>-</v>
      </c>
      <c r="BI55" s="222" t="str">
        <f t="shared" si="41"/>
        <v>-</v>
      </c>
      <c r="BJ55" s="222" t="str">
        <f t="shared" si="41"/>
        <v>-</v>
      </c>
      <c r="BK55" s="222" t="str">
        <f t="shared" si="41"/>
        <v>-</v>
      </c>
      <c r="BL55" s="222" t="str">
        <f t="shared" si="41"/>
        <v>-</v>
      </c>
      <c r="BM55" s="222" t="str">
        <f t="shared" si="41"/>
        <v>-</v>
      </c>
      <c r="BN55" s="222" t="str">
        <f t="shared" si="41"/>
        <v>-</v>
      </c>
      <c r="BO55" s="133">
        <f t="shared" si="40"/>
        <v>368</v>
      </c>
    </row>
    <row r="56" spans="1:67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 t="str">
        <f t="shared" ref="O56:BN56" si="42">IF(ISNUMBER(O55),(IF(O55&gt;0,(100/(O53+O54))*O53,"-")),"-")</f>
        <v>-</v>
      </c>
      <c r="P56" s="223" t="str">
        <f t="shared" si="42"/>
        <v>-</v>
      </c>
      <c r="Q56" s="223" t="str">
        <f t="shared" si="42"/>
        <v>-</v>
      </c>
      <c r="R56" s="223" t="str">
        <f t="shared" si="42"/>
        <v>-</v>
      </c>
      <c r="S56" s="223" t="str">
        <f t="shared" si="42"/>
        <v>-</v>
      </c>
      <c r="T56" s="223" t="str">
        <f t="shared" si="42"/>
        <v>-</v>
      </c>
      <c r="U56" s="223" t="str">
        <f t="shared" si="42"/>
        <v>-</v>
      </c>
      <c r="V56" s="223" t="str">
        <f t="shared" si="42"/>
        <v>-</v>
      </c>
      <c r="W56" s="223" t="str">
        <f t="shared" si="42"/>
        <v>-</v>
      </c>
      <c r="X56" s="223" t="str">
        <f t="shared" si="42"/>
        <v>-</v>
      </c>
      <c r="Y56" s="223" t="str">
        <f t="shared" si="42"/>
        <v>-</v>
      </c>
      <c r="Z56" s="223" t="str">
        <f t="shared" si="42"/>
        <v>-</v>
      </c>
      <c r="AA56" s="223" t="str">
        <f t="shared" si="42"/>
        <v>-</v>
      </c>
      <c r="AB56" s="223" t="str">
        <f t="shared" si="42"/>
        <v>-</v>
      </c>
      <c r="AC56" s="223" t="str">
        <f t="shared" si="42"/>
        <v>-</v>
      </c>
      <c r="AD56" s="223" t="str">
        <f t="shared" si="42"/>
        <v>-</v>
      </c>
      <c r="AE56" s="223" t="str">
        <f t="shared" si="42"/>
        <v>-</v>
      </c>
      <c r="AF56" s="223" t="str">
        <f t="shared" si="42"/>
        <v>-</v>
      </c>
      <c r="AG56" s="223" t="str">
        <f t="shared" si="42"/>
        <v>-</v>
      </c>
      <c r="AH56" s="223" t="str">
        <f t="shared" si="42"/>
        <v>-</v>
      </c>
      <c r="AI56" s="223" t="str">
        <f t="shared" si="42"/>
        <v>-</v>
      </c>
      <c r="AJ56" s="223" t="str">
        <f t="shared" si="42"/>
        <v>-</v>
      </c>
      <c r="AK56" s="223" t="str">
        <f t="shared" si="42"/>
        <v>-</v>
      </c>
      <c r="AL56" s="223" t="str">
        <f t="shared" si="42"/>
        <v>-</v>
      </c>
      <c r="AM56" s="223" t="str">
        <f t="shared" si="42"/>
        <v>-</v>
      </c>
      <c r="AN56" s="223" t="str">
        <f t="shared" si="42"/>
        <v>-</v>
      </c>
      <c r="AO56" s="223" t="str">
        <f t="shared" si="42"/>
        <v>-</v>
      </c>
      <c r="AP56" s="223" t="str">
        <f t="shared" si="42"/>
        <v>-</v>
      </c>
      <c r="AQ56" s="223" t="str">
        <f t="shared" si="42"/>
        <v>-</v>
      </c>
      <c r="AR56" s="223" t="str">
        <f t="shared" si="42"/>
        <v>-</v>
      </c>
      <c r="AS56" s="223">
        <f t="shared" si="42"/>
        <v>50</v>
      </c>
      <c r="AT56" s="223">
        <f t="shared" si="42"/>
        <v>50</v>
      </c>
      <c r="AU56" s="223">
        <f t="shared" si="42"/>
        <v>50</v>
      </c>
      <c r="AV56" s="223">
        <f t="shared" si="42"/>
        <v>50</v>
      </c>
      <c r="AW56" s="223">
        <f t="shared" si="42"/>
        <v>50</v>
      </c>
      <c r="AX56" s="223">
        <f t="shared" si="42"/>
        <v>50</v>
      </c>
      <c r="AY56" s="223">
        <f t="shared" si="42"/>
        <v>50</v>
      </c>
      <c r="AZ56" s="223">
        <f t="shared" si="42"/>
        <v>50</v>
      </c>
      <c r="BA56" s="223">
        <f t="shared" si="42"/>
        <v>50</v>
      </c>
      <c r="BB56" s="223">
        <f t="shared" si="42"/>
        <v>50</v>
      </c>
      <c r="BC56" s="223">
        <f t="shared" si="42"/>
        <v>50</v>
      </c>
      <c r="BD56" s="223" t="str">
        <f t="shared" si="42"/>
        <v>-</v>
      </c>
      <c r="BE56" s="223" t="str">
        <f t="shared" si="42"/>
        <v>-</v>
      </c>
      <c r="BF56" s="223" t="str">
        <f t="shared" si="42"/>
        <v>-</v>
      </c>
      <c r="BG56" s="223" t="str">
        <f t="shared" si="42"/>
        <v>-</v>
      </c>
      <c r="BH56" s="223" t="str">
        <f t="shared" si="42"/>
        <v>-</v>
      </c>
      <c r="BI56" s="223" t="str">
        <f t="shared" si="42"/>
        <v>-</v>
      </c>
      <c r="BJ56" s="223" t="str">
        <f t="shared" si="42"/>
        <v>-</v>
      </c>
      <c r="BK56" s="223" t="str">
        <f t="shared" si="42"/>
        <v>-</v>
      </c>
      <c r="BL56" s="223" t="str">
        <f t="shared" si="42"/>
        <v>-</v>
      </c>
      <c r="BM56" s="223" t="str">
        <f t="shared" si="42"/>
        <v>-</v>
      </c>
      <c r="BN56" s="223" t="str">
        <f t="shared" si="42"/>
        <v>-</v>
      </c>
      <c r="BO56" s="119">
        <f t="shared" ref="BO56:BO57" si="43">AVERAGE(O56:BN56)</f>
        <v>50</v>
      </c>
    </row>
    <row r="57" spans="1:67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9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22" t="e">
        <f t="shared" si="43"/>
        <v>#DIV/0!</v>
      </c>
    </row>
    <row r="58" spans="1:67" ht="12.75" customHeight="1" x14ac:dyDescent="0.2">
      <c r="A58" s="307" t="s">
        <v>60</v>
      </c>
      <c r="B58" s="307">
        <v>12</v>
      </c>
      <c r="C58" s="307"/>
      <c r="D58" s="307"/>
      <c r="E58" s="304" t="s">
        <v>708</v>
      </c>
      <c r="F58" s="304"/>
      <c r="G58" s="304" t="s">
        <v>709</v>
      </c>
      <c r="H58" s="305" t="s">
        <v>710</v>
      </c>
      <c r="I58" s="307"/>
      <c r="J58" s="307"/>
      <c r="K58" s="307"/>
      <c r="L58" s="307"/>
      <c r="M58" s="309"/>
      <c r="N58" s="219" t="s">
        <v>934</v>
      </c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>
        <v>1</v>
      </c>
      <c r="AS58" s="230">
        <v>3</v>
      </c>
      <c r="AT58" s="230">
        <v>3</v>
      </c>
      <c r="AU58" s="230">
        <v>9</v>
      </c>
      <c r="AV58" s="230">
        <v>47</v>
      </c>
      <c r="AW58" s="230">
        <v>101</v>
      </c>
      <c r="AX58" s="230">
        <v>19</v>
      </c>
      <c r="AY58" s="230">
        <v>37</v>
      </c>
      <c r="AZ58" s="230">
        <v>38</v>
      </c>
      <c r="BA58" s="230">
        <v>25</v>
      </c>
      <c r="BB58" s="230">
        <v>29</v>
      </c>
      <c r="BC58" s="230">
        <v>3</v>
      </c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132">
        <f t="shared" ref="BO58:BO60" si="44">SUM(O58:BN58)</f>
        <v>315</v>
      </c>
    </row>
    <row r="59" spans="1:67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1">
        <v>1</v>
      </c>
      <c r="AS59" s="231">
        <v>3</v>
      </c>
      <c r="AT59" s="231">
        <v>3</v>
      </c>
      <c r="AU59" s="231">
        <v>9</v>
      </c>
      <c r="AV59" s="231">
        <v>47</v>
      </c>
      <c r="AW59" s="231">
        <v>101</v>
      </c>
      <c r="AX59" s="231">
        <v>19</v>
      </c>
      <c r="AY59" s="231">
        <v>37</v>
      </c>
      <c r="AZ59" s="231">
        <v>38</v>
      </c>
      <c r="BA59" s="231">
        <v>25</v>
      </c>
      <c r="BB59" s="230">
        <v>29</v>
      </c>
      <c r="BC59" s="230">
        <v>3</v>
      </c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132">
        <f t="shared" si="44"/>
        <v>315</v>
      </c>
    </row>
    <row r="60" spans="1:67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 t="str">
        <f t="shared" ref="O60:BN60" si="45">IF(ISBLANK(O58),"-",O58+O59)</f>
        <v>-</v>
      </c>
      <c r="P60" s="222" t="str">
        <f t="shared" si="45"/>
        <v>-</v>
      </c>
      <c r="Q60" s="222" t="str">
        <f t="shared" si="45"/>
        <v>-</v>
      </c>
      <c r="R60" s="222" t="str">
        <f t="shared" si="45"/>
        <v>-</v>
      </c>
      <c r="S60" s="222" t="str">
        <f t="shared" si="45"/>
        <v>-</v>
      </c>
      <c r="T60" s="222" t="str">
        <f t="shared" si="45"/>
        <v>-</v>
      </c>
      <c r="U60" s="222" t="str">
        <f t="shared" si="45"/>
        <v>-</v>
      </c>
      <c r="V60" s="222" t="str">
        <f t="shared" si="45"/>
        <v>-</v>
      </c>
      <c r="W60" s="222" t="str">
        <f t="shared" si="45"/>
        <v>-</v>
      </c>
      <c r="X60" s="222" t="str">
        <f t="shared" si="45"/>
        <v>-</v>
      </c>
      <c r="Y60" s="222" t="str">
        <f t="shared" si="45"/>
        <v>-</v>
      </c>
      <c r="Z60" s="222" t="str">
        <f t="shared" si="45"/>
        <v>-</v>
      </c>
      <c r="AA60" s="222" t="str">
        <f t="shared" si="45"/>
        <v>-</v>
      </c>
      <c r="AB60" s="222" t="str">
        <f t="shared" si="45"/>
        <v>-</v>
      </c>
      <c r="AC60" s="222" t="str">
        <f t="shared" si="45"/>
        <v>-</v>
      </c>
      <c r="AD60" s="222" t="str">
        <f t="shared" si="45"/>
        <v>-</v>
      </c>
      <c r="AE60" s="222" t="str">
        <f t="shared" si="45"/>
        <v>-</v>
      </c>
      <c r="AF60" s="222" t="str">
        <f t="shared" si="45"/>
        <v>-</v>
      </c>
      <c r="AG60" s="222" t="str">
        <f t="shared" si="45"/>
        <v>-</v>
      </c>
      <c r="AH60" s="222" t="str">
        <f t="shared" si="45"/>
        <v>-</v>
      </c>
      <c r="AI60" s="222" t="str">
        <f t="shared" si="45"/>
        <v>-</v>
      </c>
      <c r="AJ60" s="222" t="str">
        <f t="shared" si="45"/>
        <v>-</v>
      </c>
      <c r="AK60" s="222" t="str">
        <f t="shared" si="45"/>
        <v>-</v>
      </c>
      <c r="AL60" s="222" t="str">
        <f t="shared" si="45"/>
        <v>-</v>
      </c>
      <c r="AM60" s="222" t="str">
        <f t="shared" si="45"/>
        <v>-</v>
      </c>
      <c r="AN60" s="222" t="str">
        <f t="shared" si="45"/>
        <v>-</v>
      </c>
      <c r="AO60" s="222" t="str">
        <f t="shared" si="45"/>
        <v>-</v>
      </c>
      <c r="AP60" s="222" t="str">
        <f t="shared" si="45"/>
        <v>-</v>
      </c>
      <c r="AQ60" s="222" t="str">
        <f t="shared" si="45"/>
        <v>-</v>
      </c>
      <c r="AR60" s="222">
        <f t="shared" si="45"/>
        <v>2</v>
      </c>
      <c r="AS60" s="222">
        <f t="shared" si="45"/>
        <v>6</v>
      </c>
      <c r="AT60" s="222">
        <f t="shared" si="45"/>
        <v>6</v>
      </c>
      <c r="AU60" s="222">
        <f t="shared" si="45"/>
        <v>18</v>
      </c>
      <c r="AV60" s="222">
        <f t="shared" si="45"/>
        <v>94</v>
      </c>
      <c r="AW60" s="222">
        <f t="shared" si="45"/>
        <v>202</v>
      </c>
      <c r="AX60" s="222">
        <f t="shared" si="45"/>
        <v>38</v>
      </c>
      <c r="AY60" s="222">
        <f t="shared" si="45"/>
        <v>74</v>
      </c>
      <c r="AZ60" s="222">
        <f t="shared" si="45"/>
        <v>76</v>
      </c>
      <c r="BA60" s="222">
        <f t="shared" si="45"/>
        <v>50</v>
      </c>
      <c r="BB60" s="222">
        <f t="shared" si="45"/>
        <v>58</v>
      </c>
      <c r="BC60" s="222">
        <f t="shared" si="45"/>
        <v>6</v>
      </c>
      <c r="BD60" s="222" t="str">
        <f t="shared" si="45"/>
        <v>-</v>
      </c>
      <c r="BE60" s="222" t="str">
        <f t="shared" si="45"/>
        <v>-</v>
      </c>
      <c r="BF60" s="222" t="str">
        <f t="shared" si="45"/>
        <v>-</v>
      </c>
      <c r="BG60" s="222" t="str">
        <f t="shared" si="45"/>
        <v>-</v>
      </c>
      <c r="BH60" s="222" t="str">
        <f t="shared" si="45"/>
        <v>-</v>
      </c>
      <c r="BI60" s="222" t="str">
        <f t="shared" si="45"/>
        <v>-</v>
      </c>
      <c r="BJ60" s="222" t="str">
        <f t="shared" si="45"/>
        <v>-</v>
      </c>
      <c r="BK60" s="222" t="str">
        <f t="shared" si="45"/>
        <v>-</v>
      </c>
      <c r="BL60" s="222" t="str">
        <f t="shared" si="45"/>
        <v>-</v>
      </c>
      <c r="BM60" s="222" t="str">
        <f t="shared" si="45"/>
        <v>-</v>
      </c>
      <c r="BN60" s="222" t="str">
        <f t="shared" si="45"/>
        <v>-</v>
      </c>
      <c r="BO60" s="133">
        <f t="shared" si="44"/>
        <v>630</v>
      </c>
    </row>
    <row r="61" spans="1:67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 t="str">
        <f t="shared" ref="O61:BN61" si="46">IF(ISNUMBER(O60),(IF(O60&gt;0,(100/(O58+O59))*O58,"-")),"-")</f>
        <v>-</v>
      </c>
      <c r="P61" s="223" t="str">
        <f t="shared" si="46"/>
        <v>-</v>
      </c>
      <c r="Q61" s="223" t="str">
        <f t="shared" si="46"/>
        <v>-</v>
      </c>
      <c r="R61" s="223" t="str">
        <f t="shared" si="46"/>
        <v>-</v>
      </c>
      <c r="S61" s="223" t="str">
        <f t="shared" si="46"/>
        <v>-</v>
      </c>
      <c r="T61" s="223" t="str">
        <f t="shared" si="46"/>
        <v>-</v>
      </c>
      <c r="U61" s="223" t="str">
        <f t="shared" si="46"/>
        <v>-</v>
      </c>
      <c r="V61" s="223" t="str">
        <f t="shared" si="46"/>
        <v>-</v>
      </c>
      <c r="W61" s="223" t="str">
        <f t="shared" si="46"/>
        <v>-</v>
      </c>
      <c r="X61" s="223" t="str">
        <f t="shared" si="46"/>
        <v>-</v>
      </c>
      <c r="Y61" s="223" t="str">
        <f t="shared" si="46"/>
        <v>-</v>
      </c>
      <c r="Z61" s="223" t="str">
        <f t="shared" si="46"/>
        <v>-</v>
      </c>
      <c r="AA61" s="223" t="str">
        <f t="shared" si="46"/>
        <v>-</v>
      </c>
      <c r="AB61" s="223" t="str">
        <f t="shared" si="46"/>
        <v>-</v>
      </c>
      <c r="AC61" s="223" t="str">
        <f t="shared" si="46"/>
        <v>-</v>
      </c>
      <c r="AD61" s="223" t="str">
        <f t="shared" si="46"/>
        <v>-</v>
      </c>
      <c r="AE61" s="223" t="str">
        <f t="shared" si="46"/>
        <v>-</v>
      </c>
      <c r="AF61" s="223" t="str">
        <f t="shared" si="46"/>
        <v>-</v>
      </c>
      <c r="AG61" s="223" t="str">
        <f t="shared" si="46"/>
        <v>-</v>
      </c>
      <c r="AH61" s="223" t="str">
        <f t="shared" si="46"/>
        <v>-</v>
      </c>
      <c r="AI61" s="223" t="str">
        <f t="shared" si="46"/>
        <v>-</v>
      </c>
      <c r="AJ61" s="223" t="str">
        <f t="shared" si="46"/>
        <v>-</v>
      </c>
      <c r="AK61" s="223" t="str">
        <f t="shared" si="46"/>
        <v>-</v>
      </c>
      <c r="AL61" s="223" t="str">
        <f t="shared" si="46"/>
        <v>-</v>
      </c>
      <c r="AM61" s="223" t="str">
        <f t="shared" si="46"/>
        <v>-</v>
      </c>
      <c r="AN61" s="223" t="str">
        <f t="shared" si="46"/>
        <v>-</v>
      </c>
      <c r="AO61" s="223" t="str">
        <f t="shared" si="46"/>
        <v>-</v>
      </c>
      <c r="AP61" s="223" t="str">
        <f t="shared" si="46"/>
        <v>-</v>
      </c>
      <c r="AQ61" s="223" t="str">
        <f t="shared" si="46"/>
        <v>-</v>
      </c>
      <c r="AR61" s="223">
        <f t="shared" si="46"/>
        <v>50</v>
      </c>
      <c r="AS61" s="223">
        <f t="shared" si="46"/>
        <v>50</v>
      </c>
      <c r="AT61" s="223">
        <f t="shared" si="46"/>
        <v>50</v>
      </c>
      <c r="AU61" s="223">
        <f t="shared" si="46"/>
        <v>50</v>
      </c>
      <c r="AV61" s="223">
        <f t="shared" si="46"/>
        <v>50</v>
      </c>
      <c r="AW61" s="223">
        <f t="shared" si="46"/>
        <v>50</v>
      </c>
      <c r="AX61" s="223">
        <f t="shared" si="46"/>
        <v>50</v>
      </c>
      <c r="AY61" s="223">
        <f t="shared" si="46"/>
        <v>50</v>
      </c>
      <c r="AZ61" s="223">
        <f t="shared" si="46"/>
        <v>50</v>
      </c>
      <c r="BA61" s="223">
        <f t="shared" si="46"/>
        <v>50</v>
      </c>
      <c r="BB61" s="223">
        <f t="shared" si="46"/>
        <v>50</v>
      </c>
      <c r="BC61" s="223">
        <f t="shared" si="46"/>
        <v>50</v>
      </c>
      <c r="BD61" s="223" t="str">
        <f t="shared" si="46"/>
        <v>-</v>
      </c>
      <c r="BE61" s="223" t="str">
        <f t="shared" si="46"/>
        <v>-</v>
      </c>
      <c r="BF61" s="223" t="str">
        <f t="shared" si="46"/>
        <v>-</v>
      </c>
      <c r="BG61" s="223" t="str">
        <f t="shared" si="46"/>
        <v>-</v>
      </c>
      <c r="BH61" s="223" t="str">
        <f t="shared" si="46"/>
        <v>-</v>
      </c>
      <c r="BI61" s="223" t="str">
        <f t="shared" si="46"/>
        <v>-</v>
      </c>
      <c r="BJ61" s="223" t="str">
        <f t="shared" si="46"/>
        <v>-</v>
      </c>
      <c r="BK61" s="223" t="str">
        <f t="shared" si="46"/>
        <v>-</v>
      </c>
      <c r="BL61" s="223" t="str">
        <f t="shared" si="46"/>
        <v>-</v>
      </c>
      <c r="BM61" s="223" t="str">
        <f t="shared" si="46"/>
        <v>-</v>
      </c>
      <c r="BN61" s="223" t="str">
        <f t="shared" si="46"/>
        <v>-</v>
      </c>
      <c r="BO61" s="119">
        <f t="shared" ref="BO61:BO62" si="47">AVERAGE(O61:BN61)</f>
        <v>50</v>
      </c>
    </row>
    <row r="62" spans="1:67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9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22" t="e">
        <f t="shared" si="47"/>
        <v>#DIV/0!</v>
      </c>
    </row>
    <row r="63" spans="1:67" ht="12.75" customHeight="1" x14ac:dyDescent="0.2">
      <c r="A63" s="307" t="s">
        <v>60</v>
      </c>
      <c r="B63" s="307">
        <v>13</v>
      </c>
      <c r="C63" s="307"/>
      <c r="D63" s="307"/>
      <c r="E63" s="304" t="s">
        <v>708</v>
      </c>
      <c r="F63" s="304"/>
      <c r="G63" s="304" t="s">
        <v>711</v>
      </c>
      <c r="H63" s="305" t="s">
        <v>694</v>
      </c>
      <c r="I63" s="307"/>
      <c r="J63" s="307"/>
      <c r="K63" s="307"/>
      <c r="L63" s="307"/>
      <c r="M63" s="309"/>
      <c r="N63" s="219" t="s">
        <v>934</v>
      </c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>
        <v>3</v>
      </c>
      <c r="AS63" s="220">
        <v>2</v>
      </c>
      <c r="AT63" s="220">
        <v>0</v>
      </c>
      <c r="AU63" s="220">
        <v>1</v>
      </c>
      <c r="AV63" s="220">
        <v>4</v>
      </c>
      <c r="AW63" s="220">
        <v>38</v>
      </c>
      <c r="AX63" s="220">
        <v>20</v>
      </c>
      <c r="AY63" s="220">
        <v>13</v>
      </c>
      <c r="AZ63" s="220">
        <v>3</v>
      </c>
      <c r="BA63" s="220">
        <v>3</v>
      </c>
      <c r="BB63" s="220">
        <v>5</v>
      </c>
      <c r="BC63" s="220">
        <v>1</v>
      </c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132">
        <f t="shared" ref="BO63:BO65" si="48">SUM(O63:BN63)</f>
        <v>93</v>
      </c>
    </row>
    <row r="64" spans="1:67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6">
        <v>3</v>
      </c>
      <c r="AS64" s="226">
        <v>2</v>
      </c>
      <c r="AT64" s="226">
        <v>0</v>
      </c>
      <c r="AU64" s="226">
        <v>1</v>
      </c>
      <c r="AV64" s="226">
        <v>4</v>
      </c>
      <c r="AW64" s="226">
        <v>38</v>
      </c>
      <c r="AX64" s="226">
        <v>20</v>
      </c>
      <c r="AY64" s="226">
        <v>13</v>
      </c>
      <c r="AZ64" s="226">
        <v>3</v>
      </c>
      <c r="BA64" s="226">
        <v>3</v>
      </c>
      <c r="BB64" s="220">
        <v>5</v>
      </c>
      <c r="BC64" s="220">
        <v>1</v>
      </c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132">
        <f t="shared" si="48"/>
        <v>93</v>
      </c>
    </row>
    <row r="65" spans="1:67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 t="str">
        <f t="shared" ref="O65:BN65" si="49">IF(ISBLANK(O63),"-",O63+O64)</f>
        <v>-</v>
      </c>
      <c r="P65" s="222" t="str">
        <f t="shared" si="49"/>
        <v>-</v>
      </c>
      <c r="Q65" s="222" t="str">
        <f t="shared" si="49"/>
        <v>-</v>
      </c>
      <c r="R65" s="222" t="str">
        <f t="shared" si="49"/>
        <v>-</v>
      </c>
      <c r="S65" s="222" t="str">
        <f t="shared" si="49"/>
        <v>-</v>
      </c>
      <c r="T65" s="222" t="str">
        <f t="shared" si="49"/>
        <v>-</v>
      </c>
      <c r="U65" s="222" t="str">
        <f t="shared" si="49"/>
        <v>-</v>
      </c>
      <c r="V65" s="222" t="str">
        <f t="shared" si="49"/>
        <v>-</v>
      </c>
      <c r="W65" s="222" t="str">
        <f t="shared" si="49"/>
        <v>-</v>
      </c>
      <c r="X65" s="222" t="str">
        <f t="shared" si="49"/>
        <v>-</v>
      </c>
      <c r="Y65" s="222" t="str">
        <f t="shared" si="49"/>
        <v>-</v>
      </c>
      <c r="Z65" s="222" t="str">
        <f t="shared" si="49"/>
        <v>-</v>
      </c>
      <c r="AA65" s="222" t="str">
        <f t="shared" si="49"/>
        <v>-</v>
      </c>
      <c r="AB65" s="222" t="str">
        <f t="shared" si="49"/>
        <v>-</v>
      </c>
      <c r="AC65" s="222" t="str">
        <f t="shared" si="49"/>
        <v>-</v>
      </c>
      <c r="AD65" s="222" t="str">
        <f t="shared" si="49"/>
        <v>-</v>
      </c>
      <c r="AE65" s="222" t="str">
        <f t="shared" si="49"/>
        <v>-</v>
      </c>
      <c r="AF65" s="222" t="str">
        <f t="shared" si="49"/>
        <v>-</v>
      </c>
      <c r="AG65" s="222" t="str">
        <f t="shared" si="49"/>
        <v>-</v>
      </c>
      <c r="AH65" s="222" t="str">
        <f t="shared" si="49"/>
        <v>-</v>
      </c>
      <c r="AI65" s="222" t="str">
        <f t="shared" si="49"/>
        <v>-</v>
      </c>
      <c r="AJ65" s="222" t="str">
        <f t="shared" si="49"/>
        <v>-</v>
      </c>
      <c r="AK65" s="222" t="str">
        <f t="shared" si="49"/>
        <v>-</v>
      </c>
      <c r="AL65" s="222" t="str">
        <f t="shared" si="49"/>
        <v>-</v>
      </c>
      <c r="AM65" s="222" t="str">
        <f t="shared" si="49"/>
        <v>-</v>
      </c>
      <c r="AN65" s="222" t="str">
        <f t="shared" si="49"/>
        <v>-</v>
      </c>
      <c r="AO65" s="222" t="str">
        <f t="shared" si="49"/>
        <v>-</v>
      </c>
      <c r="AP65" s="222" t="str">
        <f t="shared" si="49"/>
        <v>-</v>
      </c>
      <c r="AQ65" s="222" t="str">
        <f t="shared" si="49"/>
        <v>-</v>
      </c>
      <c r="AR65" s="222">
        <f t="shared" si="49"/>
        <v>6</v>
      </c>
      <c r="AS65" s="222">
        <f t="shared" si="49"/>
        <v>4</v>
      </c>
      <c r="AT65" s="222">
        <f t="shared" si="49"/>
        <v>0</v>
      </c>
      <c r="AU65" s="222">
        <f t="shared" si="49"/>
        <v>2</v>
      </c>
      <c r="AV65" s="222">
        <f t="shared" si="49"/>
        <v>8</v>
      </c>
      <c r="AW65" s="222">
        <f t="shared" si="49"/>
        <v>76</v>
      </c>
      <c r="AX65" s="222">
        <f t="shared" si="49"/>
        <v>40</v>
      </c>
      <c r="AY65" s="222">
        <f t="shared" si="49"/>
        <v>26</v>
      </c>
      <c r="AZ65" s="222">
        <f t="shared" si="49"/>
        <v>6</v>
      </c>
      <c r="BA65" s="222">
        <f t="shared" si="49"/>
        <v>6</v>
      </c>
      <c r="BB65" s="222">
        <f t="shared" si="49"/>
        <v>10</v>
      </c>
      <c r="BC65" s="222">
        <f t="shared" si="49"/>
        <v>2</v>
      </c>
      <c r="BD65" s="222" t="str">
        <f t="shared" si="49"/>
        <v>-</v>
      </c>
      <c r="BE65" s="222" t="str">
        <f t="shared" si="49"/>
        <v>-</v>
      </c>
      <c r="BF65" s="222" t="str">
        <f t="shared" si="49"/>
        <v>-</v>
      </c>
      <c r="BG65" s="222" t="str">
        <f t="shared" si="49"/>
        <v>-</v>
      </c>
      <c r="BH65" s="222" t="str">
        <f t="shared" si="49"/>
        <v>-</v>
      </c>
      <c r="BI65" s="222" t="str">
        <f t="shared" si="49"/>
        <v>-</v>
      </c>
      <c r="BJ65" s="222" t="str">
        <f t="shared" si="49"/>
        <v>-</v>
      </c>
      <c r="BK65" s="222" t="str">
        <f t="shared" si="49"/>
        <v>-</v>
      </c>
      <c r="BL65" s="222" t="str">
        <f t="shared" si="49"/>
        <v>-</v>
      </c>
      <c r="BM65" s="222" t="str">
        <f t="shared" si="49"/>
        <v>-</v>
      </c>
      <c r="BN65" s="222" t="str">
        <f t="shared" si="49"/>
        <v>-</v>
      </c>
      <c r="BO65" s="133">
        <f t="shared" si="48"/>
        <v>186</v>
      </c>
    </row>
    <row r="66" spans="1:67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tr">
        <f t="shared" ref="O66:BN66" si="50">IF(ISNUMBER(O65),(IF(O65&gt;0,(100/(O63+O64))*O63,"-")),"-")</f>
        <v>-</v>
      </c>
      <c r="P66" s="223" t="str">
        <f t="shared" si="50"/>
        <v>-</v>
      </c>
      <c r="Q66" s="223" t="str">
        <f t="shared" si="50"/>
        <v>-</v>
      </c>
      <c r="R66" s="223" t="str">
        <f t="shared" si="50"/>
        <v>-</v>
      </c>
      <c r="S66" s="223" t="str">
        <f t="shared" si="50"/>
        <v>-</v>
      </c>
      <c r="T66" s="223" t="str">
        <f t="shared" si="50"/>
        <v>-</v>
      </c>
      <c r="U66" s="223" t="str">
        <f t="shared" si="50"/>
        <v>-</v>
      </c>
      <c r="V66" s="223" t="str">
        <f t="shared" si="50"/>
        <v>-</v>
      </c>
      <c r="W66" s="223" t="str">
        <f t="shared" si="50"/>
        <v>-</v>
      </c>
      <c r="X66" s="223" t="str">
        <f t="shared" si="50"/>
        <v>-</v>
      </c>
      <c r="Y66" s="223" t="str">
        <f t="shared" si="50"/>
        <v>-</v>
      </c>
      <c r="Z66" s="223" t="str">
        <f t="shared" si="50"/>
        <v>-</v>
      </c>
      <c r="AA66" s="223" t="str">
        <f t="shared" si="50"/>
        <v>-</v>
      </c>
      <c r="AB66" s="223" t="str">
        <f t="shared" si="50"/>
        <v>-</v>
      </c>
      <c r="AC66" s="223" t="str">
        <f t="shared" si="50"/>
        <v>-</v>
      </c>
      <c r="AD66" s="223" t="str">
        <f t="shared" si="50"/>
        <v>-</v>
      </c>
      <c r="AE66" s="223" t="str">
        <f t="shared" si="50"/>
        <v>-</v>
      </c>
      <c r="AF66" s="223" t="str">
        <f t="shared" si="50"/>
        <v>-</v>
      </c>
      <c r="AG66" s="223" t="str">
        <f t="shared" si="50"/>
        <v>-</v>
      </c>
      <c r="AH66" s="223" t="str">
        <f t="shared" si="50"/>
        <v>-</v>
      </c>
      <c r="AI66" s="223" t="str">
        <f t="shared" si="50"/>
        <v>-</v>
      </c>
      <c r="AJ66" s="223" t="str">
        <f t="shared" si="50"/>
        <v>-</v>
      </c>
      <c r="AK66" s="223" t="str">
        <f t="shared" si="50"/>
        <v>-</v>
      </c>
      <c r="AL66" s="223" t="str">
        <f t="shared" si="50"/>
        <v>-</v>
      </c>
      <c r="AM66" s="223" t="str">
        <f t="shared" si="50"/>
        <v>-</v>
      </c>
      <c r="AN66" s="223" t="str">
        <f t="shared" si="50"/>
        <v>-</v>
      </c>
      <c r="AO66" s="223" t="str">
        <f t="shared" si="50"/>
        <v>-</v>
      </c>
      <c r="AP66" s="223" t="str">
        <f t="shared" si="50"/>
        <v>-</v>
      </c>
      <c r="AQ66" s="223" t="str">
        <f t="shared" si="50"/>
        <v>-</v>
      </c>
      <c r="AR66" s="223">
        <f t="shared" si="50"/>
        <v>50</v>
      </c>
      <c r="AS66" s="223">
        <f t="shared" si="50"/>
        <v>50</v>
      </c>
      <c r="AT66" s="223" t="str">
        <f t="shared" si="50"/>
        <v>-</v>
      </c>
      <c r="AU66" s="223">
        <f t="shared" si="50"/>
        <v>50</v>
      </c>
      <c r="AV66" s="223">
        <f t="shared" si="50"/>
        <v>50</v>
      </c>
      <c r="AW66" s="223">
        <f t="shared" si="50"/>
        <v>50</v>
      </c>
      <c r="AX66" s="223">
        <f t="shared" si="50"/>
        <v>50</v>
      </c>
      <c r="AY66" s="223">
        <f t="shared" si="50"/>
        <v>50</v>
      </c>
      <c r="AZ66" s="223">
        <f t="shared" si="50"/>
        <v>50</v>
      </c>
      <c r="BA66" s="223">
        <f t="shared" si="50"/>
        <v>50</v>
      </c>
      <c r="BB66" s="223">
        <f t="shared" si="50"/>
        <v>50</v>
      </c>
      <c r="BC66" s="223">
        <f t="shared" si="50"/>
        <v>50</v>
      </c>
      <c r="BD66" s="223" t="str">
        <f t="shared" si="50"/>
        <v>-</v>
      </c>
      <c r="BE66" s="223" t="str">
        <f t="shared" si="50"/>
        <v>-</v>
      </c>
      <c r="BF66" s="223" t="str">
        <f t="shared" si="50"/>
        <v>-</v>
      </c>
      <c r="BG66" s="223" t="str">
        <f t="shared" si="50"/>
        <v>-</v>
      </c>
      <c r="BH66" s="223" t="str">
        <f t="shared" si="50"/>
        <v>-</v>
      </c>
      <c r="BI66" s="223" t="str">
        <f t="shared" si="50"/>
        <v>-</v>
      </c>
      <c r="BJ66" s="223" t="str">
        <f t="shared" si="50"/>
        <v>-</v>
      </c>
      <c r="BK66" s="223" t="str">
        <f t="shared" si="50"/>
        <v>-</v>
      </c>
      <c r="BL66" s="223" t="str">
        <f t="shared" si="50"/>
        <v>-</v>
      </c>
      <c r="BM66" s="223" t="str">
        <f t="shared" si="50"/>
        <v>-</v>
      </c>
      <c r="BN66" s="223" t="str">
        <f t="shared" si="50"/>
        <v>-</v>
      </c>
      <c r="BO66" s="119">
        <f t="shared" ref="BO66:BO67" si="51">AVERAGE(O66:BN66)</f>
        <v>50</v>
      </c>
    </row>
    <row r="67" spans="1:67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9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22" t="e">
        <f t="shared" si="51"/>
        <v>#DIV/0!</v>
      </c>
    </row>
    <row r="68" spans="1:67" ht="12.75" customHeight="1" x14ac:dyDescent="0.2">
      <c r="A68" s="307" t="s">
        <v>60</v>
      </c>
      <c r="B68" s="307">
        <v>14</v>
      </c>
      <c r="C68" s="307"/>
      <c r="D68" s="307"/>
      <c r="E68" s="304" t="s">
        <v>712</v>
      </c>
      <c r="F68" s="304"/>
      <c r="G68" s="304" t="s">
        <v>713</v>
      </c>
      <c r="H68" s="305" t="s">
        <v>700</v>
      </c>
      <c r="I68" s="307"/>
      <c r="J68" s="307"/>
      <c r="K68" s="307"/>
      <c r="L68" s="307"/>
      <c r="M68" s="309"/>
      <c r="N68" s="219" t="s">
        <v>934</v>
      </c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>
        <v>41</v>
      </c>
      <c r="AS68" s="220">
        <v>19</v>
      </c>
      <c r="AT68" s="220">
        <v>9</v>
      </c>
      <c r="AU68" s="220">
        <v>14</v>
      </c>
      <c r="AV68" s="220">
        <v>31</v>
      </c>
      <c r="AW68" s="220">
        <v>206</v>
      </c>
      <c r="AX68" s="220">
        <v>56</v>
      </c>
      <c r="AY68" s="220">
        <v>6</v>
      </c>
      <c r="AZ68" s="220">
        <v>37</v>
      </c>
      <c r="BA68" s="220">
        <v>53</v>
      </c>
      <c r="BB68" s="220">
        <v>32</v>
      </c>
      <c r="BC68" s="220">
        <v>9</v>
      </c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132">
        <f t="shared" ref="BO68:BO70" si="52">SUM(O68:BN68)</f>
        <v>513</v>
      </c>
    </row>
    <row r="69" spans="1:67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6">
        <v>41</v>
      </c>
      <c r="AS69" s="226">
        <v>19</v>
      </c>
      <c r="AT69" s="226">
        <v>9</v>
      </c>
      <c r="AU69" s="226">
        <v>14</v>
      </c>
      <c r="AV69" s="226">
        <v>31</v>
      </c>
      <c r="AW69" s="226">
        <v>206</v>
      </c>
      <c r="AX69" s="226">
        <v>56</v>
      </c>
      <c r="AY69" s="226">
        <v>6</v>
      </c>
      <c r="AZ69" s="226">
        <v>37</v>
      </c>
      <c r="BA69" s="226">
        <v>53</v>
      </c>
      <c r="BB69" s="220">
        <v>32</v>
      </c>
      <c r="BC69" s="220">
        <v>9</v>
      </c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132">
        <f t="shared" si="52"/>
        <v>513</v>
      </c>
    </row>
    <row r="70" spans="1:67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 t="str">
        <f t="shared" ref="O70:BN70" si="53">IF(ISBLANK(O68),"-",O68+O69)</f>
        <v>-</v>
      </c>
      <c r="P70" s="222" t="str">
        <f t="shared" si="53"/>
        <v>-</v>
      </c>
      <c r="Q70" s="222" t="str">
        <f t="shared" si="53"/>
        <v>-</v>
      </c>
      <c r="R70" s="222" t="str">
        <f t="shared" si="53"/>
        <v>-</v>
      </c>
      <c r="S70" s="222" t="str">
        <f t="shared" si="53"/>
        <v>-</v>
      </c>
      <c r="T70" s="222" t="str">
        <f t="shared" si="53"/>
        <v>-</v>
      </c>
      <c r="U70" s="222" t="str">
        <f t="shared" si="53"/>
        <v>-</v>
      </c>
      <c r="V70" s="222" t="str">
        <f t="shared" si="53"/>
        <v>-</v>
      </c>
      <c r="W70" s="222" t="str">
        <f t="shared" si="53"/>
        <v>-</v>
      </c>
      <c r="X70" s="222" t="str">
        <f t="shared" si="53"/>
        <v>-</v>
      </c>
      <c r="Y70" s="222" t="str">
        <f t="shared" si="53"/>
        <v>-</v>
      </c>
      <c r="Z70" s="222" t="str">
        <f t="shared" si="53"/>
        <v>-</v>
      </c>
      <c r="AA70" s="222" t="str">
        <f t="shared" si="53"/>
        <v>-</v>
      </c>
      <c r="AB70" s="222" t="str">
        <f t="shared" si="53"/>
        <v>-</v>
      </c>
      <c r="AC70" s="222" t="str">
        <f t="shared" si="53"/>
        <v>-</v>
      </c>
      <c r="AD70" s="222" t="str">
        <f t="shared" si="53"/>
        <v>-</v>
      </c>
      <c r="AE70" s="222" t="str">
        <f t="shared" si="53"/>
        <v>-</v>
      </c>
      <c r="AF70" s="222" t="str">
        <f t="shared" si="53"/>
        <v>-</v>
      </c>
      <c r="AG70" s="222" t="str">
        <f t="shared" si="53"/>
        <v>-</v>
      </c>
      <c r="AH70" s="222" t="str">
        <f t="shared" si="53"/>
        <v>-</v>
      </c>
      <c r="AI70" s="222" t="str">
        <f t="shared" si="53"/>
        <v>-</v>
      </c>
      <c r="AJ70" s="222" t="str">
        <f t="shared" si="53"/>
        <v>-</v>
      </c>
      <c r="AK70" s="222" t="str">
        <f t="shared" si="53"/>
        <v>-</v>
      </c>
      <c r="AL70" s="222" t="str">
        <f t="shared" si="53"/>
        <v>-</v>
      </c>
      <c r="AM70" s="222" t="str">
        <f t="shared" si="53"/>
        <v>-</v>
      </c>
      <c r="AN70" s="222" t="str">
        <f t="shared" si="53"/>
        <v>-</v>
      </c>
      <c r="AO70" s="222" t="str">
        <f t="shared" si="53"/>
        <v>-</v>
      </c>
      <c r="AP70" s="222" t="str">
        <f t="shared" si="53"/>
        <v>-</v>
      </c>
      <c r="AQ70" s="222" t="str">
        <f t="shared" si="53"/>
        <v>-</v>
      </c>
      <c r="AR70" s="222">
        <f t="shared" si="53"/>
        <v>82</v>
      </c>
      <c r="AS70" s="222">
        <f t="shared" si="53"/>
        <v>38</v>
      </c>
      <c r="AT70" s="222">
        <f t="shared" si="53"/>
        <v>18</v>
      </c>
      <c r="AU70" s="222">
        <f t="shared" si="53"/>
        <v>28</v>
      </c>
      <c r="AV70" s="222">
        <f t="shared" si="53"/>
        <v>62</v>
      </c>
      <c r="AW70" s="222">
        <f t="shared" si="53"/>
        <v>412</v>
      </c>
      <c r="AX70" s="222">
        <f t="shared" si="53"/>
        <v>112</v>
      </c>
      <c r="AY70" s="222">
        <f t="shared" si="53"/>
        <v>12</v>
      </c>
      <c r="AZ70" s="222">
        <f t="shared" si="53"/>
        <v>74</v>
      </c>
      <c r="BA70" s="222">
        <f t="shared" si="53"/>
        <v>106</v>
      </c>
      <c r="BB70" s="222">
        <f t="shared" si="53"/>
        <v>64</v>
      </c>
      <c r="BC70" s="222">
        <f t="shared" si="53"/>
        <v>18</v>
      </c>
      <c r="BD70" s="222" t="str">
        <f t="shared" si="53"/>
        <v>-</v>
      </c>
      <c r="BE70" s="222" t="str">
        <f t="shared" si="53"/>
        <v>-</v>
      </c>
      <c r="BF70" s="222" t="str">
        <f t="shared" si="53"/>
        <v>-</v>
      </c>
      <c r="BG70" s="222" t="str">
        <f t="shared" si="53"/>
        <v>-</v>
      </c>
      <c r="BH70" s="222" t="str">
        <f t="shared" si="53"/>
        <v>-</v>
      </c>
      <c r="BI70" s="222" t="str">
        <f t="shared" si="53"/>
        <v>-</v>
      </c>
      <c r="BJ70" s="222" t="str">
        <f t="shared" si="53"/>
        <v>-</v>
      </c>
      <c r="BK70" s="222" t="str">
        <f t="shared" si="53"/>
        <v>-</v>
      </c>
      <c r="BL70" s="222" t="str">
        <f t="shared" si="53"/>
        <v>-</v>
      </c>
      <c r="BM70" s="222" t="str">
        <f t="shared" si="53"/>
        <v>-</v>
      </c>
      <c r="BN70" s="222" t="str">
        <f t="shared" si="53"/>
        <v>-</v>
      </c>
      <c r="BO70" s="133">
        <f t="shared" si="52"/>
        <v>1026</v>
      </c>
    </row>
    <row r="71" spans="1:67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tr">
        <f t="shared" ref="O71:BN71" si="54">IF(ISNUMBER(O70),(IF(O70&gt;0,(100/(O68+O69))*O68,"-")),"-")</f>
        <v>-</v>
      </c>
      <c r="P71" s="223" t="str">
        <f t="shared" si="54"/>
        <v>-</v>
      </c>
      <c r="Q71" s="223" t="str">
        <f t="shared" si="54"/>
        <v>-</v>
      </c>
      <c r="R71" s="223" t="str">
        <f t="shared" si="54"/>
        <v>-</v>
      </c>
      <c r="S71" s="223" t="str">
        <f t="shared" si="54"/>
        <v>-</v>
      </c>
      <c r="T71" s="223" t="str">
        <f t="shared" si="54"/>
        <v>-</v>
      </c>
      <c r="U71" s="223" t="str">
        <f t="shared" si="54"/>
        <v>-</v>
      </c>
      <c r="V71" s="223" t="str">
        <f t="shared" si="54"/>
        <v>-</v>
      </c>
      <c r="W71" s="223" t="str">
        <f t="shared" si="54"/>
        <v>-</v>
      </c>
      <c r="X71" s="223" t="str">
        <f t="shared" si="54"/>
        <v>-</v>
      </c>
      <c r="Y71" s="223" t="str">
        <f t="shared" si="54"/>
        <v>-</v>
      </c>
      <c r="Z71" s="223" t="str">
        <f t="shared" si="54"/>
        <v>-</v>
      </c>
      <c r="AA71" s="223" t="str">
        <f t="shared" si="54"/>
        <v>-</v>
      </c>
      <c r="AB71" s="223" t="str">
        <f t="shared" si="54"/>
        <v>-</v>
      </c>
      <c r="AC71" s="223" t="str">
        <f t="shared" si="54"/>
        <v>-</v>
      </c>
      <c r="AD71" s="223" t="str">
        <f t="shared" si="54"/>
        <v>-</v>
      </c>
      <c r="AE71" s="223" t="str">
        <f t="shared" si="54"/>
        <v>-</v>
      </c>
      <c r="AF71" s="223" t="str">
        <f t="shared" si="54"/>
        <v>-</v>
      </c>
      <c r="AG71" s="223" t="str">
        <f t="shared" si="54"/>
        <v>-</v>
      </c>
      <c r="AH71" s="223" t="str">
        <f t="shared" si="54"/>
        <v>-</v>
      </c>
      <c r="AI71" s="223" t="str">
        <f t="shared" si="54"/>
        <v>-</v>
      </c>
      <c r="AJ71" s="223" t="str">
        <f t="shared" si="54"/>
        <v>-</v>
      </c>
      <c r="AK71" s="223" t="str">
        <f t="shared" si="54"/>
        <v>-</v>
      </c>
      <c r="AL71" s="223" t="str">
        <f t="shared" si="54"/>
        <v>-</v>
      </c>
      <c r="AM71" s="223" t="str">
        <f t="shared" si="54"/>
        <v>-</v>
      </c>
      <c r="AN71" s="223" t="str">
        <f t="shared" si="54"/>
        <v>-</v>
      </c>
      <c r="AO71" s="223" t="str">
        <f t="shared" si="54"/>
        <v>-</v>
      </c>
      <c r="AP71" s="223" t="str">
        <f t="shared" si="54"/>
        <v>-</v>
      </c>
      <c r="AQ71" s="223" t="str">
        <f t="shared" si="54"/>
        <v>-</v>
      </c>
      <c r="AR71" s="223">
        <f t="shared" si="54"/>
        <v>50</v>
      </c>
      <c r="AS71" s="223">
        <f t="shared" si="54"/>
        <v>50</v>
      </c>
      <c r="AT71" s="223">
        <f t="shared" si="54"/>
        <v>50</v>
      </c>
      <c r="AU71" s="223">
        <f t="shared" si="54"/>
        <v>50</v>
      </c>
      <c r="AV71" s="223">
        <f t="shared" si="54"/>
        <v>50</v>
      </c>
      <c r="AW71" s="223">
        <f t="shared" si="54"/>
        <v>50</v>
      </c>
      <c r="AX71" s="223">
        <f t="shared" si="54"/>
        <v>50</v>
      </c>
      <c r="AY71" s="223">
        <f t="shared" si="54"/>
        <v>50</v>
      </c>
      <c r="AZ71" s="223">
        <f t="shared" si="54"/>
        <v>50</v>
      </c>
      <c r="BA71" s="223">
        <f t="shared" si="54"/>
        <v>50</v>
      </c>
      <c r="BB71" s="223">
        <f t="shared" si="54"/>
        <v>50</v>
      </c>
      <c r="BC71" s="223">
        <f t="shared" si="54"/>
        <v>50</v>
      </c>
      <c r="BD71" s="223" t="str">
        <f t="shared" si="54"/>
        <v>-</v>
      </c>
      <c r="BE71" s="223" t="str">
        <f t="shared" si="54"/>
        <v>-</v>
      </c>
      <c r="BF71" s="223" t="str">
        <f t="shared" si="54"/>
        <v>-</v>
      </c>
      <c r="BG71" s="223" t="str">
        <f t="shared" si="54"/>
        <v>-</v>
      </c>
      <c r="BH71" s="223" t="str">
        <f t="shared" si="54"/>
        <v>-</v>
      </c>
      <c r="BI71" s="223" t="str">
        <f t="shared" si="54"/>
        <v>-</v>
      </c>
      <c r="BJ71" s="223" t="str">
        <f t="shared" si="54"/>
        <v>-</v>
      </c>
      <c r="BK71" s="223" t="str">
        <f t="shared" si="54"/>
        <v>-</v>
      </c>
      <c r="BL71" s="223" t="str">
        <f t="shared" si="54"/>
        <v>-</v>
      </c>
      <c r="BM71" s="223" t="str">
        <f t="shared" si="54"/>
        <v>-</v>
      </c>
      <c r="BN71" s="223" t="str">
        <f t="shared" si="54"/>
        <v>-</v>
      </c>
      <c r="BO71" s="119">
        <f t="shared" ref="BO71:BO72" si="55">AVERAGE(O71:BN71)</f>
        <v>50</v>
      </c>
    </row>
    <row r="72" spans="1:67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9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22" t="e">
        <f t="shared" si="55"/>
        <v>#DIV/0!</v>
      </c>
    </row>
    <row r="73" spans="1:67" ht="12.75" customHeight="1" x14ac:dyDescent="0.2">
      <c r="A73" s="307" t="s">
        <v>60</v>
      </c>
      <c r="B73" s="307">
        <v>15</v>
      </c>
      <c r="C73" s="307"/>
      <c r="D73" s="307"/>
      <c r="E73" s="304" t="s">
        <v>712</v>
      </c>
      <c r="F73" s="304"/>
      <c r="G73" s="304" t="s">
        <v>714</v>
      </c>
      <c r="H73" s="305" t="s">
        <v>694</v>
      </c>
      <c r="I73" s="307"/>
      <c r="J73" s="307"/>
      <c r="K73" s="307"/>
      <c r="L73" s="307"/>
      <c r="M73" s="309"/>
      <c r="N73" s="219" t="s">
        <v>934</v>
      </c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>
        <v>4</v>
      </c>
      <c r="AS73" s="230">
        <v>2</v>
      </c>
      <c r="AT73" s="230">
        <v>0</v>
      </c>
      <c r="AU73" s="230">
        <v>5</v>
      </c>
      <c r="AV73" s="230">
        <v>9</v>
      </c>
      <c r="AW73" s="230">
        <v>72</v>
      </c>
      <c r="AX73" s="230">
        <v>39</v>
      </c>
      <c r="AY73" s="230">
        <v>28</v>
      </c>
      <c r="AZ73" s="230">
        <v>15</v>
      </c>
      <c r="BA73" s="230">
        <v>6</v>
      </c>
      <c r="BB73" s="230">
        <v>6</v>
      </c>
      <c r="BC73" s="230">
        <v>3</v>
      </c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132">
        <f t="shared" ref="BO73:BO75" si="56">SUM(O73:BN73)</f>
        <v>189</v>
      </c>
    </row>
    <row r="74" spans="1:67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19" t="s">
        <v>935</v>
      </c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1">
        <v>4</v>
      </c>
      <c r="AS74" s="231">
        <v>2</v>
      </c>
      <c r="AT74" s="231">
        <v>0</v>
      </c>
      <c r="AU74" s="231">
        <v>5</v>
      </c>
      <c r="AV74" s="231">
        <v>9</v>
      </c>
      <c r="AW74" s="231">
        <v>72</v>
      </c>
      <c r="AX74" s="231">
        <v>39</v>
      </c>
      <c r="AY74" s="231">
        <v>28</v>
      </c>
      <c r="AZ74" s="231">
        <v>15</v>
      </c>
      <c r="BA74" s="231">
        <v>6</v>
      </c>
      <c r="BB74" s="230">
        <v>6</v>
      </c>
      <c r="BC74" s="230">
        <v>3</v>
      </c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132">
        <f t="shared" si="56"/>
        <v>189</v>
      </c>
    </row>
    <row r="75" spans="1:67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21" t="s">
        <v>633</v>
      </c>
      <c r="O75" s="222" t="str">
        <f t="shared" ref="O75:BN75" si="57">IF(ISBLANK(O73),"-",O73+O74)</f>
        <v>-</v>
      </c>
      <c r="P75" s="222" t="str">
        <f t="shared" si="57"/>
        <v>-</v>
      </c>
      <c r="Q75" s="222" t="str">
        <f t="shared" si="57"/>
        <v>-</v>
      </c>
      <c r="R75" s="222" t="str">
        <f t="shared" si="57"/>
        <v>-</v>
      </c>
      <c r="S75" s="222" t="str">
        <f t="shared" si="57"/>
        <v>-</v>
      </c>
      <c r="T75" s="222" t="str">
        <f t="shared" si="57"/>
        <v>-</v>
      </c>
      <c r="U75" s="222" t="str">
        <f t="shared" si="57"/>
        <v>-</v>
      </c>
      <c r="V75" s="222" t="str">
        <f t="shared" si="57"/>
        <v>-</v>
      </c>
      <c r="W75" s="222" t="str">
        <f t="shared" si="57"/>
        <v>-</v>
      </c>
      <c r="X75" s="222" t="str">
        <f t="shared" si="57"/>
        <v>-</v>
      </c>
      <c r="Y75" s="222" t="str">
        <f t="shared" si="57"/>
        <v>-</v>
      </c>
      <c r="Z75" s="222" t="str">
        <f t="shared" si="57"/>
        <v>-</v>
      </c>
      <c r="AA75" s="222" t="str">
        <f t="shared" si="57"/>
        <v>-</v>
      </c>
      <c r="AB75" s="222" t="str">
        <f t="shared" si="57"/>
        <v>-</v>
      </c>
      <c r="AC75" s="222" t="str">
        <f t="shared" si="57"/>
        <v>-</v>
      </c>
      <c r="AD75" s="222" t="str">
        <f t="shared" si="57"/>
        <v>-</v>
      </c>
      <c r="AE75" s="222" t="str">
        <f t="shared" si="57"/>
        <v>-</v>
      </c>
      <c r="AF75" s="222" t="str">
        <f t="shared" si="57"/>
        <v>-</v>
      </c>
      <c r="AG75" s="222" t="str">
        <f t="shared" si="57"/>
        <v>-</v>
      </c>
      <c r="AH75" s="222" t="str">
        <f t="shared" si="57"/>
        <v>-</v>
      </c>
      <c r="AI75" s="222" t="str">
        <f t="shared" si="57"/>
        <v>-</v>
      </c>
      <c r="AJ75" s="222" t="str">
        <f t="shared" si="57"/>
        <v>-</v>
      </c>
      <c r="AK75" s="222" t="str">
        <f t="shared" si="57"/>
        <v>-</v>
      </c>
      <c r="AL75" s="222" t="str">
        <f t="shared" si="57"/>
        <v>-</v>
      </c>
      <c r="AM75" s="222" t="str">
        <f t="shared" si="57"/>
        <v>-</v>
      </c>
      <c r="AN75" s="222" t="str">
        <f t="shared" si="57"/>
        <v>-</v>
      </c>
      <c r="AO75" s="222" t="str">
        <f t="shared" si="57"/>
        <v>-</v>
      </c>
      <c r="AP75" s="222" t="str">
        <f t="shared" si="57"/>
        <v>-</v>
      </c>
      <c r="AQ75" s="222" t="str">
        <f t="shared" si="57"/>
        <v>-</v>
      </c>
      <c r="AR75" s="222">
        <f t="shared" si="57"/>
        <v>8</v>
      </c>
      <c r="AS75" s="222">
        <f t="shared" si="57"/>
        <v>4</v>
      </c>
      <c r="AT75" s="222">
        <f t="shared" si="57"/>
        <v>0</v>
      </c>
      <c r="AU75" s="222">
        <f t="shared" si="57"/>
        <v>10</v>
      </c>
      <c r="AV75" s="222">
        <f t="shared" si="57"/>
        <v>18</v>
      </c>
      <c r="AW75" s="222">
        <f t="shared" si="57"/>
        <v>144</v>
      </c>
      <c r="AX75" s="222">
        <f t="shared" si="57"/>
        <v>78</v>
      </c>
      <c r="AY75" s="222">
        <f t="shared" si="57"/>
        <v>56</v>
      </c>
      <c r="AZ75" s="222">
        <f t="shared" si="57"/>
        <v>30</v>
      </c>
      <c r="BA75" s="222">
        <f t="shared" si="57"/>
        <v>12</v>
      </c>
      <c r="BB75" s="222">
        <f t="shared" si="57"/>
        <v>12</v>
      </c>
      <c r="BC75" s="222">
        <f t="shared" si="57"/>
        <v>6</v>
      </c>
      <c r="BD75" s="222" t="str">
        <f t="shared" si="57"/>
        <v>-</v>
      </c>
      <c r="BE75" s="222" t="str">
        <f t="shared" si="57"/>
        <v>-</v>
      </c>
      <c r="BF75" s="222" t="str">
        <f t="shared" si="57"/>
        <v>-</v>
      </c>
      <c r="BG75" s="222" t="str">
        <f t="shared" si="57"/>
        <v>-</v>
      </c>
      <c r="BH75" s="222" t="str">
        <f t="shared" si="57"/>
        <v>-</v>
      </c>
      <c r="BI75" s="222" t="str">
        <f t="shared" si="57"/>
        <v>-</v>
      </c>
      <c r="BJ75" s="222" t="str">
        <f t="shared" si="57"/>
        <v>-</v>
      </c>
      <c r="BK75" s="222" t="str">
        <f t="shared" si="57"/>
        <v>-</v>
      </c>
      <c r="BL75" s="222" t="str">
        <f t="shared" si="57"/>
        <v>-</v>
      </c>
      <c r="BM75" s="222" t="str">
        <f t="shared" si="57"/>
        <v>-</v>
      </c>
      <c r="BN75" s="222" t="str">
        <f t="shared" si="57"/>
        <v>-</v>
      </c>
      <c r="BO75" s="133">
        <f t="shared" si="56"/>
        <v>378</v>
      </c>
    </row>
    <row r="76" spans="1:67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19" t="s">
        <v>936</v>
      </c>
      <c r="O76" s="223" t="str">
        <f t="shared" ref="O76:BN76" si="58">IF(ISNUMBER(O75),(IF(O75&gt;0,(100/(O73+O74))*O73,"-")),"-")</f>
        <v>-</v>
      </c>
      <c r="P76" s="223" t="str">
        <f t="shared" si="58"/>
        <v>-</v>
      </c>
      <c r="Q76" s="223" t="str">
        <f t="shared" si="58"/>
        <v>-</v>
      </c>
      <c r="R76" s="223" t="str">
        <f t="shared" si="58"/>
        <v>-</v>
      </c>
      <c r="S76" s="223" t="str">
        <f t="shared" si="58"/>
        <v>-</v>
      </c>
      <c r="T76" s="223" t="str">
        <f t="shared" si="58"/>
        <v>-</v>
      </c>
      <c r="U76" s="223" t="str">
        <f t="shared" si="58"/>
        <v>-</v>
      </c>
      <c r="V76" s="223" t="str">
        <f t="shared" si="58"/>
        <v>-</v>
      </c>
      <c r="W76" s="223" t="str">
        <f t="shared" si="58"/>
        <v>-</v>
      </c>
      <c r="X76" s="223" t="str">
        <f t="shared" si="58"/>
        <v>-</v>
      </c>
      <c r="Y76" s="223" t="str">
        <f t="shared" si="58"/>
        <v>-</v>
      </c>
      <c r="Z76" s="223" t="str">
        <f t="shared" si="58"/>
        <v>-</v>
      </c>
      <c r="AA76" s="223" t="str">
        <f t="shared" si="58"/>
        <v>-</v>
      </c>
      <c r="AB76" s="223" t="str">
        <f t="shared" si="58"/>
        <v>-</v>
      </c>
      <c r="AC76" s="223" t="str">
        <f t="shared" si="58"/>
        <v>-</v>
      </c>
      <c r="AD76" s="223" t="str">
        <f t="shared" si="58"/>
        <v>-</v>
      </c>
      <c r="AE76" s="223" t="str">
        <f t="shared" si="58"/>
        <v>-</v>
      </c>
      <c r="AF76" s="223" t="str">
        <f t="shared" si="58"/>
        <v>-</v>
      </c>
      <c r="AG76" s="223" t="str">
        <f t="shared" si="58"/>
        <v>-</v>
      </c>
      <c r="AH76" s="223" t="str">
        <f t="shared" si="58"/>
        <v>-</v>
      </c>
      <c r="AI76" s="223" t="str">
        <f t="shared" si="58"/>
        <v>-</v>
      </c>
      <c r="AJ76" s="223" t="str">
        <f t="shared" si="58"/>
        <v>-</v>
      </c>
      <c r="AK76" s="223" t="str">
        <f t="shared" si="58"/>
        <v>-</v>
      </c>
      <c r="AL76" s="223" t="str">
        <f t="shared" si="58"/>
        <v>-</v>
      </c>
      <c r="AM76" s="223" t="str">
        <f t="shared" si="58"/>
        <v>-</v>
      </c>
      <c r="AN76" s="223" t="str">
        <f t="shared" si="58"/>
        <v>-</v>
      </c>
      <c r="AO76" s="223" t="str">
        <f t="shared" si="58"/>
        <v>-</v>
      </c>
      <c r="AP76" s="223" t="str">
        <f t="shared" si="58"/>
        <v>-</v>
      </c>
      <c r="AQ76" s="223" t="str">
        <f t="shared" si="58"/>
        <v>-</v>
      </c>
      <c r="AR76" s="223">
        <f t="shared" si="58"/>
        <v>50</v>
      </c>
      <c r="AS76" s="223">
        <f t="shared" si="58"/>
        <v>50</v>
      </c>
      <c r="AT76" s="223" t="str">
        <f t="shared" si="58"/>
        <v>-</v>
      </c>
      <c r="AU76" s="223">
        <f t="shared" si="58"/>
        <v>50</v>
      </c>
      <c r="AV76" s="223">
        <f t="shared" si="58"/>
        <v>50</v>
      </c>
      <c r="AW76" s="223">
        <f t="shared" si="58"/>
        <v>50</v>
      </c>
      <c r="AX76" s="223">
        <f t="shared" si="58"/>
        <v>50.000000000000007</v>
      </c>
      <c r="AY76" s="223">
        <f t="shared" si="58"/>
        <v>50</v>
      </c>
      <c r="AZ76" s="223">
        <f t="shared" si="58"/>
        <v>50</v>
      </c>
      <c r="BA76" s="223">
        <f t="shared" si="58"/>
        <v>50</v>
      </c>
      <c r="BB76" s="223">
        <f t="shared" si="58"/>
        <v>50</v>
      </c>
      <c r="BC76" s="223">
        <f t="shared" si="58"/>
        <v>50</v>
      </c>
      <c r="BD76" s="223" t="str">
        <f t="shared" si="58"/>
        <v>-</v>
      </c>
      <c r="BE76" s="223" t="str">
        <f t="shared" si="58"/>
        <v>-</v>
      </c>
      <c r="BF76" s="223" t="str">
        <f t="shared" si="58"/>
        <v>-</v>
      </c>
      <c r="BG76" s="223" t="str">
        <f t="shared" si="58"/>
        <v>-</v>
      </c>
      <c r="BH76" s="223" t="str">
        <f t="shared" si="58"/>
        <v>-</v>
      </c>
      <c r="BI76" s="223" t="str">
        <f t="shared" si="58"/>
        <v>-</v>
      </c>
      <c r="BJ76" s="223" t="str">
        <f t="shared" si="58"/>
        <v>-</v>
      </c>
      <c r="BK76" s="223" t="str">
        <f t="shared" si="58"/>
        <v>-</v>
      </c>
      <c r="BL76" s="223" t="str">
        <f t="shared" si="58"/>
        <v>-</v>
      </c>
      <c r="BM76" s="223" t="str">
        <f t="shared" si="58"/>
        <v>-</v>
      </c>
      <c r="BN76" s="223" t="str">
        <f t="shared" si="58"/>
        <v>-</v>
      </c>
      <c r="BO76" s="119">
        <f t="shared" ref="BO76:BO77" si="59">AVERAGE(O76:BN76)</f>
        <v>50</v>
      </c>
    </row>
    <row r="77" spans="1:67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9"/>
      <c r="N77" s="224" t="s">
        <v>937</v>
      </c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122" t="e">
        <f t="shared" si="59"/>
        <v>#DIV/0!</v>
      </c>
    </row>
    <row r="80" spans="1:67" x14ac:dyDescent="0.2">
      <c r="N80" s="129" t="s">
        <v>953</v>
      </c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</row>
    <row r="81" spans="14:66" x14ac:dyDescent="0.2">
      <c r="N81" s="127" t="s">
        <v>939</v>
      </c>
      <c r="O81" s="125">
        <v>1</v>
      </c>
      <c r="P81" s="125">
        <v>2</v>
      </c>
      <c r="Q81" s="125">
        <v>3</v>
      </c>
      <c r="R81" s="125">
        <v>4</v>
      </c>
      <c r="S81" s="125">
        <v>5</v>
      </c>
      <c r="T81" s="125">
        <v>6</v>
      </c>
      <c r="U81" s="125">
        <v>7</v>
      </c>
      <c r="V81" s="125">
        <v>8</v>
      </c>
      <c r="W81" s="125">
        <v>9</v>
      </c>
      <c r="X81" s="125">
        <v>10</v>
      </c>
      <c r="Y81" s="125">
        <v>11</v>
      </c>
      <c r="Z81" s="125">
        <v>12</v>
      </c>
      <c r="AA81" s="125">
        <v>13</v>
      </c>
      <c r="AB81" s="125">
        <v>14</v>
      </c>
      <c r="AC81" s="125">
        <v>15</v>
      </c>
      <c r="AD81" s="125">
        <v>16</v>
      </c>
      <c r="AE81" s="125">
        <v>17</v>
      </c>
      <c r="AF81" s="125">
        <v>18</v>
      </c>
      <c r="AG81" s="125">
        <v>19</v>
      </c>
      <c r="AH81" s="125">
        <v>20</v>
      </c>
      <c r="AI81" s="125">
        <v>21</v>
      </c>
      <c r="AJ81" s="125">
        <v>22</v>
      </c>
      <c r="AK81" s="125">
        <v>23</v>
      </c>
      <c r="AL81" s="125">
        <v>24</v>
      </c>
      <c r="AM81" s="125">
        <v>25</v>
      </c>
      <c r="AN81" s="125">
        <v>26</v>
      </c>
      <c r="AO81" s="125">
        <v>27</v>
      </c>
      <c r="AP81" s="125">
        <v>28</v>
      </c>
      <c r="AQ81" s="125">
        <v>29</v>
      </c>
      <c r="AR81" s="125">
        <v>30</v>
      </c>
      <c r="AS81" s="125">
        <v>31</v>
      </c>
      <c r="AT81" s="125">
        <v>32</v>
      </c>
      <c r="AU81" s="125">
        <v>33</v>
      </c>
      <c r="AV81" s="125">
        <v>34</v>
      </c>
      <c r="AW81" s="125">
        <v>35</v>
      </c>
      <c r="AX81" s="125">
        <v>36</v>
      </c>
      <c r="AY81" s="125">
        <v>37</v>
      </c>
      <c r="AZ81" s="125">
        <v>38</v>
      </c>
      <c r="BA81" s="125">
        <v>39</v>
      </c>
      <c r="BB81" s="125">
        <v>40</v>
      </c>
      <c r="BC81" s="125">
        <v>41</v>
      </c>
      <c r="BD81" s="125">
        <v>42</v>
      </c>
      <c r="BE81" s="125">
        <v>43</v>
      </c>
      <c r="BF81" s="125">
        <v>44</v>
      </c>
      <c r="BG81" s="125">
        <v>45</v>
      </c>
      <c r="BH81" s="125">
        <v>46</v>
      </c>
      <c r="BI81" s="125">
        <v>47</v>
      </c>
      <c r="BJ81" s="125">
        <v>48</v>
      </c>
      <c r="BK81" s="125">
        <v>49</v>
      </c>
      <c r="BL81" s="125">
        <v>50</v>
      </c>
      <c r="BM81" s="125">
        <v>51</v>
      </c>
      <c r="BN81" s="125">
        <v>52</v>
      </c>
    </row>
    <row r="82" spans="14:66" x14ac:dyDescent="0.2">
      <c r="N82" s="127" t="s">
        <v>940</v>
      </c>
      <c r="O82" s="125">
        <f>SUM(O5,O10,O15,O20,O25,O30,O35,O40,O45,O50,O55,O60,O65,O70,O75)</f>
        <v>0</v>
      </c>
      <c r="P82" s="125">
        <f t="shared" ref="P82:BN82" si="60">SUM(P5,P10,P15,P20,P25,P30,P35,P40,P45,P50,P55,P60,P65,P70,P75)</f>
        <v>0</v>
      </c>
      <c r="Q82" s="125">
        <f t="shared" si="60"/>
        <v>0</v>
      </c>
      <c r="R82" s="125">
        <f t="shared" si="60"/>
        <v>0</v>
      </c>
      <c r="S82" s="125">
        <f t="shared" si="60"/>
        <v>0</v>
      </c>
      <c r="T82" s="125">
        <f t="shared" si="60"/>
        <v>0</v>
      </c>
      <c r="U82" s="125">
        <f t="shared" si="60"/>
        <v>0</v>
      </c>
      <c r="V82" s="125">
        <f t="shared" si="60"/>
        <v>0</v>
      </c>
      <c r="W82" s="125">
        <f t="shared" si="60"/>
        <v>0</v>
      </c>
      <c r="X82" s="125">
        <f t="shared" si="60"/>
        <v>0</v>
      </c>
      <c r="Y82" s="125">
        <f t="shared" si="60"/>
        <v>0</v>
      </c>
      <c r="Z82" s="125">
        <f t="shared" si="60"/>
        <v>0</v>
      </c>
      <c r="AA82" s="125">
        <f t="shared" si="60"/>
        <v>0</v>
      </c>
      <c r="AB82" s="125">
        <f t="shared" si="60"/>
        <v>0</v>
      </c>
      <c r="AC82" s="125">
        <f t="shared" si="60"/>
        <v>0</v>
      </c>
      <c r="AD82" s="125">
        <f t="shared" si="60"/>
        <v>0</v>
      </c>
      <c r="AE82" s="125">
        <f t="shared" si="60"/>
        <v>0</v>
      </c>
      <c r="AF82" s="125">
        <f t="shared" si="60"/>
        <v>0</v>
      </c>
      <c r="AG82" s="125">
        <f t="shared" si="60"/>
        <v>0</v>
      </c>
      <c r="AH82" s="125">
        <f t="shared" si="60"/>
        <v>0</v>
      </c>
      <c r="AI82" s="125">
        <f t="shared" si="60"/>
        <v>0</v>
      </c>
      <c r="AJ82" s="125">
        <f t="shared" si="60"/>
        <v>0</v>
      </c>
      <c r="AK82" s="125">
        <f t="shared" si="60"/>
        <v>0</v>
      </c>
      <c r="AL82" s="125">
        <f t="shared" si="60"/>
        <v>0</v>
      </c>
      <c r="AM82" s="125">
        <f t="shared" si="60"/>
        <v>0</v>
      </c>
      <c r="AN82" s="125">
        <f t="shared" si="60"/>
        <v>0</v>
      </c>
      <c r="AO82" s="125">
        <f t="shared" si="60"/>
        <v>0</v>
      </c>
      <c r="AP82" s="125">
        <f t="shared" si="60"/>
        <v>0</v>
      </c>
      <c r="AQ82" s="125">
        <f t="shared" si="60"/>
        <v>0</v>
      </c>
      <c r="AR82" s="125">
        <f t="shared" si="60"/>
        <v>174</v>
      </c>
      <c r="AS82" s="125">
        <f t="shared" si="60"/>
        <v>172</v>
      </c>
      <c r="AT82" s="125">
        <f t="shared" si="60"/>
        <v>169</v>
      </c>
      <c r="AU82" s="125">
        <f t="shared" si="60"/>
        <v>198</v>
      </c>
      <c r="AV82" s="125">
        <f t="shared" si="60"/>
        <v>333</v>
      </c>
      <c r="AW82" s="125">
        <f t="shared" si="60"/>
        <v>1229</v>
      </c>
      <c r="AX82" s="125">
        <f t="shared" si="60"/>
        <v>656</v>
      </c>
      <c r="AY82" s="125">
        <f t="shared" si="60"/>
        <v>533</v>
      </c>
      <c r="AZ82" s="125">
        <f t="shared" si="60"/>
        <v>597</v>
      </c>
      <c r="BA82" s="125">
        <f t="shared" si="60"/>
        <v>664</v>
      </c>
      <c r="BB82" s="125">
        <f t="shared" si="60"/>
        <v>403</v>
      </c>
      <c r="BC82" s="125">
        <f t="shared" si="60"/>
        <v>117</v>
      </c>
      <c r="BD82" s="125">
        <f t="shared" si="60"/>
        <v>0</v>
      </c>
      <c r="BE82" s="125">
        <f t="shared" si="60"/>
        <v>0</v>
      </c>
      <c r="BF82" s="125">
        <f t="shared" si="60"/>
        <v>0</v>
      </c>
      <c r="BG82" s="125">
        <f t="shared" si="60"/>
        <v>0</v>
      </c>
      <c r="BH82" s="125">
        <f t="shared" si="60"/>
        <v>0</v>
      </c>
      <c r="BI82" s="125">
        <f t="shared" si="60"/>
        <v>0</v>
      </c>
      <c r="BJ82" s="125">
        <f t="shared" si="60"/>
        <v>0</v>
      </c>
      <c r="BK82" s="125">
        <f t="shared" si="60"/>
        <v>0</v>
      </c>
      <c r="BL82" s="125">
        <f t="shared" si="60"/>
        <v>0</v>
      </c>
      <c r="BM82" s="125">
        <f t="shared" si="60"/>
        <v>0</v>
      </c>
      <c r="BN82" s="125">
        <f t="shared" si="60"/>
        <v>0</v>
      </c>
    </row>
    <row r="83" spans="14:66" x14ac:dyDescent="0.2">
      <c r="N83" s="127" t="s">
        <v>1067</v>
      </c>
      <c r="O83" s="125">
        <f>COUNT(O5,O10,O15,O20,O25,O30,O35,O40,O45,O50,O55,O60,O65,O70,O75)</f>
        <v>0</v>
      </c>
      <c r="P83" s="125">
        <f t="shared" ref="P83:BN83" si="61">COUNT(P5,P10,P15,P20,P25,P30,P35,P40,P45,P50,P55,P60,P65,P70,P75)</f>
        <v>0</v>
      </c>
      <c r="Q83" s="125">
        <f t="shared" si="61"/>
        <v>0</v>
      </c>
      <c r="R83" s="125">
        <f t="shared" si="61"/>
        <v>0</v>
      </c>
      <c r="S83" s="125">
        <f t="shared" si="61"/>
        <v>0</v>
      </c>
      <c r="T83" s="125">
        <f t="shared" si="61"/>
        <v>0</v>
      </c>
      <c r="U83" s="125">
        <f t="shared" si="61"/>
        <v>0</v>
      </c>
      <c r="V83" s="125">
        <f t="shared" si="61"/>
        <v>0</v>
      </c>
      <c r="W83" s="125">
        <f t="shared" si="61"/>
        <v>0</v>
      </c>
      <c r="X83" s="125">
        <f t="shared" si="61"/>
        <v>0</v>
      </c>
      <c r="Y83" s="125">
        <f t="shared" si="61"/>
        <v>0</v>
      </c>
      <c r="Z83" s="125">
        <f t="shared" si="61"/>
        <v>0</v>
      </c>
      <c r="AA83" s="125">
        <f t="shared" si="61"/>
        <v>0</v>
      </c>
      <c r="AB83" s="125">
        <f t="shared" si="61"/>
        <v>0</v>
      </c>
      <c r="AC83" s="125">
        <f t="shared" si="61"/>
        <v>0</v>
      </c>
      <c r="AD83" s="125">
        <f t="shared" si="61"/>
        <v>0</v>
      </c>
      <c r="AE83" s="125">
        <f t="shared" si="61"/>
        <v>0</v>
      </c>
      <c r="AF83" s="125">
        <f t="shared" si="61"/>
        <v>0</v>
      </c>
      <c r="AG83" s="125">
        <f t="shared" si="61"/>
        <v>0</v>
      </c>
      <c r="AH83" s="125">
        <f t="shared" si="61"/>
        <v>0</v>
      </c>
      <c r="AI83" s="125">
        <f t="shared" si="61"/>
        <v>0</v>
      </c>
      <c r="AJ83" s="125">
        <f t="shared" si="61"/>
        <v>0</v>
      </c>
      <c r="AK83" s="125">
        <f t="shared" si="61"/>
        <v>0</v>
      </c>
      <c r="AL83" s="125">
        <f t="shared" si="61"/>
        <v>0</v>
      </c>
      <c r="AM83" s="125">
        <f t="shared" si="61"/>
        <v>0</v>
      </c>
      <c r="AN83" s="125">
        <f t="shared" si="61"/>
        <v>0</v>
      </c>
      <c r="AO83" s="125">
        <f t="shared" si="61"/>
        <v>0</v>
      </c>
      <c r="AP83" s="125">
        <f t="shared" si="61"/>
        <v>0</v>
      </c>
      <c r="AQ83" s="125">
        <f t="shared" si="61"/>
        <v>0</v>
      </c>
      <c r="AR83" s="125">
        <f t="shared" si="61"/>
        <v>14</v>
      </c>
      <c r="AS83" s="125">
        <f t="shared" si="61"/>
        <v>14</v>
      </c>
      <c r="AT83" s="125">
        <f t="shared" si="61"/>
        <v>14</v>
      </c>
      <c r="AU83" s="125">
        <f t="shared" si="61"/>
        <v>14</v>
      </c>
      <c r="AV83" s="125">
        <f t="shared" si="61"/>
        <v>14</v>
      </c>
      <c r="AW83" s="125">
        <f t="shared" si="61"/>
        <v>14</v>
      </c>
      <c r="AX83" s="125">
        <f t="shared" si="61"/>
        <v>14</v>
      </c>
      <c r="AY83" s="125">
        <f t="shared" si="61"/>
        <v>14</v>
      </c>
      <c r="AZ83" s="125">
        <f t="shared" si="61"/>
        <v>14</v>
      </c>
      <c r="BA83" s="125">
        <f t="shared" si="61"/>
        <v>14</v>
      </c>
      <c r="BB83" s="125">
        <f t="shared" si="61"/>
        <v>14</v>
      </c>
      <c r="BC83" s="125">
        <f t="shared" si="61"/>
        <v>14</v>
      </c>
      <c r="BD83" s="125">
        <f t="shared" si="61"/>
        <v>0</v>
      </c>
      <c r="BE83" s="125">
        <f t="shared" si="61"/>
        <v>0</v>
      </c>
      <c r="BF83" s="125">
        <f t="shared" si="61"/>
        <v>0</v>
      </c>
      <c r="BG83" s="125">
        <f t="shared" si="61"/>
        <v>0</v>
      </c>
      <c r="BH83" s="125">
        <f t="shared" si="61"/>
        <v>0</v>
      </c>
      <c r="BI83" s="125">
        <f t="shared" si="61"/>
        <v>0</v>
      </c>
      <c r="BJ83" s="125">
        <f t="shared" si="61"/>
        <v>0</v>
      </c>
      <c r="BK83" s="125">
        <f t="shared" si="61"/>
        <v>0</v>
      </c>
      <c r="BL83" s="125">
        <f t="shared" si="61"/>
        <v>0</v>
      </c>
      <c r="BM83" s="125">
        <f t="shared" si="61"/>
        <v>0</v>
      </c>
      <c r="BN83" s="125">
        <f t="shared" si="61"/>
        <v>0</v>
      </c>
    </row>
    <row r="84" spans="14:66" ht="22.5" x14ac:dyDescent="0.2">
      <c r="N84" s="128" t="s">
        <v>1068</v>
      </c>
      <c r="O84" s="126" t="e">
        <f>O82/O83</f>
        <v>#DIV/0!</v>
      </c>
      <c r="P84" s="126" t="e">
        <f t="shared" ref="P84:BN84" si="62">P82/P83</f>
        <v>#DIV/0!</v>
      </c>
      <c r="Q84" s="126" t="e">
        <f t="shared" si="62"/>
        <v>#DIV/0!</v>
      </c>
      <c r="R84" s="126" t="e">
        <f t="shared" si="62"/>
        <v>#DIV/0!</v>
      </c>
      <c r="S84" s="126" t="e">
        <f t="shared" si="62"/>
        <v>#DIV/0!</v>
      </c>
      <c r="T84" s="126" t="e">
        <f t="shared" si="62"/>
        <v>#DIV/0!</v>
      </c>
      <c r="U84" s="126" t="e">
        <f t="shared" si="62"/>
        <v>#DIV/0!</v>
      </c>
      <c r="V84" s="126" t="e">
        <f t="shared" si="62"/>
        <v>#DIV/0!</v>
      </c>
      <c r="W84" s="126" t="e">
        <f t="shared" si="62"/>
        <v>#DIV/0!</v>
      </c>
      <c r="X84" s="126" t="e">
        <f t="shared" si="62"/>
        <v>#DIV/0!</v>
      </c>
      <c r="Y84" s="126" t="e">
        <f t="shared" si="62"/>
        <v>#DIV/0!</v>
      </c>
      <c r="Z84" s="126" t="e">
        <f t="shared" si="62"/>
        <v>#DIV/0!</v>
      </c>
      <c r="AA84" s="126" t="e">
        <f t="shared" si="62"/>
        <v>#DIV/0!</v>
      </c>
      <c r="AB84" s="126" t="e">
        <f t="shared" si="62"/>
        <v>#DIV/0!</v>
      </c>
      <c r="AC84" s="126" t="e">
        <f t="shared" si="62"/>
        <v>#DIV/0!</v>
      </c>
      <c r="AD84" s="126" t="e">
        <f t="shared" si="62"/>
        <v>#DIV/0!</v>
      </c>
      <c r="AE84" s="126" t="e">
        <f t="shared" si="62"/>
        <v>#DIV/0!</v>
      </c>
      <c r="AF84" s="126" t="e">
        <f t="shared" si="62"/>
        <v>#DIV/0!</v>
      </c>
      <c r="AG84" s="126" t="e">
        <f t="shared" si="62"/>
        <v>#DIV/0!</v>
      </c>
      <c r="AH84" s="126" t="e">
        <f t="shared" si="62"/>
        <v>#DIV/0!</v>
      </c>
      <c r="AI84" s="126" t="e">
        <f t="shared" si="62"/>
        <v>#DIV/0!</v>
      </c>
      <c r="AJ84" s="126" t="e">
        <f t="shared" si="62"/>
        <v>#DIV/0!</v>
      </c>
      <c r="AK84" s="126" t="e">
        <f t="shared" si="62"/>
        <v>#DIV/0!</v>
      </c>
      <c r="AL84" s="126" t="e">
        <f t="shared" si="62"/>
        <v>#DIV/0!</v>
      </c>
      <c r="AM84" s="126" t="e">
        <f t="shared" si="62"/>
        <v>#DIV/0!</v>
      </c>
      <c r="AN84" s="126" t="e">
        <f t="shared" si="62"/>
        <v>#DIV/0!</v>
      </c>
      <c r="AO84" s="126" t="e">
        <f t="shared" si="62"/>
        <v>#DIV/0!</v>
      </c>
      <c r="AP84" s="126" t="e">
        <f t="shared" si="62"/>
        <v>#DIV/0!</v>
      </c>
      <c r="AQ84" s="126" t="e">
        <f t="shared" si="62"/>
        <v>#DIV/0!</v>
      </c>
      <c r="AR84" s="126">
        <f t="shared" si="62"/>
        <v>12.428571428571429</v>
      </c>
      <c r="AS84" s="126">
        <f t="shared" si="62"/>
        <v>12.285714285714286</v>
      </c>
      <c r="AT84" s="126">
        <f t="shared" si="62"/>
        <v>12.071428571428571</v>
      </c>
      <c r="AU84" s="126">
        <f t="shared" si="62"/>
        <v>14.142857142857142</v>
      </c>
      <c r="AV84" s="126">
        <f t="shared" si="62"/>
        <v>23.785714285714285</v>
      </c>
      <c r="AW84" s="126">
        <f t="shared" si="62"/>
        <v>87.785714285714292</v>
      </c>
      <c r="AX84" s="126">
        <f t="shared" si="62"/>
        <v>46.857142857142854</v>
      </c>
      <c r="AY84" s="126">
        <f t="shared" si="62"/>
        <v>38.071428571428569</v>
      </c>
      <c r="AZ84" s="126">
        <f t="shared" si="62"/>
        <v>42.642857142857146</v>
      </c>
      <c r="BA84" s="126">
        <f t="shared" si="62"/>
        <v>47.428571428571431</v>
      </c>
      <c r="BB84" s="126">
        <f t="shared" si="62"/>
        <v>28.785714285714285</v>
      </c>
      <c r="BC84" s="126">
        <f t="shared" si="62"/>
        <v>8.3571428571428577</v>
      </c>
      <c r="BD84" s="126" t="e">
        <f t="shared" si="62"/>
        <v>#DIV/0!</v>
      </c>
      <c r="BE84" s="126" t="e">
        <f t="shared" si="62"/>
        <v>#DIV/0!</v>
      </c>
      <c r="BF84" s="126" t="e">
        <f t="shared" si="62"/>
        <v>#DIV/0!</v>
      </c>
      <c r="BG84" s="126" t="e">
        <f t="shared" si="62"/>
        <v>#DIV/0!</v>
      </c>
      <c r="BH84" s="126" t="e">
        <f t="shared" si="62"/>
        <v>#DIV/0!</v>
      </c>
      <c r="BI84" s="126" t="e">
        <f t="shared" si="62"/>
        <v>#DIV/0!</v>
      </c>
      <c r="BJ84" s="126" t="e">
        <f t="shared" si="62"/>
        <v>#DIV/0!</v>
      </c>
      <c r="BK84" s="126" t="e">
        <f t="shared" si="62"/>
        <v>#DIV/0!</v>
      </c>
      <c r="BL84" s="126" t="e">
        <f t="shared" si="62"/>
        <v>#DIV/0!</v>
      </c>
      <c r="BM84" s="126" t="e">
        <f t="shared" si="62"/>
        <v>#DIV/0!</v>
      </c>
      <c r="BN84" s="126" t="e">
        <f t="shared" si="62"/>
        <v>#DIV/0!</v>
      </c>
    </row>
  </sheetData>
  <mergeCells count="195">
    <mergeCell ref="I73:I77"/>
    <mergeCell ref="J73:J77"/>
    <mergeCell ref="K73:K77"/>
    <mergeCell ref="L73:L77"/>
    <mergeCell ref="I68:I72"/>
    <mergeCell ref="J68:J72"/>
    <mergeCell ref="K68:K72"/>
    <mergeCell ref="L68:L72"/>
    <mergeCell ref="A73:A77"/>
    <mergeCell ref="B73:B77"/>
    <mergeCell ref="C73:C77"/>
    <mergeCell ref="D73:D77"/>
    <mergeCell ref="E73:E77"/>
    <mergeCell ref="F73:F77"/>
    <mergeCell ref="G73:G77"/>
    <mergeCell ref="H73:H77"/>
    <mergeCell ref="H68:H72"/>
    <mergeCell ref="A68:A72"/>
    <mergeCell ref="B68:B72"/>
    <mergeCell ref="C68:C72"/>
    <mergeCell ref="D68:D72"/>
    <mergeCell ref="E68:E72"/>
    <mergeCell ref="F68:F72"/>
    <mergeCell ref="G68:G72"/>
    <mergeCell ref="I63:I67"/>
    <mergeCell ref="J63:J67"/>
    <mergeCell ref="K63:K67"/>
    <mergeCell ref="L63:L67"/>
    <mergeCell ref="A63:A67"/>
    <mergeCell ref="B63:B67"/>
    <mergeCell ref="C63:C67"/>
    <mergeCell ref="D63:D67"/>
    <mergeCell ref="E63:E67"/>
    <mergeCell ref="F63:F67"/>
    <mergeCell ref="G63:G67"/>
    <mergeCell ref="H63:H67"/>
    <mergeCell ref="I48:I52"/>
    <mergeCell ref="J48:J52"/>
    <mergeCell ref="K48:K52"/>
    <mergeCell ref="L48:L52"/>
    <mergeCell ref="J58:J62"/>
    <mergeCell ref="K58:K62"/>
    <mergeCell ref="L58:L62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J53:J57"/>
    <mergeCell ref="K53:K57"/>
    <mergeCell ref="L53:L57"/>
    <mergeCell ref="A53:A57"/>
    <mergeCell ref="B53:B57"/>
    <mergeCell ref="C53:C57"/>
    <mergeCell ref="D53:D57"/>
    <mergeCell ref="I43:I47"/>
    <mergeCell ref="J43:J47"/>
    <mergeCell ref="K43:K47"/>
    <mergeCell ref="L43:L47"/>
    <mergeCell ref="A43:A47"/>
    <mergeCell ref="B43:B47"/>
    <mergeCell ref="C43:C47"/>
    <mergeCell ref="D43:D47"/>
    <mergeCell ref="E43:E47"/>
    <mergeCell ref="A33:A37"/>
    <mergeCell ref="B33:B37"/>
    <mergeCell ref="C33:C37"/>
    <mergeCell ref="G53:G57"/>
    <mergeCell ref="H53:H57"/>
    <mergeCell ref="H48:H52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E53:E57"/>
    <mergeCell ref="F53:F57"/>
    <mergeCell ref="F43:F47"/>
    <mergeCell ref="A38:A42"/>
    <mergeCell ref="B38:B42"/>
    <mergeCell ref="C38:C42"/>
    <mergeCell ref="D38:D42"/>
    <mergeCell ref="E38:E42"/>
    <mergeCell ref="F38:F42"/>
    <mergeCell ref="G38:G42"/>
    <mergeCell ref="H38:H42"/>
    <mergeCell ref="L23:L27"/>
    <mergeCell ref="M33:M37"/>
    <mergeCell ref="I28:I32"/>
    <mergeCell ref="J28:J32"/>
    <mergeCell ref="K28:K32"/>
    <mergeCell ref="L28:L32"/>
    <mergeCell ref="J38:J42"/>
    <mergeCell ref="K38:K42"/>
    <mergeCell ref="L38:L42"/>
    <mergeCell ref="M38:M42"/>
    <mergeCell ref="I38:I42"/>
    <mergeCell ref="I33:I37"/>
    <mergeCell ref="J33:J37"/>
    <mergeCell ref="K33:K37"/>
    <mergeCell ref="L33:L37"/>
    <mergeCell ref="D33:D37"/>
    <mergeCell ref="E33:E37"/>
    <mergeCell ref="F33:F37"/>
    <mergeCell ref="G33:G37"/>
    <mergeCell ref="H33:H37"/>
    <mergeCell ref="H28:H32"/>
    <mergeCell ref="I23:I27"/>
    <mergeCell ref="J23:J27"/>
    <mergeCell ref="K23:K27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A23:A27"/>
    <mergeCell ref="B23:B27"/>
    <mergeCell ref="C23:C27"/>
    <mergeCell ref="D23:D27"/>
    <mergeCell ref="E23:E27"/>
    <mergeCell ref="F23:F27"/>
    <mergeCell ref="L8:L12"/>
    <mergeCell ref="J18:J22"/>
    <mergeCell ref="K18:K22"/>
    <mergeCell ref="L18:L22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A13:A17"/>
    <mergeCell ref="B13:B17"/>
    <mergeCell ref="C13:C17"/>
    <mergeCell ref="D13:D17"/>
    <mergeCell ref="E13:E17"/>
    <mergeCell ref="F13:F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M43:M47"/>
    <mergeCell ref="M48:M52"/>
    <mergeCell ref="M53:M57"/>
    <mergeCell ref="M58:M62"/>
    <mergeCell ref="M63:M67"/>
    <mergeCell ref="M68:M72"/>
    <mergeCell ref="M73:M77"/>
    <mergeCell ref="F3:F7"/>
    <mergeCell ref="M3:M7"/>
    <mergeCell ref="M8:M12"/>
    <mergeCell ref="M13:M17"/>
    <mergeCell ref="M18:M22"/>
    <mergeCell ref="M23:M27"/>
    <mergeCell ref="M28:M32"/>
    <mergeCell ref="G13:G17"/>
    <mergeCell ref="H13:H17"/>
    <mergeCell ref="H8:H12"/>
    <mergeCell ref="I3:I7"/>
    <mergeCell ref="J3:J7"/>
    <mergeCell ref="K3:K7"/>
    <mergeCell ref="L3:L7"/>
    <mergeCell ref="I8:I12"/>
    <mergeCell ref="J8:J12"/>
    <mergeCell ref="K8:K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84"/>
  <sheetViews>
    <sheetView workbookViewId="0">
      <pane xSplit="17" ySplit="2" topLeftCell="AW60" activePane="bottomRight" state="frozen"/>
      <selection pane="topRight" activeCell="Q1" sqref="Q1"/>
      <selection pane="bottomLeft" activeCell="A3" sqref="A3"/>
      <selection pane="bottomRight" activeCell="Q85" sqref="Q85"/>
    </sheetView>
  </sheetViews>
  <sheetFormatPr baseColWidth="10" defaultRowHeight="12.75" x14ac:dyDescent="0.2"/>
  <cols>
    <col min="1" max="1" width="6.42578125" style="50" customWidth="1"/>
    <col min="2" max="2" width="5.28515625" style="50" customWidth="1"/>
    <col min="3" max="3" width="7.85546875" style="50" customWidth="1"/>
    <col min="4" max="5" width="8.140625" style="50" customWidth="1"/>
    <col min="6" max="6" width="7.5703125" style="50" customWidth="1"/>
    <col min="7" max="7" width="6.5703125" style="50" customWidth="1"/>
    <col min="8" max="8" width="8.140625" style="47" customWidth="1"/>
    <col min="9" max="9" width="8.42578125" style="50" customWidth="1"/>
    <col min="10" max="10" width="7.7109375" style="50" customWidth="1"/>
    <col min="11" max="11" width="6.85546875" style="50" customWidth="1"/>
    <col min="12" max="12" width="9.7109375" style="50" customWidth="1"/>
    <col min="13" max="13" width="6.28515625" style="50" customWidth="1"/>
    <col min="14" max="14" width="6" style="50" customWidth="1"/>
    <col min="15" max="16" width="6.140625" style="50" customWidth="1"/>
    <col min="17" max="17" width="13.7109375" style="113" customWidth="1"/>
    <col min="18" max="44" width="3.85546875" style="113" customWidth="1"/>
    <col min="45" max="45" width="4.140625" style="113" customWidth="1"/>
    <col min="46" max="46" width="3.5703125" style="113" customWidth="1"/>
    <col min="47" max="47" width="4.42578125" style="113" customWidth="1"/>
    <col min="48" max="51" width="3.85546875" style="113" customWidth="1"/>
    <col min="52" max="69" width="4.42578125" style="113" customWidth="1"/>
    <col min="70" max="70" width="11.42578125" style="113"/>
  </cols>
  <sheetData>
    <row r="1" spans="1:70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</row>
    <row r="2" spans="1:70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291" t="s">
        <v>62</v>
      </c>
      <c r="B3" s="332" t="s">
        <v>1151</v>
      </c>
      <c r="C3" s="291" t="s">
        <v>566</v>
      </c>
      <c r="D3" s="291" t="s">
        <v>133</v>
      </c>
      <c r="E3" s="295" t="s">
        <v>240</v>
      </c>
      <c r="F3" s="295" t="s">
        <v>340</v>
      </c>
      <c r="G3" s="295" t="s">
        <v>1152</v>
      </c>
      <c r="H3" s="325" t="s">
        <v>241</v>
      </c>
      <c r="I3" s="295" t="s">
        <v>242</v>
      </c>
      <c r="J3" s="291"/>
      <c r="K3" s="291"/>
      <c r="L3" s="291"/>
      <c r="M3" s="291"/>
      <c r="N3" s="297"/>
      <c r="O3" s="297"/>
      <c r="P3" s="299"/>
      <c r="Q3" s="219" t="s">
        <v>934</v>
      </c>
      <c r="R3" s="220">
        <v>19</v>
      </c>
      <c r="S3" s="220">
        <v>0</v>
      </c>
      <c r="T3" s="220">
        <v>0</v>
      </c>
      <c r="U3" s="220">
        <v>0</v>
      </c>
      <c r="V3" s="220">
        <v>0</v>
      </c>
      <c r="W3" s="220">
        <v>1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1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16</v>
      </c>
      <c r="AQ3" s="220">
        <v>36</v>
      </c>
      <c r="AR3" s="220">
        <v>52</v>
      </c>
      <c r="AS3" s="220">
        <v>132</v>
      </c>
      <c r="AT3" s="220">
        <v>684</v>
      </c>
      <c r="AU3" s="220">
        <v>896</v>
      </c>
      <c r="AV3" s="220">
        <v>400</v>
      </c>
      <c r="AW3" s="220">
        <v>140</v>
      </c>
      <c r="AX3" s="220">
        <v>276</v>
      </c>
      <c r="AY3" s="220">
        <v>312</v>
      </c>
      <c r="AZ3" s="220">
        <v>992</v>
      </c>
      <c r="BA3" s="220">
        <v>1152</v>
      </c>
      <c r="BB3" s="220">
        <v>1396</v>
      </c>
      <c r="BC3" s="220">
        <v>1696</v>
      </c>
      <c r="BD3" s="220">
        <v>2240</v>
      </c>
      <c r="BE3" s="220">
        <v>672</v>
      </c>
      <c r="BF3" s="220">
        <v>75</v>
      </c>
      <c r="BG3" s="220">
        <v>95</v>
      </c>
      <c r="BH3" s="220">
        <v>95</v>
      </c>
      <c r="BI3" s="220">
        <f t="shared" ref="BI3:BK3" si="0">84/3</f>
        <v>28</v>
      </c>
      <c r="BJ3" s="220">
        <f t="shared" si="0"/>
        <v>28</v>
      </c>
      <c r="BK3" s="220">
        <f t="shared" si="0"/>
        <v>28</v>
      </c>
      <c r="BL3" s="220">
        <v>260</v>
      </c>
      <c r="BM3" s="220">
        <v>260</v>
      </c>
      <c r="BN3" s="220">
        <v>260</v>
      </c>
      <c r="BO3" s="220">
        <v>260</v>
      </c>
      <c r="BP3" s="220">
        <v>1</v>
      </c>
      <c r="BQ3" s="220">
        <v>1</v>
      </c>
      <c r="BR3" s="132">
        <f t="shared" ref="BR3:BR5" si="1">SUM(R3:BQ3)</f>
        <v>12504</v>
      </c>
    </row>
    <row r="4" spans="1:70" x14ac:dyDescent="0.2">
      <c r="A4" s="297"/>
      <c r="B4" s="333"/>
      <c r="C4" s="297"/>
      <c r="D4" s="297"/>
      <c r="E4" s="323"/>
      <c r="F4" s="323"/>
      <c r="G4" s="323"/>
      <c r="H4" s="326"/>
      <c r="I4" s="323"/>
      <c r="J4" s="297"/>
      <c r="K4" s="297"/>
      <c r="L4" s="297"/>
      <c r="M4" s="297"/>
      <c r="N4" s="297"/>
      <c r="O4" s="297"/>
      <c r="P4" s="299"/>
      <c r="Q4" s="219" t="s">
        <v>935</v>
      </c>
      <c r="R4" s="220">
        <v>45</v>
      </c>
      <c r="S4" s="220">
        <v>1</v>
      </c>
      <c r="T4" s="220">
        <v>1</v>
      </c>
      <c r="U4" s="220">
        <v>1</v>
      </c>
      <c r="V4" s="220">
        <v>2</v>
      </c>
      <c r="W4" s="220">
        <v>1</v>
      </c>
      <c r="X4" s="220">
        <v>1</v>
      </c>
      <c r="Y4" s="220">
        <v>0</v>
      </c>
      <c r="Z4" s="220">
        <v>0</v>
      </c>
      <c r="AA4" s="220">
        <v>0</v>
      </c>
      <c r="AB4" s="220">
        <v>0</v>
      </c>
      <c r="AC4" s="220">
        <v>2</v>
      </c>
      <c r="AD4" s="220">
        <v>2</v>
      </c>
      <c r="AE4" s="220">
        <v>2</v>
      </c>
      <c r="AF4" s="220">
        <v>2</v>
      </c>
      <c r="AG4" s="220">
        <v>0</v>
      </c>
      <c r="AH4" s="220">
        <v>1</v>
      </c>
      <c r="AI4" s="220">
        <v>1</v>
      </c>
      <c r="AJ4" s="220">
        <v>2</v>
      </c>
      <c r="AK4" s="220">
        <v>4</v>
      </c>
      <c r="AL4" s="220">
        <v>2</v>
      </c>
      <c r="AM4" s="220">
        <v>1</v>
      </c>
      <c r="AN4" s="220">
        <v>1</v>
      </c>
      <c r="AO4" s="220">
        <v>0</v>
      </c>
      <c r="AP4" s="220">
        <v>28</v>
      </c>
      <c r="AQ4" s="220">
        <v>16</v>
      </c>
      <c r="AR4" s="220">
        <v>48</v>
      </c>
      <c r="AS4" s="220">
        <v>96</v>
      </c>
      <c r="AT4" s="220">
        <v>336</v>
      </c>
      <c r="AU4" s="220">
        <v>576</v>
      </c>
      <c r="AV4" s="220">
        <v>296</v>
      </c>
      <c r="AW4" s="220">
        <v>264</v>
      </c>
      <c r="AX4" s="220">
        <v>272</v>
      </c>
      <c r="AY4" s="220">
        <v>384</v>
      </c>
      <c r="AZ4" s="220">
        <v>1160</v>
      </c>
      <c r="BA4" s="220">
        <v>1664</v>
      </c>
      <c r="BB4" s="220">
        <v>1704</v>
      </c>
      <c r="BC4" s="220">
        <v>944</v>
      </c>
      <c r="BD4" s="220">
        <v>1520</v>
      </c>
      <c r="BE4" s="220">
        <v>272</v>
      </c>
      <c r="BF4" s="220">
        <v>35</v>
      </c>
      <c r="BG4" s="220">
        <v>100</v>
      </c>
      <c r="BH4" s="220">
        <v>100</v>
      </c>
      <c r="BI4" s="220">
        <f t="shared" ref="BI4:BK4" si="2">42/3</f>
        <v>14</v>
      </c>
      <c r="BJ4" s="220">
        <f t="shared" si="2"/>
        <v>14</v>
      </c>
      <c r="BK4" s="220">
        <f t="shared" si="2"/>
        <v>14</v>
      </c>
      <c r="BL4" s="220">
        <v>280</v>
      </c>
      <c r="BM4" s="220">
        <v>280</v>
      </c>
      <c r="BN4" s="220">
        <v>280</v>
      </c>
      <c r="BO4" s="220">
        <v>280</v>
      </c>
      <c r="BP4" s="220">
        <v>3</v>
      </c>
      <c r="BQ4" s="220">
        <v>3</v>
      </c>
      <c r="BR4" s="132">
        <f t="shared" si="1"/>
        <v>11055</v>
      </c>
    </row>
    <row r="5" spans="1:70" x14ac:dyDescent="0.2">
      <c r="A5" s="297"/>
      <c r="B5" s="333"/>
      <c r="C5" s="297"/>
      <c r="D5" s="297"/>
      <c r="E5" s="323"/>
      <c r="F5" s="323"/>
      <c r="G5" s="323"/>
      <c r="H5" s="326"/>
      <c r="I5" s="323"/>
      <c r="J5" s="297"/>
      <c r="K5" s="297"/>
      <c r="L5" s="297"/>
      <c r="M5" s="297"/>
      <c r="N5" s="297"/>
      <c r="O5" s="297"/>
      <c r="P5" s="299"/>
      <c r="Q5" s="221" t="s">
        <v>633</v>
      </c>
      <c r="R5" s="222">
        <f t="shared" ref="R5:BQ5" si="3">IF(ISBLANK(R3),"-",R3+R4)</f>
        <v>64</v>
      </c>
      <c r="S5" s="222">
        <f t="shared" si="3"/>
        <v>1</v>
      </c>
      <c r="T5" s="222">
        <f t="shared" si="3"/>
        <v>1</v>
      </c>
      <c r="U5" s="222">
        <f t="shared" si="3"/>
        <v>1</v>
      </c>
      <c r="V5" s="222">
        <f t="shared" si="3"/>
        <v>2</v>
      </c>
      <c r="W5" s="222">
        <f t="shared" si="3"/>
        <v>2</v>
      </c>
      <c r="X5" s="222">
        <f t="shared" si="3"/>
        <v>1</v>
      </c>
      <c r="Y5" s="222">
        <f t="shared" si="3"/>
        <v>0</v>
      </c>
      <c r="Z5" s="222">
        <f t="shared" si="3"/>
        <v>0</v>
      </c>
      <c r="AA5" s="222">
        <f t="shared" si="3"/>
        <v>0</v>
      </c>
      <c r="AB5" s="222">
        <f t="shared" si="3"/>
        <v>0</v>
      </c>
      <c r="AC5" s="222">
        <f t="shared" si="3"/>
        <v>3</v>
      </c>
      <c r="AD5" s="222">
        <f t="shared" si="3"/>
        <v>2</v>
      </c>
      <c r="AE5" s="222">
        <f t="shared" si="3"/>
        <v>2</v>
      </c>
      <c r="AF5" s="222">
        <f t="shared" si="3"/>
        <v>2</v>
      </c>
      <c r="AG5" s="222">
        <f t="shared" si="3"/>
        <v>0</v>
      </c>
      <c r="AH5" s="222">
        <f t="shared" si="3"/>
        <v>1</v>
      </c>
      <c r="AI5" s="222">
        <f t="shared" si="3"/>
        <v>1</v>
      </c>
      <c r="AJ5" s="222">
        <f t="shared" si="3"/>
        <v>2</v>
      </c>
      <c r="AK5" s="222">
        <f t="shared" si="3"/>
        <v>4</v>
      </c>
      <c r="AL5" s="222">
        <f t="shared" si="3"/>
        <v>2</v>
      </c>
      <c r="AM5" s="222">
        <f t="shared" si="3"/>
        <v>1</v>
      </c>
      <c r="AN5" s="222">
        <f t="shared" si="3"/>
        <v>1</v>
      </c>
      <c r="AO5" s="222">
        <f t="shared" si="3"/>
        <v>0</v>
      </c>
      <c r="AP5" s="222">
        <f t="shared" si="3"/>
        <v>44</v>
      </c>
      <c r="AQ5" s="222">
        <f t="shared" si="3"/>
        <v>52</v>
      </c>
      <c r="AR5" s="222">
        <f t="shared" si="3"/>
        <v>100</v>
      </c>
      <c r="AS5" s="222">
        <f t="shared" si="3"/>
        <v>228</v>
      </c>
      <c r="AT5" s="222">
        <f t="shared" si="3"/>
        <v>1020</v>
      </c>
      <c r="AU5" s="222">
        <f t="shared" si="3"/>
        <v>1472</v>
      </c>
      <c r="AV5" s="222">
        <f t="shared" si="3"/>
        <v>696</v>
      </c>
      <c r="AW5" s="222">
        <f t="shared" si="3"/>
        <v>404</v>
      </c>
      <c r="AX5" s="222">
        <f t="shared" si="3"/>
        <v>548</v>
      </c>
      <c r="AY5" s="222">
        <f t="shared" si="3"/>
        <v>696</v>
      </c>
      <c r="AZ5" s="222">
        <f t="shared" si="3"/>
        <v>2152</v>
      </c>
      <c r="BA5" s="222">
        <f t="shared" si="3"/>
        <v>2816</v>
      </c>
      <c r="BB5" s="222">
        <f t="shared" si="3"/>
        <v>3100</v>
      </c>
      <c r="BC5" s="222">
        <f t="shared" si="3"/>
        <v>2640</v>
      </c>
      <c r="BD5" s="222">
        <f t="shared" si="3"/>
        <v>3760</v>
      </c>
      <c r="BE5" s="222">
        <f t="shared" si="3"/>
        <v>944</v>
      </c>
      <c r="BF5" s="222">
        <f t="shared" si="3"/>
        <v>110</v>
      </c>
      <c r="BG5" s="222">
        <f t="shared" si="3"/>
        <v>195</v>
      </c>
      <c r="BH5" s="222">
        <f t="shared" si="3"/>
        <v>195</v>
      </c>
      <c r="BI5" s="222">
        <f t="shared" si="3"/>
        <v>42</v>
      </c>
      <c r="BJ5" s="222">
        <f t="shared" si="3"/>
        <v>42</v>
      </c>
      <c r="BK5" s="222">
        <f t="shared" si="3"/>
        <v>42</v>
      </c>
      <c r="BL5" s="222">
        <f t="shared" si="3"/>
        <v>540</v>
      </c>
      <c r="BM5" s="222">
        <f t="shared" si="3"/>
        <v>540</v>
      </c>
      <c r="BN5" s="222">
        <f t="shared" si="3"/>
        <v>540</v>
      </c>
      <c r="BO5" s="222">
        <f t="shared" si="3"/>
        <v>540</v>
      </c>
      <c r="BP5" s="222">
        <f t="shared" si="3"/>
        <v>4</v>
      </c>
      <c r="BQ5" s="222">
        <f t="shared" si="3"/>
        <v>4</v>
      </c>
      <c r="BR5" s="133">
        <f t="shared" si="1"/>
        <v>23559</v>
      </c>
    </row>
    <row r="6" spans="1:70" x14ac:dyDescent="0.2">
      <c r="A6" s="297"/>
      <c r="B6" s="333"/>
      <c r="C6" s="297"/>
      <c r="D6" s="297"/>
      <c r="E6" s="323"/>
      <c r="F6" s="323"/>
      <c r="G6" s="323"/>
      <c r="H6" s="326"/>
      <c r="I6" s="323"/>
      <c r="J6" s="297"/>
      <c r="K6" s="297"/>
      <c r="L6" s="297"/>
      <c r="M6" s="297"/>
      <c r="N6" s="297"/>
      <c r="O6" s="297"/>
      <c r="P6" s="299"/>
      <c r="Q6" s="219" t="s">
        <v>936</v>
      </c>
      <c r="R6" s="223">
        <f t="shared" ref="R6:BQ6" si="4">IF(ISNUMBER(R5),(IF(R5&gt;0,(100/(R3+R4))*R3,"-")),"-")</f>
        <v>29.6875</v>
      </c>
      <c r="S6" s="223">
        <f t="shared" si="4"/>
        <v>0</v>
      </c>
      <c r="T6" s="223">
        <f t="shared" si="4"/>
        <v>0</v>
      </c>
      <c r="U6" s="223">
        <f t="shared" si="4"/>
        <v>0</v>
      </c>
      <c r="V6" s="223">
        <f t="shared" si="4"/>
        <v>0</v>
      </c>
      <c r="W6" s="223">
        <f t="shared" si="4"/>
        <v>50</v>
      </c>
      <c r="X6" s="223">
        <f t="shared" si="4"/>
        <v>0</v>
      </c>
      <c r="Y6" s="223" t="str">
        <f t="shared" si="4"/>
        <v>-</v>
      </c>
      <c r="Z6" s="223" t="str">
        <f t="shared" si="4"/>
        <v>-</v>
      </c>
      <c r="AA6" s="223" t="str">
        <f t="shared" si="4"/>
        <v>-</v>
      </c>
      <c r="AB6" s="223" t="str">
        <f t="shared" si="4"/>
        <v>-</v>
      </c>
      <c r="AC6" s="223">
        <f t="shared" si="4"/>
        <v>33.333333333333336</v>
      </c>
      <c r="AD6" s="223">
        <f t="shared" si="4"/>
        <v>0</v>
      </c>
      <c r="AE6" s="223">
        <f t="shared" si="4"/>
        <v>0</v>
      </c>
      <c r="AF6" s="223">
        <f t="shared" si="4"/>
        <v>0</v>
      </c>
      <c r="AG6" s="223" t="str">
        <f t="shared" si="4"/>
        <v>-</v>
      </c>
      <c r="AH6" s="223">
        <f t="shared" si="4"/>
        <v>0</v>
      </c>
      <c r="AI6" s="223">
        <f t="shared" si="4"/>
        <v>0</v>
      </c>
      <c r="AJ6" s="223">
        <f t="shared" si="4"/>
        <v>0</v>
      </c>
      <c r="AK6" s="223">
        <f t="shared" si="4"/>
        <v>0</v>
      </c>
      <c r="AL6" s="223">
        <f t="shared" si="4"/>
        <v>0</v>
      </c>
      <c r="AM6" s="223">
        <f t="shared" si="4"/>
        <v>0</v>
      </c>
      <c r="AN6" s="223">
        <f t="shared" si="4"/>
        <v>0</v>
      </c>
      <c r="AO6" s="223" t="str">
        <f t="shared" si="4"/>
        <v>-</v>
      </c>
      <c r="AP6" s="223">
        <f t="shared" si="4"/>
        <v>36.363636363636367</v>
      </c>
      <c r="AQ6" s="223">
        <f t="shared" si="4"/>
        <v>69.230769230769226</v>
      </c>
      <c r="AR6" s="223">
        <f t="shared" si="4"/>
        <v>52</v>
      </c>
      <c r="AS6" s="223">
        <f t="shared" si="4"/>
        <v>57.89473684210526</v>
      </c>
      <c r="AT6" s="223">
        <f t="shared" si="4"/>
        <v>67.058823529411768</v>
      </c>
      <c r="AU6" s="223">
        <f t="shared" si="4"/>
        <v>60.869565217391298</v>
      </c>
      <c r="AV6" s="223">
        <f t="shared" si="4"/>
        <v>57.47126436781609</v>
      </c>
      <c r="AW6" s="223">
        <f t="shared" si="4"/>
        <v>34.653465346534652</v>
      </c>
      <c r="AX6" s="223">
        <f t="shared" si="4"/>
        <v>50.364963503649633</v>
      </c>
      <c r="AY6" s="223">
        <f t="shared" si="4"/>
        <v>44.827586206896548</v>
      </c>
      <c r="AZ6" s="223">
        <f t="shared" si="4"/>
        <v>46.096654275092931</v>
      </c>
      <c r="BA6" s="223">
        <f t="shared" si="4"/>
        <v>40.909090909090914</v>
      </c>
      <c r="BB6" s="223">
        <f t="shared" si="4"/>
        <v>45.032258064516128</v>
      </c>
      <c r="BC6" s="223">
        <f t="shared" si="4"/>
        <v>64.242424242424249</v>
      </c>
      <c r="BD6" s="223">
        <f t="shared" si="4"/>
        <v>59.574468085106382</v>
      </c>
      <c r="BE6" s="223">
        <f t="shared" si="4"/>
        <v>71.186440677966104</v>
      </c>
      <c r="BF6" s="223">
        <f t="shared" si="4"/>
        <v>68.181818181818173</v>
      </c>
      <c r="BG6" s="223">
        <f t="shared" si="4"/>
        <v>48.717948717948715</v>
      </c>
      <c r="BH6" s="223">
        <f t="shared" si="4"/>
        <v>48.717948717948715</v>
      </c>
      <c r="BI6" s="223">
        <f t="shared" si="4"/>
        <v>66.666666666666671</v>
      </c>
      <c r="BJ6" s="223">
        <f t="shared" si="4"/>
        <v>66.666666666666671</v>
      </c>
      <c r="BK6" s="223">
        <f t="shared" si="4"/>
        <v>66.666666666666671</v>
      </c>
      <c r="BL6" s="223">
        <f t="shared" si="4"/>
        <v>48.148148148148145</v>
      </c>
      <c r="BM6" s="223">
        <f t="shared" si="4"/>
        <v>48.148148148148145</v>
      </c>
      <c r="BN6" s="223">
        <f t="shared" si="4"/>
        <v>48.148148148148145</v>
      </c>
      <c r="BO6" s="223">
        <f t="shared" si="4"/>
        <v>48.148148148148145</v>
      </c>
      <c r="BP6" s="223">
        <f t="shared" si="4"/>
        <v>25</v>
      </c>
      <c r="BQ6" s="223">
        <f t="shared" si="4"/>
        <v>25</v>
      </c>
      <c r="BR6" s="270">
        <f t="shared" ref="BR6:BR7" si="5">AVERAGE(R6:BQ6)</f>
        <v>34.326245400131491</v>
      </c>
    </row>
    <row r="7" spans="1:70" x14ac:dyDescent="0.2">
      <c r="A7" s="324"/>
      <c r="B7" s="334"/>
      <c r="C7" s="324"/>
      <c r="D7" s="324"/>
      <c r="E7" s="322"/>
      <c r="F7" s="322"/>
      <c r="G7" s="322"/>
      <c r="H7" s="327"/>
      <c r="I7" s="322"/>
      <c r="J7" s="324"/>
      <c r="K7" s="324"/>
      <c r="L7" s="324"/>
      <c r="M7" s="324"/>
      <c r="N7" s="324"/>
      <c r="O7" s="324"/>
      <c r="P7" s="328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5"/>
        <v>#DIV/0!</v>
      </c>
    </row>
    <row r="8" spans="1:70" ht="12.75" customHeight="1" x14ac:dyDescent="0.2">
      <c r="A8" s="291" t="s">
        <v>62</v>
      </c>
      <c r="B8" s="329" t="s">
        <v>1153</v>
      </c>
      <c r="C8" s="291" t="s">
        <v>566</v>
      </c>
      <c r="D8" s="291" t="s">
        <v>133</v>
      </c>
      <c r="E8" s="295" t="s">
        <v>243</v>
      </c>
      <c r="F8" s="295" t="s">
        <v>244</v>
      </c>
      <c r="G8" s="295" t="s">
        <v>1154</v>
      </c>
      <c r="H8" s="325" t="s">
        <v>245</v>
      </c>
      <c r="I8" s="295" t="s">
        <v>246</v>
      </c>
      <c r="J8" s="291"/>
      <c r="K8" s="291"/>
      <c r="L8" s="291"/>
      <c r="M8" s="291"/>
      <c r="N8" s="291"/>
      <c r="O8" s="291"/>
      <c r="P8" s="296"/>
      <c r="Q8" s="219" t="s">
        <v>934</v>
      </c>
      <c r="R8" s="220">
        <v>3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1</v>
      </c>
      <c r="AK8" s="220">
        <v>0</v>
      </c>
      <c r="AL8" s="220">
        <v>2</v>
      </c>
      <c r="AM8" s="220">
        <v>4</v>
      </c>
      <c r="AN8" s="220">
        <v>1</v>
      </c>
      <c r="AO8" s="220">
        <v>0</v>
      </c>
      <c r="AP8" s="220">
        <v>2</v>
      </c>
      <c r="AQ8" s="220">
        <v>6</v>
      </c>
      <c r="AR8" s="220">
        <v>4</v>
      </c>
      <c r="AS8" s="220">
        <v>29</v>
      </c>
      <c r="AT8" s="220">
        <v>302</v>
      </c>
      <c r="AU8" s="220">
        <v>5720</v>
      </c>
      <c r="AV8" s="220">
        <v>3584</v>
      </c>
      <c r="AW8" s="220">
        <v>808</v>
      </c>
      <c r="AX8" s="220">
        <v>200</v>
      </c>
      <c r="AY8" s="220">
        <v>128</v>
      </c>
      <c r="AZ8" s="220">
        <v>152</v>
      </c>
      <c r="BA8" s="220">
        <v>368</v>
      </c>
      <c r="BB8" s="220">
        <v>72</v>
      </c>
      <c r="BC8" s="220">
        <v>370</v>
      </c>
      <c r="BD8" s="220">
        <v>572</v>
      </c>
      <c r="BE8" s="220">
        <v>296</v>
      </c>
      <c r="BF8" s="220">
        <v>43</v>
      </c>
      <c r="BG8" s="220">
        <v>320</v>
      </c>
      <c r="BH8" s="220">
        <v>320</v>
      </c>
      <c r="BI8" s="220">
        <f t="shared" ref="BI8:BK8" si="6">164*3/2</f>
        <v>246</v>
      </c>
      <c r="BJ8" s="220">
        <f t="shared" si="6"/>
        <v>246</v>
      </c>
      <c r="BK8" s="220">
        <f t="shared" si="6"/>
        <v>246</v>
      </c>
      <c r="BL8" s="220">
        <f t="shared" ref="BL8:BO8" si="7">56*2/4</f>
        <v>28</v>
      </c>
      <c r="BM8" s="220">
        <f t="shared" si="7"/>
        <v>28</v>
      </c>
      <c r="BN8" s="220">
        <f t="shared" si="7"/>
        <v>28</v>
      </c>
      <c r="BO8" s="220">
        <f t="shared" si="7"/>
        <v>28</v>
      </c>
      <c r="BP8" s="220">
        <v>0</v>
      </c>
      <c r="BQ8" s="220">
        <v>0</v>
      </c>
      <c r="BR8" s="132">
        <f t="shared" ref="BR8:BR10" si="8">SUM(R8:BQ8)</f>
        <v>14157</v>
      </c>
    </row>
    <row r="9" spans="1:70" x14ac:dyDescent="0.2">
      <c r="A9" s="297"/>
      <c r="B9" s="330"/>
      <c r="C9" s="297"/>
      <c r="D9" s="297"/>
      <c r="E9" s="323"/>
      <c r="F9" s="323"/>
      <c r="G9" s="323"/>
      <c r="H9" s="326"/>
      <c r="I9" s="323"/>
      <c r="J9" s="297"/>
      <c r="K9" s="297"/>
      <c r="L9" s="297"/>
      <c r="M9" s="297"/>
      <c r="N9" s="297"/>
      <c r="O9" s="297"/>
      <c r="P9" s="299"/>
      <c r="Q9" s="219" t="s">
        <v>935</v>
      </c>
      <c r="R9" s="220">
        <v>10</v>
      </c>
      <c r="S9" s="220">
        <v>0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1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1</v>
      </c>
      <c r="AI9" s="220">
        <v>1</v>
      </c>
      <c r="AJ9" s="220">
        <v>4</v>
      </c>
      <c r="AK9" s="220">
        <v>5</v>
      </c>
      <c r="AL9" s="220">
        <v>13</v>
      </c>
      <c r="AM9" s="220">
        <v>9</v>
      </c>
      <c r="AN9" s="220">
        <v>7</v>
      </c>
      <c r="AO9" s="220">
        <v>3</v>
      </c>
      <c r="AP9" s="220">
        <v>1</v>
      </c>
      <c r="AQ9" s="220">
        <v>27</v>
      </c>
      <c r="AR9" s="220">
        <v>17</v>
      </c>
      <c r="AS9" s="220">
        <v>17</v>
      </c>
      <c r="AT9" s="220">
        <v>51</v>
      </c>
      <c r="AU9" s="220">
        <v>392</v>
      </c>
      <c r="AV9" s="220">
        <v>200</v>
      </c>
      <c r="AW9" s="220">
        <v>84</v>
      </c>
      <c r="AX9" s="220">
        <v>64</v>
      </c>
      <c r="AY9" s="220">
        <v>80</v>
      </c>
      <c r="AZ9" s="220">
        <v>268</v>
      </c>
      <c r="BA9" s="220">
        <v>472</v>
      </c>
      <c r="BB9" s="220">
        <v>104</v>
      </c>
      <c r="BC9" s="220">
        <v>198</v>
      </c>
      <c r="BD9" s="220">
        <v>364</v>
      </c>
      <c r="BE9" s="220">
        <v>146</v>
      </c>
      <c r="BF9" s="220">
        <v>34</v>
      </c>
      <c r="BG9" s="220">
        <v>300</v>
      </c>
      <c r="BH9" s="220">
        <v>300</v>
      </c>
      <c r="BI9" s="220">
        <f t="shared" ref="BI9:BK9" si="9">90*2/3</f>
        <v>60</v>
      </c>
      <c r="BJ9" s="220">
        <f t="shared" si="9"/>
        <v>60</v>
      </c>
      <c r="BK9" s="220">
        <f t="shared" si="9"/>
        <v>60</v>
      </c>
      <c r="BL9" s="220">
        <f t="shared" ref="BL9:BO9" si="10">70*2/4</f>
        <v>35</v>
      </c>
      <c r="BM9" s="220">
        <f t="shared" si="10"/>
        <v>35</v>
      </c>
      <c r="BN9" s="220">
        <f t="shared" si="10"/>
        <v>35</v>
      </c>
      <c r="BO9" s="220">
        <f t="shared" si="10"/>
        <v>35</v>
      </c>
      <c r="BP9" s="220">
        <v>1</v>
      </c>
      <c r="BQ9" s="220">
        <v>1</v>
      </c>
      <c r="BR9" s="132">
        <f t="shared" si="8"/>
        <v>3495</v>
      </c>
    </row>
    <row r="10" spans="1:70" x14ac:dyDescent="0.2">
      <c r="A10" s="297"/>
      <c r="B10" s="330"/>
      <c r="C10" s="297"/>
      <c r="D10" s="297"/>
      <c r="E10" s="323"/>
      <c r="F10" s="323"/>
      <c r="G10" s="323"/>
      <c r="H10" s="326"/>
      <c r="I10" s="323"/>
      <c r="J10" s="297"/>
      <c r="K10" s="297"/>
      <c r="L10" s="297"/>
      <c r="M10" s="297"/>
      <c r="N10" s="297"/>
      <c r="O10" s="297"/>
      <c r="P10" s="299"/>
      <c r="Q10" s="221" t="s">
        <v>633</v>
      </c>
      <c r="R10" s="222">
        <f t="shared" ref="R10:BQ10" si="11">IF(ISBLANK(R8),"-",R8+R9)</f>
        <v>13</v>
      </c>
      <c r="S10" s="222">
        <f t="shared" si="11"/>
        <v>0</v>
      </c>
      <c r="T10" s="222">
        <f t="shared" si="11"/>
        <v>0</v>
      </c>
      <c r="U10" s="222">
        <f t="shared" si="11"/>
        <v>0</v>
      </c>
      <c r="V10" s="222">
        <f t="shared" si="11"/>
        <v>0</v>
      </c>
      <c r="W10" s="222">
        <f t="shared" si="11"/>
        <v>0</v>
      </c>
      <c r="X10" s="222">
        <f t="shared" si="11"/>
        <v>0</v>
      </c>
      <c r="Y10" s="222">
        <f t="shared" si="11"/>
        <v>0</v>
      </c>
      <c r="Z10" s="222">
        <f t="shared" si="11"/>
        <v>0</v>
      </c>
      <c r="AA10" s="222">
        <f t="shared" si="11"/>
        <v>0</v>
      </c>
      <c r="AB10" s="222">
        <f t="shared" si="11"/>
        <v>1</v>
      </c>
      <c r="AC10" s="222">
        <f t="shared" si="11"/>
        <v>0</v>
      </c>
      <c r="AD10" s="222">
        <f t="shared" si="11"/>
        <v>0</v>
      </c>
      <c r="AE10" s="222">
        <f t="shared" si="11"/>
        <v>0</v>
      </c>
      <c r="AF10" s="222">
        <f t="shared" si="11"/>
        <v>0</v>
      </c>
      <c r="AG10" s="222">
        <f t="shared" si="11"/>
        <v>0</v>
      </c>
      <c r="AH10" s="222">
        <f t="shared" si="11"/>
        <v>1</v>
      </c>
      <c r="AI10" s="222">
        <f t="shared" si="11"/>
        <v>1</v>
      </c>
      <c r="AJ10" s="222">
        <f t="shared" si="11"/>
        <v>5</v>
      </c>
      <c r="AK10" s="222">
        <f t="shared" si="11"/>
        <v>5</v>
      </c>
      <c r="AL10" s="222">
        <f t="shared" si="11"/>
        <v>15</v>
      </c>
      <c r="AM10" s="222">
        <f t="shared" si="11"/>
        <v>13</v>
      </c>
      <c r="AN10" s="222">
        <f t="shared" si="11"/>
        <v>8</v>
      </c>
      <c r="AO10" s="222">
        <f t="shared" si="11"/>
        <v>3</v>
      </c>
      <c r="AP10" s="222">
        <f t="shared" si="11"/>
        <v>3</v>
      </c>
      <c r="AQ10" s="222">
        <f t="shared" si="11"/>
        <v>33</v>
      </c>
      <c r="AR10" s="222">
        <f t="shared" si="11"/>
        <v>21</v>
      </c>
      <c r="AS10" s="222">
        <f t="shared" si="11"/>
        <v>46</v>
      </c>
      <c r="AT10" s="222">
        <f t="shared" si="11"/>
        <v>353</v>
      </c>
      <c r="AU10" s="222">
        <f t="shared" si="11"/>
        <v>6112</v>
      </c>
      <c r="AV10" s="222">
        <f t="shared" si="11"/>
        <v>3784</v>
      </c>
      <c r="AW10" s="222">
        <f t="shared" si="11"/>
        <v>892</v>
      </c>
      <c r="AX10" s="222">
        <f t="shared" si="11"/>
        <v>264</v>
      </c>
      <c r="AY10" s="222">
        <f t="shared" si="11"/>
        <v>208</v>
      </c>
      <c r="AZ10" s="222">
        <f t="shared" si="11"/>
        <v>420</v>
      </c>
      <c r="BA10" s="222">
        <f t="shared" si="11"/>
        <v>840</v>
      </c>
      <c r="BB10" s="222">
        <f t="shared" si="11"/>
        <v>176</v>
      </c>
      <c r="BC10" s="222">
        <f t="shared" si="11"/>
        <v>568</v>
      </c>
      <c r="BD10" s="222">
        <f t="shared" si="11"/>
        <v>936</v>
      </c>
      <c r="BE10" s="222">
        <f t="shared" si="11"/>
        <v>442</v>
      </c>
      <c r="BF10" s="222">
        <f t="shared" si="11"/>
        <v>77</v>
      </c>
      <c r="BG10" s="222">
        <f t="shared" si="11"/>
        <v>620</v>
      </c>
      <c r="BH10" s="222">
        <f t="shared" si="11"/>
        <v>620</v>
      </c>
      <c r="BI10" s="222">
        <f t="shared" si="11"/>
        <v>306</v>
      </c>
      <c r="BJ10" s="222">
        <f t="shared" si="11"/>
        <v>306</v>
      </c>
      <c r="BK10" s="222">
        <f t="shared" si="11"/>
        <v>306</v>
      </c>
      <c r="BL10" s="222">
        <f t="shared" si="11"/>
        <v>63</v>
      </c>
      <c r="BM10" s="222">
        <f t="shared" si="11"/>
        <v>63</v>
      </c>
      <c r="BN10" s="222">
        <f t="shared" si="11"/>
        <v>63</v>
      </c>
      <c r="BO10" s="222">
        <f t="shared" si="11"/>
        <v>63</v>
      </c>
      <c r="BP10" s="222">
        <f t="shared" si="11"/>
        <v>1</v>
      </c>
      <c r="BQ10" s="222">
        <f t="shared" si="11"/>
        <v>1</v>
      </c>
      <c r="BR10" s="133">
        <f t="shared" si="8"/>
        <v>17652</v>
      </c>
    </row>
    <row r="11" spans="1:70" x14ac:dyDescent="0.2">
      <c r="A11" s="297"/>
      <c r="B11" s="330"/>
      <c r="C11" s="297"/>
      <c r="D11" s="297"/>
      <c r="E11" s="323"/>
      <c r="F11" s="323"/>
      <c r="G11" s="323"/>
      <c r="H11" s="326"/>
      <c r="I11" s="323"/>
      <c r="J11" s="297"/>
      <c r="K11" s="297"/>
      <c r="L11" s="297"/>
      <c r="M11" s="297"/>
      <c r="N11" s="297"/>
      <c r="O11" s="297"/>
      <c r="P11" s="299"/>
      <c r="Q11" s="219" t="s">
        <v>936</v>
      </c>
      <c r="R11" s="223">
        <f t="shared" ref="R11:BD11" si="12">IF(ISNUMBER(R10),(IF(R10&gt;0,(100/(R8+R9))*R8,"-")),"-")</f>
        <v>23.076923076923077</v>
      </c>
      <c r="S11" s="223" t="str">
        <f t="shared" si="12"/>
        <v>-</v>
      </c>
      <c r="T11" s="223" t="str">
        <f t="shared" si="12"/>
        <v>-</v>
      </c>
      <c r="U11" s="223" t="str">
        <f t="shared" si="12"/>
        <v>-</v>
      </c>
      <c r="V11" s="223" t="str">
        <f t="shared" si="12"/>
        <v>-</v>
      </c>
      <c r="W11" s="223" t="str">
        <f t="shared" si="12"/>
        <v>-</v>
      </c>
      <c r="X11" s="223" t="str">
        <f t="shared" si="12"/>
        <v>-</v>
      </c>
      <c r="Y11" s="223" t="str">
        <f t="shared" si="12"/>
        <v>-</v>
      </c>
      <c r="Z11" s="223" t="str">
        <f t="shared" si="12"/>
        <v>-</v>
      </c>
      <c r="AA11" s="223" t="str">
        <f t="shared" si="12"/>
        <v>-</v>
      </c>
      <c r="AB11" s="223">
        <f t="shared" si="12"/>
        <v>0</v>
      </c>
      <c r="AC11" s="223" t="str">
        <f t="shared" si="12"/>
        <v>-</v>
      </c>
      <c r="AD11" s="223" t="str">
        <f t="shared" si="12"/>
        <v>-</v>
      </c>
      <c r="AE11" s="223" t="str">
        <f t="shared" si="12"/>
        <v>-</v>
      </c>
      <c r="AF11" s="223" t="str">
        <f t="shared" si="12"/>
        <v>-</v>
      </c>
      <c r="AG11" s="223" t="str">
        <f t="shared" si="12"/>
        <v>-</v>
      </c>
      <c r="AH11" s="223">
        <f t="shared" si="12"/>
        <v>0</v>
      </c>
      <c r="AI11" s="223">
        <f t="shared" si="12"/>
        <v>0</v>
      </c>
      <c r="AJ11" s="223">
        <f t="shared" si="12"/>
        <v>20</v>
      </c>
      <c r="AK11" s="223">
        <f t="shared" si="12"/>
        <v>0</v>
      </c>
      <c r="AL11" s="223">
        <f t="shared" si="12"/>
        <v>13.333333333333334</v>
      </c>
      <c r="AM11" s="223">
        <f t="shared" si="12"/>
        <v>30.76923076923077</v>
      </c>
      <c r="AN11" s="223">
        <f t="shared" si="12"/>
        <v>12.5</v>
      </c>
      <c r="AO11" s="223">
        <f t="shared" si="12"/>
        <v>0</v>
      </c>
      <c r="AP11" s="223">
        <f t="shared" si="12"/>
        <v>66.666666666666671</v>
      </c>
      <c r="AQ11" s="223">
        <f t="shared" si="12"/>
        <v>18.18181818181818</v>
      </c>
      <c r="AR11" s="223">
        <f t="shared" si="12"/>
        <v>19.047619047619047</v>
      </c>
      <c r="AS11" s="223">
        <f t="shared" si="12"/>
        <v>63.043478260869563</v>
      </c>
      <c r="AT11" s="223">
        <f t="shared" si="12"/>
        <v>85.552407932011334</v>
      </c>
      <c r="AU11" s="223">
        <f t="shared" si="12"/>
        <v>93.586387434554979</v>
      </c>
      <c r="AV11" s="223">
        <f t="shared" si="12"/>
        <v>94.714587737843559</v>
      </c>
      <c r="AW11" s="223">
        <f t="shared" si="12"/>
        <v>90.582959641255613</v>
      </c>
      <c r="AX11" s="223">
        <f t="shared" si="12"/>
        <v>75.757575757575751</v>
      </c>
      <c r="AY11" s="223">
        <f t="shared" si="12"/>
        <v>61.53846153846154</v>
      </c>
      <c r="AZ11" s="223">
        <f t="shared" si="12"/>
        <v>36.19047619047619</v>
      </c>
      <c r="BA11" s="223">
        <f t="shared" si="12"/>
        <v>43.80952380952381</v>
      </c>
      <c r="BB11" s="223">
        <f t="shared" si="12"/>
        <v>40.909090909090914</v>
      </c>
      <c r="BC11" s="223">
        <f t="shared" si="12"/>
        <v>65.140845070422529</v>
      </c>
      <c r="BD11" s="223">
        <f t="shared" si="12"/>
        <v>61.111111111111107</v>
      </c>
      <c r="BE11" s="223">
        <f>IF(ISNUMBER(BE10),(IF(BE10&gt;0,(100/(BE3+BE4))*BE3,"-")),"-")</f>
        <v>71.186440677966104</v>
      </c>
      <c r="BF11" s="223">
        <f t="shared" ref="BF11:BQ11" si="13">IF(ISNUMBER(BF10),(IF(BF10&gt;0,(100/(BF8+BF9))*BF8,"-")),"-")</f>
        <v>55.844155844155843</v>
      </c>
      <c r="BG11" s="223">
        <f t="shared" si="13"/>
        <v>51.612903225806448</v>
      </c>
      <c r="BH11" s="223">
        <f t="shared" si="13"/>
        <v>51.612903225806448</v>
      </c>
      <c r="BI11" s="223">
        <f t="shared" si="13"/>
        <v>80.392156862745097</v>
      </c>
      <c r="BJ11" s="223">
        <f t="shared" si="13"/>
        <v>80.392156862745097</v>
      </c>
      <c r="BK11" s="223">
        <f t="shared" si="13"/>
        <v>80.392156862745097</v>
      </c>
      <c r="BL11" s="223">
        <f t="shared" si="13"/>
        <v>44.444444444444443</v>
      </c>
      <c r="BM11" s="223">
        <f t="shared" si="13"/>
        <v>44.444444444444443</v>
      </c>
      <c r="BN11" s="223">
        <f t="shared" si="13"/>
        <v>44.444444444444443</v>
      </c>
      <c r="BO11" s="223">
        <f t="shared" si="13"/>
        <v>44.444444444444443</v>
      </c>
      <c r="BP11" s="223">
        <f t="shared" si="13"/>
        <v>0</v>
      </c>
      <c r="BQ11" s="223">
        <f t="shared" si="13"/>
        <v>0</v>
      </c>
      <c r="BR11" s="270">
        <f t="shared" ref="BR11:BR12" si="14">AVERAGE(R11:BQ11)</f>
        <v>43.808503889698308</v>
      </c>
    </row>
    <row r="12" spans="1:70" x14ac:dyDescent="0.2">
      <c r="A12" s="324"/>
      <c r="B12" s="331"/>
      <c r="C12" s="324"/>
      <c r="D12" s="324"/>
      <c r="E12" s="322"/>
      <c r="F12" s="322"/>
      <c r="G12" s="322"/>
      <c r="H12" s="327"/>
      <c r="I12" s="322"/>
      <c r="J12" s="324"/>
      <c r="K12" s="324"/>
      <c r="L12" s="324"/>
      <c r="M12" s="324"/>
      <c r="N12" s="324"/>
      <c r="O12" s="324"/>
      <c r="P12" s="328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14"/>
        <v>#DIV/0!</v>
      </c>
    </row>
    <row r="13" spans="1:70" ht="12.75" customHeight="1" x14ac:dyDescent="0.2">
      <c r="A13" s="291" t="s">
        <v>62</v>
      </c>
      <c r="B13" s="340">
        <v>3</v>
      </c>
      <c r="C13" s="291" t="s">
        <v>133</v>
      </c>
      <c r="D13" s="295"/>
      <c r="E13" s="295" t="s">
        <v>247</v>
      </c>
      <c r="F13" s="295" t="s">
        <v>248</v>
      </c>
      <c r="G13" s="295"/>
      <c r="H13" s="325" t="s">
        <v>249</v>
      </c>
      <c r="I13" s="295" t="s">
        <v>250</v>
      </c>
      <c r="J13" s="295"/>
      <c r="K13" s="295"/>
      <c r="L13" s="295"/>
      <c r="M13" s="295"/>
      <c r="N13" s="295"/>
      <c r="O13" s="295"/>
      <c r="P13" s="301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132">
        <f t="shared" ref="BR13:BR15" si="15">SUM(R13:BQ13)</f>
        <v>0</v>
      </c>
    </row>
    <row r="14" spans="1:70" x14ac:dyDescent="0.2">
      <c r="A14" s="297"/>
      <c r="B14" s="341"/>
      <c r="C14" s="297"/>
      <c r="D14" s="321"/>
      <c r="E14" s="323"/>
      <c r="F14" s="323"/>
      <c r="G14" s="323"/>
      <c r="H14" s="326"/>
      <c r="I14" s="323"/>
      <c r="J14" s="321"/>
      <c r="K14" s="321"/>
      <c r="L14" s="321"/>
      <c r="M14" s="321"/>
      <c r="N14" s="321"/>
      <c r="O14" s="321"/>
      <c r="P14" s="335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132">
        <f t="shared" si="15"/>
        <v>0</v>
      </c>
    </row>
    <row r="15" spans="1:70" x14ac:dyDescent="0.2">
      <c r="A15" s="297"/>
      <c r="B15" s="341"/>
      <c r="C15" s="297"/>
      <c r="D15" s="321"/>
      <c r="E15" s="323"/>
      <c r="F15" s="323"/>
      <c r="G15" s="323"/>
      <c r="H15" s="326"/>
      <c r="I15" s="323"/>
      <c r="J15" s="321"/>
      <c r="K15" s="321"/>
      <c r="L15" s="321"/>
      <c r="M15" s="321"/>
      <c r="N15" s="321"/>
      <c r="O15" s="321"/>
      <c r="P15" s="335"/>
      <c r="Q15" s="221" t="s">
        <v>633</v>
      </c>
      <c r="R15" s="222" t="str">
        <f t="shared" ref="R15:BQ15" si="16">IF(ISBLANK(R13),"-",R13+R14)</f>
        <v>-</v>
      </c>
      <c r="S15" s="222" t="str">
        <f t="shared" si="16"/>
        <v>-</v>
      </c>
      <c r="T15" s="222" t="str">
        <f t="shared" si="16"/>
        <v>-</v>
      </c>
      <c r="U15" s="222" t="str">
        <f t="shared" si="16"/>
        <v>-</v>
      </c>
      <c r="V15" s="222" t="str">
        <f t="shared" si="16"/>
        <v>-</v>
      </c>
      <c r="W15" s="222" t="str">
        <f t="shared" si="16"/>
        <v>-</v>
      </c>
      <c r="X15" s="222" t="str">
        <f t="shared" si="16"/>
        <v>-</v>
      </c>
      <c r="Y15" s="222" t="str">
        <f t="shared" si="16"/>
        <v>-</v>
      </c>
      <c r="Z15" s="222" t="str">
        <f t="shared" si="16"/>
        <v>-</v>
      </c>
      <c r="AA15" s="222" t="str">
        <f t="shared" si="16"/>
        <v>-</v>
      </c>
      <c r="AB15" s="222" t="str">
        <f t="shared" si="16"/>
        <v>-</v>
      </c>
      <c r="AC15" s="222" t="str">
        <f t="shared" si="16"/>
        <v>-</v>
      </c>
      <c r="AD15" s="222" t="str">
        <f t="shared" si="16"/>
        <v>-</v>
      </c>
      <c r="AE15" s="222" t="str">
        <f t="shared" si="16"/>
        <v>-</v>
      </c>
      <c r="AF15" s="222" t="str">
        <f t="shared" si="16"/>
        <v>-</v>
      </c>
      <c r="AG15" s="222" t="str">
        <f t="shared" si="16"/>
        <v>-</v>
      </c>
      <c r="AH15" s="222" t="str">
        <f t="shared" si="16"/>
        <v>-</v>
      </c>
      <c r="AI15" s="222" t="str">
        <f t="shared" si="16"/>
        <v>-</v>
      </c>
      <c r="AJ15" s="222" t="str">
        <f t="shared" si="16"/>
        <v>-</v>
      </c>
      <c r="AK15" s="222" t="str">
        <f t="shared" si="16"/>
        <v>-</v>
      </c>
      <c r="AL15" s="222" t="str">
        <f t="shared" si="16"/>
        <v>-</v>
      </c>
      <c r="AM15" s="222" t="str">
        <f t="shared" si="16"/>
        <v>-</v>
      </c>
      <c r="AN15" s="222" t="str">
        <f t="shared" si="16"/>
        <v>-</v>
      </c>
      <c r="AO15" s="222" t="str">
        <f t="shared" si="16"/>
        <v>-</v>
      </c>
      <c r="AP15" s="222" t="str">
        <f t="shared" si="16"/>
        <v>-</v>
      </c>
      <c r="AQ15" s="222" t="str">
        <f t="shared" si="16"/>
        <v>-</v>
      </c>
      <c r="AR15" s="222" t="str">
        <f t="shared" si="16"/>
        <v>-</v>
      </c>
      <c r="AS15" s="222" t="str">
        <f t="shared" si="16"/>
        <v>-</v>
      </c>
      <c r="AT15" s="222" t="str">
        <f t="shared" si="16"/>
        <v>-</v>
      </c>
      <c r="AU15" s="222" t="str">
        <f t="shared" si="16"/>
        <v>-</v>
      </c>
      <c r="AV15" s="222" t="str">
        <f t="shared" si="16"/>
        <v>-</v>
      </c>
      <c r="AW15" s="222" t="str">
        <f t="shared" si="16"/>
        <v>-</v>
      </c>
      <c r="AX15" s="222" t="str">
        <f t="shared" si="16"/>
        <v>-</v>
      </c>
      <c r="AY15" s="222" t="str">
        <f t="shared" si="16"/>
        <v>-</v>
      </c>
      <c r="AZ15" s="222" t="str">
        <f t="shared" si="16"/>
        <v>-</v>
      </c>
      <c r="BA15" s="222" t="str">
        <f t="shared" si="16"/>
        <v>-</v>
      </c>
      <c r="BB15" s="222" t="str">
        <f t="shared" si="16"/>
        <v>-</v>
      </c>
      <c r="BC15" s="222" t="str">
        <f t="shared" si="16"/>
        <v>-</v>
      </c>
      <c r="BD15" s="222" t="str">
        <f t="shared" si="16"/>
        <v>-</v>
      </c>
      <c r="BE15" s="222" t="str">
        <f t="shared" si="16"/>
        <v>-</v>
      </c>
      <c r="BF15" s="222" t="str">
        <f t="shared" si="16"/>
        <v>-</v>
      </c>
      <c r="BG15" s="222" t="str">
        <f t="shared" si="16"/>
        <v>-</v>
      </c>
      <c r="BH15" s="222" t="str">
        <f t="shared" si="16"/>
        <v>-</v>
      </c>
      <c r="BI15" s="222" t="str">
        <f t="shared" si="16"/>
        <v>-</v>
      </c>
      <c r="BJ15" s="222" t="str">
        <f t="shared" si="16"/>
        <v>-</v>
      </c>
      <c r="BK15" s="222" t="str">
        <f t="shared" si="16"/>
        <v>-</v>
      </c>
      <c r="BL15" s="222" t="str">
        <f t="shared" si="16"/>
        <v>-</v>
      </c>
      <c r="BM15" s="222" t="str">
        <f t="shared" si="16"/>
        <v>-</v>
      </c>
      <c r="BN15" s="222" t="str">
        <f t="shared" si="16"/>
        <v>-</v>
      </c>
      <c r="BO15" s="222" t="str">
        <f t="shared" si="16"/>
        <v>-</v>
      </c>
      <c r="BP15" s="222" t="str">
        <f t="shared" si="16"/>
        <v>-</v>
      </c>
      <c r="BQ15" s="222" t="str">
        <f t="shared" si="16"/>
        <v>-</v>
      </c>
      <c r="BR15" s="133">
        <f t="shared" si="15"/>
        <v>0</v>
      </c>
    </row>
    <row r="16" spans="1:70" x14ac:dyDescent="0.2">
      <c r="A16" s="297"/>
      <c r="B16" s="341"/>
      <c r="C16" s="297"/>
      <c r="D16" s="321"/>
      <c r="E16" s="323"/>
      <c r="F16" s="323"/>
      <c r="G16" s="323"/>
      <c r="H16" s="326"/>
      <c r="I16" s="323"/>
      <c r="J16" s="321"/>
      <c r="K16" s="321"/>
      <c r="L16" s="321"/>
      <c r="M16" s="321"/>
      <c r="N16" s="321"/>
      <c r="O16" s="321"/>
      <c r="P16" s="335"/>
      <c r="Q16" s="219" t="s">
        <v>936</v>
      </c>
      <c r="R16" s="223" t="str">
        <f t="shared" ref="R16:BQ16" si="17">IF(ISNUMBER(R15),(IF(R15&gt;0,(100/(R13+R14))*R13,"-")),"-")</f>
        <v>-</v>
      </c>
      <c r="S16" s="223" t="str">
        <f t="shared" si="17"/>
        <v>-</v>
      </c>
      <c r="T16" s="223" t="str">
        <f t="shared" si="17"/>
        <v>-</v>
      </c>
      <c r="U16" s="223" t="str">
        <f t="shared" si="17"/>
        <v>-</v>
      </c>
      <c r="V16" s="223" t="str">
        <f t="shared" si="17"/>
        <v>-</v>
      </c>
      <c r="W16" s="223" t="str">
        <f t="shared" si="17"/>
        <v>-</v>
      </c>
      <c r="X16" s="223" t="str">
        <f t="shared" si="17"/>
        <v>-</v>
      </c>
      <c r="Y16" s="223" t="str">
        <f t="shared" si="17"/>
        <v>-</v>
      </c>
      <c r="Z16" s="223" t="str">
        <f t="shared" si="17"/>
        <v>-</v>
      </c>
      <c r="AA16" s="223" t="str">
        <f t="shared" si="17"/>
        <v>-</v>
      </c>
      <c r="AB16" s="223" t="str">
        <f t="shared" si="17"/>
        <v>-</v>
      </c>
      <c r="AC16" s="223" t="str">
        <f t="shared" si="17"/>
        <v>-</v>
      </c>
      <c r="AD16" s="223" t="str">
        <f t="shared" si="17"/>
        <v>-</v>
      </c>
      <c r="AE16" s="223" t="str">
        <f t="shared" si="17"/>
        <v>-</v>
      </c>
      <c r="AF16" s="223" t="str">
        <f t="shared" si="17"/>
        <v>-</v>
      </c>
      <c r="AG16" s="223" t="str">
        <f t="shared" si="17"/>
        <v>-</v>
      </c>
      <c r="AH16" s="223" t="str">
        <f t="shared" si="17"/>
        <v>-</v>
      </c>
      <c r="AI16" s="223" t="str">
        <f t="shared" si="17"/>
        <v>-</v>
      </c>
      <c r="AJ16" s="223" t="str">
        <f t="shared" si="17"/>
        <v>-</v>
      </c>
      <c r="AK16" s="223" t="str">
        <f t="shared" si="17"/>
        <v>-</v>
      </c>
      <c r="AL16" s="223" t="str">
        <f t="shared" si="17"/>
        <v>-</v>
      </c>
      <c r="AM16" s="223" t="str">
        <f t="shared" si="17"/>
        <v>-</v>
      </c>
      <c r="AN16" s="223" t="str">
        <f t="shared" si="17"/>
        <v>-</v>
      </c>
      <c r="AO16" s="223" t="str">
        <f t="shared" si="17"/>
        <v>-</v>
      </c>
      <c r="AP16" s="223" t="str">
        <f t="shared" si="17"/>
        <v>-</v>
      </c>
      <c r="AQ16" s="223" t="str">
        <f t="shared" si="17"/>
        <v>-</v>
      </c>
      <c r="AR16" s="223" t="str">
        <f t="shared" si="17"/>
        <v>-</v>
      </c>
      <c r="AS16" s="223" t="str">
        <f t="shared" si="17"/>
        <v>-</v>
      </c>
      <c r="AT16" s="223" t="str">
        <f t="shared" si="17"/>
        <v>-</v>
      </c>
      <c r="AU16" s="223" t="str">
        <f t="shared" si="17"/>
        <v>-</v>
      </c>
      <c r="AV16" s="223" t="str">
        <f t="shared" si="17"/>
        <v>-</v>
      </c>
      <c r="AW16" s="223" t="str">
        <f t="shared" si="17"/>
        <v>-</v>
      </c>
      <c r="AX16" s="223" t="str">
        <f t="shared" si="17"/>
        <v>-</v>
      </c>
      <c r="AY16" s="223" t="str">
        <f t="shared" si="17"/>
        <v>-</v>
      </c>
      <c r="AZ16" s="223" t="str">
        <f t="shared" si="17"/>
        <v>-</v>
      </c>
      <c r="BA16" s="223" t="str">
        <f t="shared" si="17"/>
        <v>-</v>
      </c>
      <c r="BB16" s="223" t="str">
        <f t="shared" si="17"/>
        <v>-</v>
      </c>
      <c r="BC16" s="223" t="str">
        <f t="shared" si="17"/>
        <v>-</v>
      </c>
      <c r="BD16" s="223" t="str">
        <f t="shared" si="17"/>
        <v>-</v>
      </c>
      <c r="BE16" s="223" t="str">
        <f t="shared" si="17"/>
        <v>-</v>
      </c>
      <c r="BF16" s="223" t="str">
        <f t="shared" si="17"/>
        <v>-</v>
      </c>
      <c r="BG16" s="223" t="str">
        <f t="shared" si="17"/>
        <v>-</v>
      </c>
      <c r="BH16" s="223" t="str">
        <f t="shared" si="17"/>
        <v>-</v>
      </c>
      <c r="BI16" s="223" t="str">
        <f t="shared" si="17"/>
        <v>-</v>
      </c>
      <c r="BJ16" s="223" t="str">
        <f t="shared" si="17"/>
        <v>-</v>
      </c>
      <c r="BK16" s="223" t="str">
        <f t="shared" si="17"/>
        <v>-</v>
      </c>
      <c r="BL16" s="223" t="str">
        <f t="shared" si="17"/>
        <v>-</v>
      </c>
      <c r="BM16" s="223" t="str">
        <f t="shared" si="17"/>
        <v>-</v>
      </c>
      <c r="BN16" s="223" t="str">
        <f t="shared" si="17"/>
        <v>-</v>
      </c>
      <c r="BO16" s="223" t="str">
        <f t="shared" si="17"/>
        <v>-</v>
      </c>
      <c r="BP16" s="223" t="str">
        <f t="shared" si="17"/>
        <v>-</v>
      </c>
      <c r="BQ16" s="223" t="str">
        <f t="shared" si="17"/>
        <v>-</v>
      </c>
      <c r="BR16" s="119" t="e">
        <f t="shared" ref="BR16:BR17" si="18">AVERAGE(R16:BQ16)</f>
        <v>#DIV/0!</v>
      </c>
    </row>
    <row r="17" spans="1:70" x14ac:dyDescent="0.2">
      <c r="A17" s="324"/>
      <c r="B17" s="342"/>
      <c r="C17" s="324"/>
      <c r="D17" s="322"/>
      <c r="E17" s="322"/>
      <c r="F17" s="322"/>
      <c r="G17" s="322"/>
      <c r="H17" s="327"/>
      <c r="I17" s="322"/>
      <c r="J17" s="322"/>
      <c r="K17" s="322"/>
      <c r="L17" s="322"/>
      <c r="M17" s="322"/>
      <c r="N17" s="322"/>
      <c r="O17" s="322"/>
      <c r="P17" s="336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8"/>
        <v>#DIV/0!</v>
      </c>
    </row>
    <row r="18" spans="1:70" ht="12.75" customHeight="1" x14ac:dyDescent="0.2">
      <c r="A18" s="291" t="s">
        <v>62</v>
      </c>
      <c r="B18" s="337" t="s">
        <v>1155</v>
      </c>
      <c r="C18" s="291" t="s">
        <v>1156</v>
      </c>
      <c r="D18" s="295" t="s">
        <v>133</v>
      </c>
      <c r="E18" s="295" t="s">
        <v>251</v>
      </c>
      <c r="F18" s="295" t="s">
        <v>252</v>
      </c>
      <c r="G18" s="295" t="s">
        <v>1157</v>
      </c>
      <c r="H18" s="325" t="s">
        <v>145</v>
      </c>
      <c r="I18" s="295" t="s">
        <v>253</v>
      </c>
      <c r="J18" s="295"/>
      <c r="K18" s="295"/>
      <c r="L18" s="295"/>
      <c r="M18" s="295"/>
      <c r="N18" s="295"/>
      <c r="O18" s="295"/>
      <c r="P18" s="301"/>
      <c r="Q18" s="219" t="s">
        <v>934</v>
      </c>
      <c r="R18" s="230">
        <v>0</v>
      </c>
      <c r="S18" s="230">
        <v>0</v>
      </c>
      <c r="T18" s="230">
        <v>0</v>
      </c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>
        <v>0</v>
      </c>
      <c r="AB18" s="230">
        <v>0</v>
      </c>
      <c r="AC18" s="230">
        <v>0</v>
      </c>
      <c r="AD18" s="230">
        <v>0</v>
      </c>
      <c r="AE18" s="230">
        <v>0</v>
      </c>
      <c r="AF18" s="230">
        <v>0</v>
      </c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>
        <v>0</v>
      </c>
      <c r="AQ18" s="230">
        <v>4</v>
      </c>
      <c r="AR18" s="230">
        <v>6</v>
      </c>
      <c r="AS18" s="230">
        <v>53</v>
      </c>
      <c r="AT18" s="230">
        <v>259</v>
      </c>
      <c r="AU18" s="230">
        <v>512</v>
      </c>
      <c r="AV18" s="230">
        <v>206</v>
      </c>
      <c r="AW18" s="230">
        <v>255</v>
      </c>
      <c r="AX18" s="230">
        <v>79</v>
      </c>
      <c r="AY18" s="230">
        <v>68</v>
      </c>
      <c r="AZ18" s="230">
        <v>68</v>
      </c>
      <c r="BA18" s="230">
        <v>201</v>
      </c>
      <c r="BB18" s="230">
        <v>158</v>
      </c>
      <c r="BC18" s="230">
        <v>147</v>
      </c>
      <c r="BD18" s="230">
        <v>275</v>
      </c>
      <c r="BE18" s="230">
        <v>38</v>
      </c>
      <c r="BF18" s="230">
        <v>28</v>
      </c>
      <c r="BG18" s="230">
        <v>80</v>
      </c>
      <c r="BH18" s="230">
        <v>80</v>
      </c>
      <c r="BI18" s="230">
        <v>45</v>
      </c>
      <c r="BJ18" s="230">
        <v>0</v>
      </c>
      <c r="BK18" s="230">
        <v>0</v>
      </c>
      <c r="BL18" s="230">
        <v>2</v>
      </c>
      <c r="BM18" s="230">
        <v>2</v>
      </c>
      <c r="BN18" s="230">
        <v>2</v>
      </c>
      <c r="BO18" s="230">
        <v>2</v>
      </c>
      <c r="BP18" s="230">
        <v>2</v>
      </c>
      <c r="BQ18" s="230">
        <v>0</v>
      </c>
      <c r="BR18" s="132">
        <f t="shared" ref="BR18:BR20" si="19">SUM(R18:BQ18)</f>
        <v>2572</v>
      </c>
    </row>
    <row r="19" spans="1:70" x14ac:dyDescent="0.2">
      <c r="A19" s="297"/>
      <c r="B19" s="338"/>
      <c r="C19" s="297"/>
      <c r="D19" s="321"/>
      <c r="E19" s="323"/>
      <c r="F19" s="323"/>
      <c r="G19" s="323"/>
      <c r="H19" s="326"/>
      <c r="I19" s="323"/>
      <c r="J19" s="321"/>
      <c r="K19" s="321"/>
      <c r="L19" s="321"/>
      <c r="M19" s="321"/>
      <c r="N19" s="321"/>
      <c r="O19" s="321"/>
      <c r="P19" s="335"/>
      <c r="Q19" s="219" t="s">
        <v>935</v>
      </c>
      <c r="R19" s="230">
        <v>0</v>
      </c>
      <c r="S19" s="230">
        <v>0</v>
      </c>
      <c r="T19" s="230">
        <v>0</v>
      </c>
      <c r="U19" s="230">
        <v>0</v>
      </c>
      <c r="V19" s="230">
        <v>1</v>
      </c>
      <c r="W19" s="230">
        <v>0</v>
      </c>
      <c r="X19" s="230">
        <v>0</v>
      </c>
      <c r="Y19" s="230">
        <v>0</v>
      </c>
      <c r="Z19" s="230">
        <v>0</v>
      </c>
      <c r="AA19" s="230">
        <v>0</v>
      </c>
      <c r="AB19" s="230">
        <v>0</v>
      </c>
      <c r="AC19" s="230">
        <v>0</v>
      </c>
      <c r="AD19" s="230">
        <v>0</v>
      </c>
      <c r="AE19" s="230">
        <v>0</v>
      </c>
      <c r="AF19" s="230">
        <v>0</v>
      </c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0">
        <v>0</v>
      </c>
      <c r="AP19" s="230">
        <v>0</v>
      </c>
      <c r="AQ19" s="230">
        <v>0</v>
      </c>
      <c r="AR19" s="230">
        <v>0</v>
      </c>
      <c r="AS19" s="230">
        <v>32</v>
      </c>
      <c r="AT19" s="230">
        <v>112</v>
      </c>
      <c r="AU19" s="230">
        <v>212</v>
      </c>
      <c r="AV19" s="230">
        <v>102</v>
      </c>
      <c r="AW19" s="230">
        <v>82</v>
      </c>
      <c r="AX19" s="230">
        <v>44</v>
      </c>
      <c r="AY19" s="230">
        <v>50</v>
      </c>
      <c r="AZ19" s="230">
        <v>100</v>
      </c>
      <c r="BA19" s="230">
        <v>252</v>
      </c>
      <c r="BB19" s="230">
        <v>153</v>
      </c>
      <c r="BC19" s="230">
        <v>118</v>
      </c>
      <c r="BD19" s="230">
        <v>192</v>
      </c>
      <c r="BE19" s="230">
        <v>19</v>
      </c>
      <c r="BF19" s="230">
        <v>16</v>
      </c>
      <c r="BG19" s="230">
        <v>70</v>
      </c>
      <c r="BH19" s="230">
        <v>70</v>
      </c>
      <c r="BI19" s="230">
        <v>13</v>
      </c>
      <c r="BJ19" s="230">
        <v>0</v>
      </c>
      <c r="BK19" s="230">
        <v>0</v>
      </c>
      <c r="BL19" s="230">
        <v>2</v>
      </c>
      <c r="BM19" s="230">
        <v>2</v>
      </c>
      <c r="BN19" s="230">
        <v>2</v>
      </c>
      <c r="BO19" s="230">
        <v>2</v>
      </c>
      <c r="BP19" s="230">
        <v>2</v>
      </c>
      <c r="BQ19" s="230">
        <v>0</v>
      </c>
      <c r="BR19" s="132">
        <f t="shared" si="19"/>
        <v>1648</v>
      </c>
    </row>
    <row r="20" spans="1:70" x14ac:dyDescent="0.2">
      <c r="A20" s="297"/>
      <c r="B20" s="338"/>
      <c r="C20" s="297"/>
      <c r="D20" s="321"/>
      <c r="E20" s="323"/>
      <c r="F20" s="323"/>
      <c r="G20" s="323"/>
      <c r="H20" s="326"/>
      <c r="I20" s="323"/>
      <c r="J20" s="321"/>
      <c r="K20" s="321"/>
      <c r="L20" s="321"/>
      <c r="M20" s="321"/>
      <c r="N20" s="321"/>
      <c r="O20" s="321"/>
      <c r="P20" s="335"/>
      <c r="Q20" s="221" t="s">
        <v>633</v>
      </c>
      <c r="R20" s="222">
        <f t="shared" ref="R20:BQ20" si="20">IF(ISBLANK(R18),"-",R18+R19)</f>
        <v>0</v>
      </c>
      <c r="S20" s="222">
        <f t="shared" si="20"/>
        <v>0</v>
      </c>
      <c r="T20" s="222">
        <f t="shared" si="20"/>
        <v>0</v>
      </c>
      <c r="U20" s="222">
        <f t="shared" si="20"/>
        <v>0</v>
      </c>
      <c r="V20" s="222">
        <f t="shared" si="20"/>
        <v>1</v>
      </c>
      <c r="W20" s="222">
        <f t="shared" si="20"/>
        <v>0</v>
      </c>
      <c r="X20" s="222">
        <f t="shared" si="20"/>
        <v>0</v>
      </c>
      <c r="Y20" s="222">
        <f t="shared" si="20"/>
        <v>0</v>
      </c>
      <c r="Z20" s="222">
        <f t="shared" si="20"/>
        <v>0</v>
      </c>
      <c r="AA20" s="222">
        <f t="shared" si="20"/>
        <v>0</v>
      </c>
      <c r="AB20" s="222">
        <f t="shared" si="20"/>
        <v>0</v>
      </c>
      <c r="AC20" s="222">
        <f t="shared" si="20"/>
        <v>0</v>
      </c>
      <c r="AD20" s="222">
        <f t="shared" si="20"/>
        <v>0</v>
      </c>
      <c r="AE20" s="222">
        <f t="shared" si="20"/>
        <v>0</v>
      </c>
      <c r="AF20" s="222">
        <f t="shared" si="20"/>
        <v>0</v>
      </c>
      <c r="AG20" s="222">
        <f t="shared" si="20"/>
        <v>0</v>
      </c>
      <c r="AH20" s="222">
        <f t="shared" si="20"/>
        <v>0</v>
      </c>
      <c r="AI20" s="222">
        <f t="shared" si="20"/>
        <v>0</v>
      </c>
      <c r="AJ20" s="222">
        <f t="shared" si="20"/>
        <v>0</v>
      </c>
      <c r="AK20" s="222">
        <f t="shared" si="20"/>
        <v>0</v>
      </c>
      <c r="AL20" s="222">
        <f t="shared" si="20"/>
        <v>0</v>
      </c>
      <c r="AM20" s="222">
        <f t="shared" si="20"/>
        <v>0</v>
      </c>
      <c r="AN20" s="222">
        <f t="shared" si="20"/>
        <v>0</v>
      </c>
      <c r="AO20" s="222">
        <f t="shared" si="20"/>
        <v>0</v>
      </c>
      <c r="AP20" s="222">
        <f t="shared" si="20"/>
        <v>0</v>
      </c>
      <c r="AQ20" s="222">
        <f t="shared" si="20"/>
        <v>4</v>
      </c>
      <c r="AR20" s="222">
        <f t="shared" si="20"/>
        <v>6</v>
      </c>
      <c r="AS20" s="222">
        <f t="shared" si="20"/>
        <v>85</v>
      </c>
      <c r="AT20" s="222">
        <f t="shared" si="20"/>
        <v>371</v>
      </c>
      <c r="AU20" s="222">
        <f t="shared" si="20"/>
        <v>724</v>
      </c>
      <c r="AV20" s="222">
        <f t="shared" si="20"/>
        <v>308</v>
      </c>
      <c r="AW20" s="222">
        <f t="shared" si="20"/>
        <v>337</v>
      </c>
      <c r="AX20" s="222">
        <f t="shared" si="20"/>
        <v>123</v>
      </c>
      <c r="AY20" s="222">
        <f t="shared" si="20"/>
        <v>118</v>
      </c>
      <c r="AZ20" s="222">
        <f t="shared" si="20"/>
        <v>168</v>
      </c>
      <c r="BA20" s="222">
        <f t="shared" si="20"/>
        <v>453</v>
      </c>
      <c r="BB20" s="222">
        <f t="shared" si="20"/>
        <v>311</v>
      </c>
      <c r="BC20" s="222">
        <f t="shared" si="20"/>
        <v>265</v>
      </c>
      <c r="BD20" s="222">
        <f t="shared" si="20"/>
        <v>467</v>
      </c>
      <c r="BE20" s="222">
        <f t="shared" si="20"/>
        <v>57</v>
      </c>
      <c r="BF20" s="222">
        <f t="shared" si="20"/>
        <v>44</v>
      </c>
      <c r="BG20" s="222">
        <f t="shared" si="20"/>
        <v>150</v>
      </c>
      <c r="BH20" s="222">
        <f t="shared" si="20"/>
        <v>150</v>
      </c>
      <c r="BI20" s="222">
        <f t="shared" si="20"/>
        <v>58</v>
      </c>
      <c r="BJ20" s="222">
        <f t="shared" si="20"/>
        <v>0</v>
      </c>
      <c r="BK20" s="222">
        <f t="shared" si="20"/>
        <v>0</v>
      </c>
      <c r="BL20" s="222">
        <f t="shared" si="20"/>
        <v>4</v>
      </c>
      <c r="BM20" s="222">
        <f t="shared" si="20"/>
        <v>4</v>
      </c>
      <c r="BN20" s="222">
        <f t="shared" si="20"/>
        <v>4</v>
      </c>
      <c r="BO20" s="222">
        <f t="shared" si="20"/>
        <v>4</v>
      </c>
      <c r="BP20" s="222">
        <f t="shared" si="20"/>
        <v>4</v>
      </c>
      <c r="BQ20" s="222">
        <f t="shared" si="20"/>
        <v>0</v>
      </c>
      <c r="BR20" s="133">
        <f t="shared" si="19"/>
        <v>4220</v>
      </c>
    </row>
    <row r="21" spans="1:70" x14ac:dyDescent="0.2">
      <c r="A21" s="297"/>
      <c r="B21" s="338"/>
      <c r="C21" s="297"/>
      <c r="D21" s="321"/>
      <c r="E21" s="323"/>
      <c r="F21" s="323"/>
      <c r="G21" s="323"/>
      <c r="H21" s="326"/>
      <c r="I21" s="323"/>
      <c r="J21" s="321"/>
      <c r="K21" s="321"/>
      <c r="L21" s="321"/>
      <c r="M21" s="321"/>
      <c r="N21" s="321"/>
      <c r="O21" s="321"/>
      <c r="P21" s="335"/>
      <c r="Q21" s="219" t="s">
        <v>936</v>
      </c>
      <c r="R21" s="223" t="str">
        <f t="shared" ref="R21:BQ21" si="21">IF(ISNUMBER(R20),(IF(R20&gt;0,(100/(R18+R19))*R18,"-")),"-")</f>
        <v>-</v>
      </c>
      <c r="S21" s="223" t="str">
        <f t="shared" si="21"/>
        <v>-</v>
      </c>
      <c r="T21" s="223" t="str">
        <f t="shared" si="21"/>
        <v>-</v>
      </c>
      <c r="U21" s="223" t="str">
        <f t="shared" si="21"/>
        <v>-</v>
      </c>
      <c r="V21" s="223">
        <f t="shared" si="21"/>
        <v>0</v>
      </c>
      <c r="W21" s="223" t="str">
        <f t="shared" si="21"/>
        <v>-</v>
      </c>
      <c r="X21" s="223" t="str">
        <f t="shared" si="21"/>
        <v>-</v>
      </c>
      <c r="Y21" s="223" t="str">
        <f t="shared" si="21"/>
        <v>-</v>
      </c>
      <c r="Z21" s="223" t="str">
        <f t="shared" si="21"/>
        <v>-</v>
      </c>
      <c r="AA21" s="223" t="str">
        <f t="shared" si="21"/>
        <v>-</v>
      </c>
      <c r="AB21" s="223" t="str">
        <f t="shared" si="21"/>
        <v>-</v>
      </c>
      <c r="AC21" s="223" t="str">
        <f t="shared" si="21"/>
        <v>-</v>
      </c>
      <c r="AD21" s="223" t="str">
        <f t="shared" si="21"/>
        <v>-</v>
      </c>
      <c r="AE21" s="223" t="str">
        <f t="shared" si="21"/>
        <v>-</v>
      </c>
      <c r="AF21" s="223" t="str">
        <f t="shared" si="21"/>
        <v>-</v>
      </c>
      <c r="AG21" s="223" t="str">
        <f t="shared" si="21"/>
        <v>-</v>
      </c>
      <c r="AH21" s="223" t="str">
        <f t="shared" si="21"/>
        <v>-</v>
      </c>
      <c r="AI21" s="223" t="str">
        <f t="shared" si="21"/>
        <v>-</v>
      </c>
      <c r="AJ21" s="223" t="str">
        <f t="shared" si="21"/>
        <v>-</v>
      </c>
      <c r="AK21" s="223" t="str">
        <f t="shared" si="21"/>
        <v>-</v>
      </c>
      <c r="AL21" s="223" t="str">
        <f t="shared" si="21"/>
        <v>-</v>
      </c>
      <c r="AM21" s="223" t="str">
        <f t="shared" si="21"/>
        <v>-</v>
      </c>
      <c r="AN21" s="223" t="str">
        <f t="shared" si="21"/>
        <v>-</v>
      </c>
      <c r="AO21" s="223" t="str">
        <f t="shared" si="21"/>
        <v>-</v>
      </c>
      <c r="AP21" s="223" t="str">
        <f t="shared" si="21"/>
        <v>-</v>
      </c>
      <c r="AQ21" s="223">
        <f t="shared" si="21"/>
        <v>100</v>
      </c>
      <c r="AR21" s="223">
        <f t="shared" si="21"/>
        <v>100</v>
      </c>
      <c r="AS21" s="223">
        <f t="shared" si="21"/>
        <v>62.352941176470587</v>
      </c>
      <c r="AT21" s="223">
        <f t="shared" si="21"/>
        <v>69.811320754716974</v>
      </c>
      <c r="AU21" s="223">
        <f t="shared" si="21"/>
        <v>70.718232044198899</v>
      </c>
      <c r="AV21" s="223">
        <f t="shared" si="21"/>
        <v>66.883116883116884</v>
      </c>
      <c r="AW21" s="223">
        <f t="shared" si="21"/>
        <v>75.667655786350139</v>
      </c>
      <c r="AX21" s="223">
        <f t="shared" si="21"/>
        <v>64.227642276422756</v>
      </c>
      <c r="AY21" s="223">
        <f t="shared" si="21"/>
        <v>57.627118644067792</v>
      </c>
      <c r="AZ21" s="223">
        <f t="shared" si="21"/>
        <v>40.476190476190474</v>
      </c>
      <c r="BA21" s="223">
        <f t="shared" si="21"/>
        <v>44.370860927152314</v>
      </c>
      <c r="BB21" s="223">
        <f t="shared" si="21"/>
        <v>50.80385852090032</v>
      </c>
      <c r="BC21" s="223">
        <f t="shared" si="21"/>
        <v>55.471698113207552</v>
      </c>
      <c r="BD21" s="223">
        <f t="shared" si="21"/>
        <v>58.886509635974306</v>
      </c>
      <c r="BE21" s="223">
        <f t="shared" si="21"/>
        <v>66.666666666666657</v>
      </c>
      <c r="BF21" s="223">
        <f t="shared" si="21"/>
        <v>63.63636363636364</v>
      </c>
      <c r="BG21" s="223">
        <f t="shared" si="21"/>
        <v>53.333333333333329</v>
      </c>
      <c r="BH21" s="223">
        <f t="shared" si="21"/>
        <v>53.333333333333329</v>
      </c>
      <c r="BI21" s="223">
        <f t="shared" si="21"/>
        <v>77.586206896551715</v>
      </c>
      <c r="BJ21" s="223" t="str">
        <f t="shared" si="21"/>
        <v>-</v>
      </c>
      <c r="BK21" s="223" t="str">
        <f t="shared" si="21"/>
        <v>-</v>
      </c>
      <c r="BL21" s="223">
        <f t="shared" si="21"/>
        <v>50</v>
      </c>
      <c r="BM21" s="223">
        <f t="shared" si="21"/>
        <v>50</v>
      </c>
      <c r="BN21" s="223">
        <f t="shared" si="21"/>
        <v>50</v>
      </c>
      <c r="BO21" s="223">
        <f t="shared" si="21"/>
        <v>50</v>
      </c>
      <c r="BP21" s="223">
        <f t="shared" si="21"/>
        <v>50</v>
      </c>
      <c r="BQ21" s="223" t="str">
        <f t="shared" si="21"/>
        <v>-</v>
      </c>
      <c r="BR21" s="270">
        <f t="shared" ref="BR21:BR22" si="22">AVERAGE(R21:BQ21)</f>
        <v>59.274121964200702</v>
      </c>
    </row>
    <row r="22" spans="1:70" x14ac:dyDescent="0.2">
      <c r="A22" s="324"/>
      <c r="B22" s="339"/>
      <c r="C22" s="324"/>
      <c r="D22" s="322"/>
      <c r="E22" s="322"/>
      <c r="F22" s="322"/>
      <c r="G22" s="322"/>
      <c r="H22" s="327"/>
      <c r="I22" s="322"/>
      <c r="J22" s="322"/>
      <c r="K22" s="322"/>
      <c r="L22" s="322"/>
      <c r="M22" s="322"/>
      <c r="N22" s="322"/>
      <c r="O22" s="322"/>
      <c r="P22" s="336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22"/>
        <v>#DIV/0!</v>
      </c>
    </row>
    <row r="23" spans="1:70" ht="12.75" customHeight="1" x14ac:dyDescent="0.2">
      <c r="A23" s="291" t="s">
        <v>62</v>
      </c>
      <c r="B23" s="295">
        <v>5</v>
      </c>
      <c r="C23" s="295" t="s">
        <v>254</v>
      </c>
      <c r="D23" s="295"/>
      <c r="E23" s="295" t="s">
        <v>255</v>
      </c>
      <c r="F23" s="295" t="s">
        <v>256</v>
      </c>
      <c r="G23" s="295" t="s">
        <v>257</v>
      </c>
      <c r="H23" s="325" t="s">
        <v>258</v>
      </c>
      <c r="I23" s="295" t="s">
        <v>245</v>
      </c>
      <c r="J23" s="295"/>
      <c r="K23" s="295"/>
      <c r="L23" s="295"/>
      <c r="M23" s="295"/>
      <c r="N23" s="295"/>
      <c r="O23" s="295"/>
      <c r="P23" s="301"/>
      <c r="Q23" s="219" t="s">
        <v>934</v>
      </c>
      <c r="R23" s="230">
        <v>0</v>
      </c>
      <c r="S23" s="230">
        <v>0</v>
      </c>
      <c r="T23" s="230">
        <v>0</v>
      </c>
      <c r="U23" s="230"/>
      <c r="V23" s="230"/>
      <c r="W23" s="230"/>
      <c r="X23" s="230"/>
      <c r="Y23" s="230"/>
      <c r="Z23" s="230"/>
      <c r="AA23" s="230">
        <v>0</v>
      </c>
      <c r="AB23" s="230">
        <v>0</v>
      </c>
      <c r="AC23" s="230">
        <v>0</v>
      </c>
      <c r="AD23" s="230">
        <v>0</v>
      </c>
      <c r="AE23" s="230">
        <v>1</v>
      </c>
      <c r="AF23" s="230">
        <v>1</v>
      </c>
      <c r="AG23" s="230">
        <v>0</v>
      </c>
      <c r="AH23" s="230">
        <v>0</v>
      </c>
      <c r="AI23" s="230">
        <v>0</v>
      </c>
      <c r="AJ23" s="230">
        <v>0</v>
      </c>
      <c r="AK23" s="230">
        <v>0</v>
      </c>
      <c r="AL23" s="230">
        <v>0</v>
      </c>
      <c r="AM23" s="230">
        <v>1</v>
      </c>
      <c r="AN23" s="230">
        <v>2</v>
      </c>
      <c r="AO23" s="230">
        <v>0</v>
      </c>
      <c r="AP23" s="230">
        <v>3</v>
      </c>
      <c r="AQ23" s="230">
        <v>32</v>
      </c>
      <c r="AR23" s="230">
        <v>36</v>
      </c>
      <c r="AS23" s="230">
        <v>60</v>
      </c>
      <c r="AT23" s="230">
        <v>74</v>
      </c>
      <c r="AU23" s="230">
        <v>220</v>
      </c>
      <c r="AV23" s="230">
        <v>163</v>
      </c>
      <c r="AW23" s="230">
        <v>60</v>
      </c>
      <c r="AX23" s="230">
        <v>192</v>
      </c>
      <c r="AY23" s="230">
        <v>75</v>
      </c>
      <c r="AZ23" s="230">
        <v>310</v>
      </c>
      <c r="BA23" s="230">
        <v>366</v>
      </c>
      <c r="BB23" s="230">
        <v>476</v>
      </c>
      <c r="BC23" s="230">
        <v>500</v>
      </c>
      <c r="BD23" s="230">
        <v>326</v>
      </c>
      <c r="BE23" s="230">
        <v>35</v>
      </c>
      <c r="BF23" s="230">
        <v>4</v>
      </c>
      <c r="BG23" s="230">
        <v>2</v>
      </c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132">
        <f t="shared" ref="BR23:BR25" si="23">SUM(R23:BQ23)</f>
        <v>2939</v>
      </c>
    </row>
    <row r="24" spans="1:70" x14ac:dyDescent="0.2">
      <c r="A24" s="297"/>
      <c r="B24" s="321"/>
      <c r="C24" s="321"/>
      <c r="D24" s="321"/>
      <c r="E24" s="323"/>
      <c r="F24" s="323"/>
      <c r="G24" s="323"/>
      <c r="H24" s="326"/>
      <c r="I24" s="323"/>
      <c r="J24" s="321"/>
      <c r="K24" s="321"/>
      <c r="L24" s="321"/>
      <c r="M24" s="321"/>
      <c r="N24" s="321"/>
      <c r="O24" s="321"/>
      <c r="P24" s="335"/>
      <c r="Q24" s="219" t="s">
        <v>935</v>
      </c>
      <c r="R24" s="230">
        <v>0</v>
      </c>
      <c r="S24" s="230">
        <v>0</v>
      </c>
      <c r="T24" s="230">
        <v>0</v>
      </c>
      <c r="U24" s="230"/>
      <c r="V24" s="230"/>
      <c r="W24" s="230"/>
      <c r="X24" s="230"/>
      <c r="Y24" s="230"/>
      <c r="Z24" s="230"/>
      <c r="AA24" s="230">
        <v>2</v>
      </c>
      <c r="AB24" s="230">
        <v>2</v>
      </c>
      <c r="AC24" s="230">
        <v>2</v>
      </c>
      <c r="AD24" s="230">
        <v>2</v>
      </c>
      <c r="AE24" s="230">
        <v>6</v>
      </c>
      <c r="AF24" s="230">
        <v>6</v>
      </c>
      <c r="AG24" s="230">
        <v>2</v>
      </c>
      <c r="AH24" s="230">
        <v>2</v>
      </c>
      <c r="AI24" s="230">
        <v>2</v>
      </c>
      <c r="AJ24" s="230">
        <v>1</v>
      </c>
      <c r="AK24" s="230">
        <v>0</v>
      </c>
      <c r="AL24" s="230">
        <v>0</v>
      </c>
      <c r="AM24" s="230">
        <v>0</v>
      </c>
      <c r="AN24" s="230">
        <v>1</v>
      </c>
      <c r="AO24" s="230">
        <v>2</v>
      </c>
      <c r="AP24" s="230">
        <v>0</v>
      </c>
      <c r="AQ24" s="230">
        <v>28</v>
      </c>
      <c r="AR24" s="230">
        <v>38</v>
      </c>
      <c r="AS24" s="230">
        <v>60</v>
      </c>
      <c r="AT24" s="230">
        <v>39</v>
      </c>
      <c r="AU24" s="230">
        <v>160</v>
      </c>
      <c r="AV24" s="230">
        <v>39</v>
      </c>
      <c r="AW24" s="230">
        <v>100</v>
      </c>
      <c r="AX24" s="230">
        <v>231</v>
      </c>
      <c r="AY24" s="230">
        <v>118</v>
      </c>
      <c r="AZ24" s="230">
        <v>375</v>
      </c>
      <c r="BA24" s="230">
        <v>662</v>
      </c>
      <c r="BB24" s="230">
        <v>658</v>
      </c>
      <c r="BC24" s="230">
        <v>610</v>
      </c>
      <c r="BD24" s="230">
        <v>666</v>
      </c>
      <c r="BE24" s="230">
        <v>40</v>
      </c>
      <c r="BF24" s="230">
        <v>6</v>
      </c>
      <c r="BG24" s="230">
        <v>2</v>
      </c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132">
        <f t="shared" si="23"/>
        <v>3862</v>
      </c>
    </row>
    <row r="25" spans="1:70" x14ac:dyDescent="0.2">
      <c r="A25" s="297"/>
      <c r="B25" s="321"/>
      <c r="C25" s="321"/>
      <c r="D25" s="321"/>
      <c r="E25" s="323"/>
      <c r="F25" s="323"/>
      <c r="G25" s="323"/>
      <c r="H25" s="326"/>
      <c r="I25" s="323"/>
      <c r="J25" s="321"/>
      <c r="K25" s="321"/>
      <c r="L25" s="321"/>
      <c r="M25" s="321"/>
      <c r="N25" s="321"/>
      <c r="O25" s="321"/>
      <c r="P25" s="335"/>
      <c r="Q25" s="221" t="s">
        <v>633</v>
      </c>
      <c r="R25" s="222">
        <f t="shared" ref="R25:BQ25" si="24">IF(ISBLANK(R23),"-",R23+R24)</f>
        <v>0</v>
      </c>
      <c r="S25" s="222">
        <f t="shared" si="24"/>
        <v>0</v>
      </c>
      <c r="T25" s="222">
        <f t="shared" si="24"/>
        <v>0</v>
      </c>
      <c r="U25" s="222" t="str">
        <f t="shared" si="24"/>
        <v>-</v>
      </c>
      <c r="V25" s="222" t="str">
        <f t="shared" si="24"/>
        <v>-</v>
      </c>
      <c r="W25" s="222" t="str">
        <f t="shared" si="24"/>
        <v>-</v>
      </c>
      <c r="X25" s="222" t="str">
        <f t="shared" si="24"/>
        <v>-</v>
      </c>
      <c r="Y25" s="222" t="str">
        <f t="shared" si="24"/>
        <v>-</v>
      </c>
      <c r="Z25" s="222" t="str">
        <f t="shared" si="24"/>
        <v>-</v>
      </c>
      <c r="AA25" s="222">
        <f t="shared" si="24"/>
        <v>2</v>
      </c>
      <c r="AB25" s="222">
        <f t="shared" si="24"/>
        <v>2</v>
      </c>
      <c r="AC25" s="222">
        <f t="shared" si="24"/>
        <v>2</v>
      </c>
      <c r="AD25" s="222">
        <f t="shared" si="24"/>
        <v>2</v>
      </c>
      <c r="AE25" s="222">
        <f t="shared" si="24"/>
        <v>7</v>
      </c>
      <c r="AF25" s="222">
        <f t="shared" si="24"/>
        <v>7</v>
      </c>
      <c r="AG25" s="222">
        <f t="shared" si="24"/>
        <v>2</v>
      </c>
      <c r="AH25" s="222">
        <f t="shared" si="24"/>
        <v>2</v>
      </c>
      <c r="AI25" s="222">
        <f t="shared" si="24"/>
        <v>2</v>
      </c>
      <c r="AJ25" s="222">
        <f t="shared" si="24"/>
        <v>1</v>
      </c>
      <c r="AK25" s="222">
        <f t="shared" si="24"/>
        <v>0</v>
      </c>
      <c r="AL25" s="222">
        <f t="shared" si="24"/>
        <v>0</v>
      </c>
      <c r="AM25" s="222">
        <f t="shared" si="24"/>
        <v>1</v>
      </c>
      <c r="AN25" s="222">
        <f t="shared" si="24"/>
        <v>3</v>
      </c>
      <c r="AO25" s="222">
        <f t="shared" si="24"/>
        <v>2</v>
      </c>
      <c r="AP25" s="222">
        <f t="shared" si="24"/>
        <v>3</v>
      </c>
      <c r="AQ25" s="222">
        <f t="shared" si="24"/>
        <v>60</v>
      </c>
      <c r="AR25" s="222">
        <f t="shared" si="24"/>
        <v>74</v>
      </c>
      <c r="AS25" s="222">
        <f t="shared" si="24"/>
        <v>120</v>
      </c>
      <c r="AT25" s="222">
        <f t="shared" si="24"/>
        <v>113</v>
      </c>
      <c r="AU25" s="222">
        <f t="shared" si="24"/>
        <v>380</v>
      </c>
      <c r="AV25" s="222">
        <f t="shared" si="24"/>
        <v>202</v>
      </c>
      <c r="AW25" s="222">
        <f t="shared" si="24"/>
        <v>160</v>
      </c>
      <c r="AX25" s="222">
        <f t="shared" si="24"/>
        <v>423</v>
      </c>
      <c r="AY25" s="222">
        <f t="shared" si="24"/>
        <v>193</v>
      </c>
      <c r="AZ25" s="222">
        <f t="shared" si="24"/>
        <v>685</v>
      </c>
      <c r="BA25" s="222">
        <f t="shared" si="24"/>
        <v>1028</v>
      </c>
      <c r="BB25" s="222">
        <f t="shared" si="24"/>
        <v>1134</v>
      </c>
      <c r="BC25" s="222">
        <f t="shared" si="24"/>
        <v>1110</v>
      </c>
      <c r="BD25" s="222">
        <f t="shared" si="24"/>
        <v>992</v>
      </c>
      <c r="BE25" s="222">
        <f t="shared" si="24"/>
        <v>75</v>
      </c>
      <c r="BF25" s="222">
        <f t="shared" si="24"/>
        <v>10</v>
      </c>
      <c r="BG25" s="222">
        <f t="shared" si="24"/>
        <v>4</v>
      </c>
      <c r="BH25" s="222" t="str">
        <f t="shared" si="24"/>
        <v>-</v>
      </c>
      <c r="BI25" s="222" t="str">
        <f t="shared" si="24"/>
        <v>-</v>
      </c>
      <c r="BJ25" s="222" t="str">
        <f t="shared" si="24"/>
        <v>-</v>
      </c>
      <c r="BK25" s="222" t="str">
        <f t="shared" si="24"/>
        <v>-</v>
      </c>
      <c r="BL25" s="222" t="str">
        <f t="shared" si="24"/>
        <v>-</v>
      </c>
      <c r="BM25" s="222" t="str">
        <f t="shared" si="24"/>
        <v>-</v>
      </c>
      <c r="BN25" s="222" t="str">
        <f t="shared" si="24"/>
        <v>-</v>
      </c>
      <c r="BO25" s="222" t="str">
        <f t="shared" si="24"/>
        <v>-</v>
      </c>
      <c r="BP25" s="222" t="str">
        <f t="shared" si="24"/>
        <v>-</v>
      </c>
      <c r="BQ25" s="222" t="str">
        <f t="shared" si="24"/>
        <v>-</v>
      </c>
      <c r="BR25" s="133">
        <f t="shared" si="23"/>
        <v>6801</v>
      </c>
    </row>
    <row r="26" spans="1:70" x14ac:dyDescent="0.2">
      <c r="A26" s="297"/>
      <c r="B26" s="321"/>
      <c r="C26" s="321"/>
      <c r="D26" s="321"/>
      <c r="E26" s="323"/>
      <c r="F26" s="323"/>
      <c r="G26" s="323"/>
      <c r="H26" s="326"/>
      <c r="I26" s="323"/>
      <c r="J26" s="321"/>
      <c r="K26" s="321"/>
      <c r="L26" s="321"/>
      <c r="M26" s="321"/>
      <c r="N26" s="321"/>
      <c r="O26" s="321"/>
      <c r="P26" s="335"/>
      <c r="Q26" s="219" t="s">
        <v>936</v>
      </c>
      <c r="R26" s="255" t="str">
        <f t="shared" ref="R26:BQ26" si="25">IF(ISNUMBER(R25),(IF(R25&gt;0,(100/(R23+R24))*R23,"-")),"-")</f>
        <v>-</v>
      </c>
      <c r="S26" s="255" t="str">
        <f t="shared" si="25"/>
        <v>-</v>
      </c>
      <c r="T26" s="255" t="str">
        <f t="shared" si="25"/>
        <v>-</v>
      </c>
      <c r="U26" s="255" t="str">
        <f t="shared" si="25"/>
        <v>-</v>
      </c>
      <c r="V26" s="255" t="str">
        <f t="shared" si="25"/>
        <v>-</v>
      </c>
      <c r="W26" s="255" t="str">
        <f t="shared" si="25"/>
        <v>-</v>
      </c>
      <c r="X26" s="255" t="str">
        <f t="shared" si="25"/>
        <v>-</v>
      </c>
      <c r="Y26" s="255" t="str">
        <f t="shared" si="25"/>
        <v>-</v>
      </c>
      <c r="Z26" s="255" t="str">
        <f t="shared" si="25"/>
        <v>-</v>
      </c>
      <c r="AA26" s="255">
        <f t="shared" si="25"/>
        <v>0</v>
      </c>
      <c r="AB26" s="255">
        <f t="shared" si="25"/>
        <v>0</v>
      </c>
      <c r="AC26" s="255">
        <f t="shared" si="25"/>
        <v>0</v>
      </c>
      <c r="AD26" s="255">
        <f t="shared" si="25"/>
        <v>0</v>
      </c>
      <c r="AE26" s="255">
        <f t="shared" si="25"/>
        <v>14.285714285714286</v>
      </c>
      <c r="AF26" s="255">
        <f t="shared" si="25"/>
        <v>14.285714285714286</v>
      </c>
      <c r="AG26" s="255">
        <f t="shared" si="25"/>
        <v>0</v>
      </c>
      <c r="AH26" s="255">
        <f t="shared" si="25"/>
        <v>0</v>
      </c>
      <c r="AI26" s="255">
        <f t="shared" si="25"/>
        <v>0</v>
      </c>
      <c r="AJ26" s="255">
        <f t="shared" si="25"/>
        <v>0</v>
      </c>
      <c r="AK26" s="255" t="str">
        <f t="shared" si="25"/>
        <v>-</v>
      </c>
      <c r="AL26" s="255" t="str">
        <f t="shared" si="25"/>
        <v>-</v>
      </c>
      <c r="AM26" s="255">
        <f t="shared" si="25"/>
        <v>100</v>
      </c>
      <c r="AN26" s="255">
        <f t="shared" si="25"/>
        <v>66.666666666666671</v>
      </c>
      <c r="AO26" s="255">
        <f t="shared" si="25"/>
        <v>0</v>
      </c>
      <c r="AP26" s="255">
        <f t="shared" si="25"/>
        <v>100</v>
      </c>
      <c r="AQ26" s="255">
        <f t="shared" si="25"/>
        <v>53.333333333333336</v>
      </c>
      <c r="AR26" s="255">
        <f t="shared" si="25"/>
        <v>48.648648648648646</v>
      </c>
      <c r="AS26" s="255">
        <f t="shared" si="25"/>
        <v>50</v>
      </c>
      <c r="AT26" s="255">
        <f t="shared" si="25"/>
        <v>65.486725663716811</v>
      </c>
      <c r="AU26" s="255">
        <f t="shared" si="25"/>
        <v>57.89473684210526</v>
      </c>
      <c r="AV26" s="255">
        <f t="shared" si="25"/>
        <v>80.693069306930695</v>
      </c>
      <c r="AW26" s="255">
        <f t="shared" si="25"/>
        <v>37.5</v>
      </c>
      <c r="AX26" s="255">
        <f t="shared" si="25"/>
        <v>45.390070921985817</v>
      </c>
      <c r="AY26" s="255">
        <f t="shared" si="25"/>
        <v>38.860103626943001</v>
      </c>
      <c r="AZ26" s="255">
        <f t="shared" si="25"/>
        <v>45.255474452554743</v>
      </c>
      <c r="BA26" s="255">
        <f t="shared" si="25"/>
        <v>35.603112840466927</v>
      </c>
      <c r="BB26" s="255">
        <f t="shared" si="25"/>
        <v>41.975308641975303</v>
      </c>
      <c r="BC26" s="255">
        <f t="shared" si="25"/>
        <v>45.045045045045043</v>
      </c>
      <c r="BD26" s="255">
        <f t="shared" si="25"/>
        <v>32.862903225806448</v>
      </c>
      <c r="BE26" s="255">
        <f t="shared" si="25"/>
        <v>46.666666666666664</v>
      </c>
      <c r="BF26" s="255">
        <f t="shared" si="25"/>
        <v>40</v>
      </c>
      <c r="BG26" s="255">
        <f t="shared" si="25"/>
        <v>50</v>
      </c>
      <c r="BH26" s="255" t="str">
        <f t="shared" si="25"/>
        <v>-</v>
      </c>
      <c r="BI26" s="255" t="str">
        <f t="shared" si="25"/>
        <v>-</v>
      </c>
      <c r="BJ26" s="255" t="str">
        <f t="shared" si="25"/>
        <v>-</v>
      </c>
      <c r="BK26" s="255" t="str">
        <f t="shared" si="25"/>
        <v>-</v>
      </c>
      <c r="BL26" s="255" t="str">
        <f t="shared" si="25"/>
        <v>-</v>
      </c>
      <c r="BM26" s="255" t="str">
        <f t="shared" si="25"/>
        <v>-</v>
      </c>
      <c r="BN26" s="255" t="str">
        <f t="shared" si="25"/>
        <v>-</v>
      </c>
      <c r="BO26" s="255" t="str">
        <f t="shared" si="25"/>
        <v>-</v>
      </c>
      <c r="BP26" s="255" t="str">
        <f t="shared" si="25"/>
        <v>-</v>
      </c>
      <c r="BQ26" s="255" t="str">
        <f t="shared" si="25"/>
        <v>-</v>
      </c>
      <c r="BR26" s="270">
        <f t="shared" ref="BR26:BR27" si="26">AVERAGE(R26:BQ26)</f>
        <v>35.821074014653995</v>
      </c>
    </row>
    <row r="27" spans="1:70" x14ac:dyDescent="0.2">
      <c r="A27" s="324"/>
      <c r="B27" s="322"/>
      <c r="C27" s="322"/>
      <c r="D27" s="322"/>
      <c r="E27" s="322"/>
      <c r="F27" s="322"/>
      <c r="G27" s="322"/>
      <c r="H27" s="327"/>
      <c r="I27" s="322"/>
      <c r="J27" s="322"/>
      <c r="K27" s="322"/>
      <c r="L27" s="322"/>
      <c r="M27" s="322"/>
      <c r="N27" s="322"/>
      <c r="O27" s="322"/>
      <c r="P27" s="336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26"/>
        <v>#DIV/0!</v>
      </c>
    </row>
    <row r="28" spans="1:70" ht="12.75" customHeight="1" x14ac:dyDescent="0.2">
      <c r="A28" s="291" t="s">
        <v>62</v>
      </c>
      <c r="B28" s="295">
        <v>6</v>
      </c>
      <c r="C28" s="295" t="s">
        <v>254</v>
      </c>
      <c r="D28" s="295"/>
      <c r="E28" s="295" t="s">
        <v>255</v>
      </c>
      <c r="F28" s="295" t="s">
        <v>256</v>
      </c>
      <c r="G28" s="295" t="s">
        <v>259</v>
      </c>
      <c r="H28" s="325" t="s">
        <v>260</v>
      </c>
      <c r="I28" s="295" t="s">
        <v>261</v>
      </c>
      <c r="J28" s="295"/>
      <c r="K28" s="295"/>
      <c r="L28" s="295"/>
      <c r="M28" s="295"/>
      <c r="N28" s="295"/>
      <c r="O28" s="295"/>
      <c r="P28" s="301"/>
      <c r="Q28" s="219" t="s">
        <v>934</v>
      </c>
      <c r="R28" s="230">
        <v>4</v>
      </c>
      <c r="S28" s="230">
        <v>3</v>
      </c>
      <c r="T28" s="230">
        <v>3</v>
      </c>
      <c r="U28" s="230">
        <v>1</v>
      </c>
      <c r="V28" s="230">
        <v>1</v>
      </c>
      <c r="W28" s="230">
        <v>1</v>
      </c>
      <c r="X28" s="230">
        <v>1</v>
      </c>
      <c r="Y28" s="230">
        <v>2</v>
      </c>
      <c r="Z28" s="230">
        <v>2</v>
      </c>
      <c r="AA28" s="230">
        <v>1</v>
      </c>
      <c r="AB28" s="230">
        <v>1</v>
      </c>
      <c r="AC28" s="230">
        <v>1</v>
      </c>
      <c r="AD28" s="230">
        <v>1</v>
      </c>
      <c r="AE28" s="230">
        <v>0</v>
      </c>
      <c r="AF28" s="230">
        <v>0</v>
      </c>
      <c r="AG28" s="230">
        <v>0</v>
      </c>
      <c r="AH28" s="230">
        <v>0</v>
      </c>
      <c r="AI28" s="230">
        <v>1</v>
      </c>
      <c r="AJ28" s="230">
        <v>2</v>
      </c>
      <c r="AK28" s="230">
        <v>0</v>
      </c>
      <c r="AL28" s="231">
        <v>0</v>
      </c>
      <c r="AM28" s="231">
        <v>0</v>
      </c>
      <c r="AN28" s="231">
        <v>0</v>
      </c>
      <c r="AO28" s="231">
        <v>0</v>
      </c>
      <c r="AP28" s="231">
        <v>0</v>
      </c>
      <c r="AQ28" s="231">
        <v>4</v>
      </c>
      <c r="AR28" s="231">
        <v>1</v>
      </c>
      <c r="AS28" s="231">
        <v>5</v>
      </c>
      <c r="AT28" s="230">
        <v>100</v>
      </c>
      <c r="AU28" s="230">
        <v>100</v>
      </c>
      <c r="AV28" s="230">
        <v>1017</v>
      </c>
      <c r="AW28" s="230">
        <v>314</v>
      </c>
      <c r="AX28" s="230">
        <v>295</v>
      </c>
      <c r="AY28" s="230">
        <v>626</v>
      </c>
      <c r="AZ28" s="230">
        <v>1207</v>
      </c>
      <c r="BA28" s="230">
        <v>1168</v>
      </c>
      <c r="BB28" s="230">
        <v>820</v>
      </c>
      <c r="BC28" s="230">
        <v>704</v>
      </c>
      <c r="BD28" s="230">
        <v>902</v>
      </c>
      <c r="BE28" s="230">
        <v>72</v>
      </c>
      <c r="BF28" s="230">
        <v>140</v>
      </c>
      <c r="BG28" s="230">
        <v>160</v>
      </c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132">
        <f t="shared" ref="BR28:BR30" si="27">SUM(R28:BQ28)</f>
        <v>7660</v>
      </c>
    </row>
    <row r="29" spans="1:70" x14ac:dyDescent="0.2">
      <c r="A29" s="297"/>
      <c r="B29" s="321"/>
      <c r="C29" s="321"/>
      <c r="D29" s="321"/>
      <c r="E29" s="323"/>
      <c r="F29" s="323"/>
      <c r="G29" s="323"/>
      <c r="H29" s="326"/>
      <c r="I29" s="323"/>
      <c r="J29" s="321"/>
      <c r="K29" s="321"/>
      <c r="L29" s="321"/>
      <c r="M29" s="321"/>
      <c r="N29" s="321"/>
      <c r="O29" s="321"/>
      <c r="P29" s="335"/>
      <c r="Q29" s="219" t="s">
        <v>935</v>
      </c>
      <c r="R29" s="230">
        <v>5</v>
      </c>
      <c r="S29" s="230">
        <v>4</v>
      </c>
      <c r="T29" s="230">
        <v>4</v>
      </c>
      <c r="U29" s="230">
        <v>2</v>
      </c>
      <c r="V29" s="230">
        <v>2</v>
      </c>
      <c r="W29" s="230">
        <v>2</v>
      </c>
      <c r="X29" s="230">
        <v>2</v>
      </c>
      <c r="Y29" s="230">
        <v>3</v>
      </c>
      <c r="Z29" s="230">
        <v>3</v>
      </c>
      <c r="AA29" s="230">
        <v>1</v>
      </c>
      <c r="AB29" s="230">
        <v>1</v>
      </c>
      <c r="AC29" s="230">
        <v>1</v>
      </c>
      <c r="AD29" s="230">
        <v>1</v>
      </c>
      <c r="AE29" s="230">
        <v>4</v>
      </c>
      <c r="AF29" s="230">
        <v>4</v>
      </c>
      <c r="AG29" s="230">
        <v>2</v>
      </c>
      <c r="AH29" s="230">
        <v>3</v>
      </c>
      <c r="AI29" s="230">
        <v>1</v>
      </c>
      <c r="AJ29" s="230">
        <v>6</v>
      </c>
      <c r="AK29" s="230">
        <v>7</v>
      </c>
      <c r="AL29" s="231">
        <v>1</v>
      </c>
      <c r="AM29" s="231">
        <v>0</v>
      </c>
      <c r="AN29" s="231">
        <v>0</v>
      </c>
      <c r="AO29" s="231">
        <v>0</v>
      </c>
      <c r="AP29" s="231">
        <v>0</v>
      </c>
      <c r="AQ29" s="231">
        <v>0</v>
      </c>
      <c r="AR29" s="231">
        <v>2</v>
      </c>
      <c r="AS29" s="231">
        <v>1</v>
      </c>
      <c r="AT29" s="230">
        <v>36</v>
      </c>
      <c r="AU29" s="230">
        <v>36</v>
      </c>
      <c r="AV29" s="230">
        <v>343</v>
      </c>
      <c r="AW29" s="230">
        <v>196</v>
      </c>
      <c r="AX29" s="230">
        <v>141</v>
      </c>
      <c r="AY29" s="230">
        <v>626</v>
      </c>
      <c r="AZ29" s="230">
        <v>1290</v>
      </c>
      <c r="BA29" s="230">
        <v>1192</v>
      </c>
      <c r="BB29" s="230">
        <v>1020</v>
      </c>
      <c r="BC29" s="230">
        <v>768</v>
      </c>
      <c r="BD29" s="230">
        <v>1011</v>
      </c>
      <c r="BE29" s="230">
        <v>54</v>
      </c>
      <c r="BF29" s="230">
        <v>140</v>
      </c>
      <c r="BG29" s="230">
        <v>152</v>
      </c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132">
        <f t="shared" si="27"/>
        <v>7067</v>
      </c>
    </row>
    <row r="30" spans="1:70" x14ac:dyDescent="0.2">
      <c r="A30" s="297"/>
      <c r="B30" s="321"/>
      <c r="C30" s="321"/>
      <c r="D30" s="321"/>
      <c r="E30" s="323"/>
      <c r="F30" s="323"/>
      <c r="G30" s="323"/>
      <c r="H30" s="326"/>
      <c r="I30" s="323"/>
      <c r="J30" s="321"/>
      <c r="K30" s="321"/>
      <c r="L30" s="321"/>
      <c r="M30" s="321"/>
      <c r="N30" s="321"/>
      <c r="O30" s="321"/>
      <c r="P30" s="335"/>
      <c r="Q30" s="221" t="s">
        <v>633</v>
      </c>
      <c r="R30" s="222">
        <f t="shared" ref="R30:BQ30" si="28">IF(ISBLANK(R28),"-",R28+R29)</f>
        <v>9</v>
      </c>
      <c r="S30" s="222">
        <f t="shared" si="28"/>
        <v>7</v>
      </c>
      <c r="T30" s="222">
        <f t="shared" si="28"/>
        <v>7</v>
      </c>
      <c r="U30" s="222">
        <f t="shared" si="28"/>
        <v>3</v>
      </c>
      <c r="V30" s="222">
        <f t="shared" si="28"/>
        <v>3</v>
      </c>
      <c r="W30" s="222">
        <f t="shared" si="28"/>
        <v>3</v>
      </c>
      <c r="X30" s="222">
        <f t="shared" si="28"/>
        <v>3</v>
      </c>
      <c r="Y30" s="222">
        <f t="shared" si="28"/>
        <v>5</v>
      </c>
      <c r="Z30" s="222">
        <f t="shared" si="28"/>
        <v>5</v>
      </c>
      <c r="AA30" s="222">
        <f t="shared" si="28"/>
        <v>2</v>
      </c>
      <c r="AB30" s="222">
        <f t="shared" si="28"/>
        <v>2</v>
      </c>
      <c r="AC30" s="222">
        <f t="shared" si="28"/>
        <v>2</v>
      </c>
      <c r="AD30" s="222">
        <f t="shared" si="28"/>
        <v>2</v>
      </c>
      <c r="AE30" s="222">
        <f t="shared" si="28"/>
        <v>4</v>
      </c>
      <c r="AF30" s="222">
        <f t="shared" si="28"/>
        <v>4</v>
      </c>
      <c r="AG30" s="222">
        <f t="shared" si="28"/>
        <v>2</v>
      </c>
      <c r="AH30" s="222">
        <f t="shared" si="28"/>
        <v>3</v>
      </c>
      <c r="AI30" s="222">
        <f t="shared" si="28"/>
        <v>2</v>
      </c>
      <c r="AJ30" s="222">
        <f t="shared" si="28"/>
        <v>8</v>
      </c>
      <c r="AK30" s="222">
        <f t="shared" si="28"/>
        <v>7</v>
      </c>
      <c r="AL30" s="222">
        <f t="shared" si="28"/>
        <v>1</v>
      </c>
      <c r="AM30" s="222">
        <f t="shared" si="28"/>
        <v>0</v>
      </c>
      <c r="AN30" s="222">
        <f t="shared" si="28"/>
        <v>0</v>
      </c>
      <c r="AO30" s="222">
        <f t="shared" si="28"/>
        <v>0</v>
      </c>
      <c r="AP30" s="222">
        <f t="shared" si="28"/>
        <v>0</v>
      </c>
      <c r="AQ30" s="222">
        <f t="shared" si="28"/>
        <v>4</v>
      </c>
      <c r="AR30" s="222">
        <f t="shared" si="28"/>
        <v>3</v>
      </c>
      <c r="AS30" s="222">
        <f t="shared" si="28"/>
        <v>6</v>
      </c>
      <c r="AT30" s="222">
        <f t="shared" si="28"/>
        <v>136</v>
      </c>
      <c r="AU30" s="222">
        <f t="shared" si="28"/>
        <v>136</v>
      </c>
      <c r="AV30" s="222">
        <f t="shared" si="28"/>
        <v>1360</v>
      </c>
      <c r="AW30" s="222">
        <f t="shared" si="28"/>
        <v>510</v>
      </c>
      <c r="AX30" s="222">
        <f t="shared" si="28"/>
        <v>436</v>
      </c>
      <c r="AY30" s="222">
        <f t="shared" si="28"/>
        <v>1252</v>
      </c>
      <c r="AZ30" s="222">
        <f t="shared" si="28"/>
        <v>2497</v>
      </c>
      <c r="BA30" s="222">
        <f t="shared" si="28"/>
        <v>2360</v>
      </c>
      <c r="BB30" s="222">
        <f t="shared" si="28"/>
        <v>1840</v>
      </c>
      <c r="BC30" s="222">
        <f t="shared" si="28"/>
        <v>1472</v>
      </c>
      <c r="BD30" s="222">
        <f t="shared" si="28"/>
        <v>1913</v>
      </c>
      <c r="BE30" s="222">
        <f t="shared" si="28"/>
        <v>126</v>
      </c>
      <c r="BF30" s="222">
        <f t="shared" si="28"/>
        <v>280</v>
      </c>
      <c r="BG30" s="222">
        <f t="shared" si="28"/>
        <v>312</v>
      </c>
      <c r="BH30" s="222" t="str">
        <f t="shared" si="28"/>
        <v>-</v>
      </c>
      <c r="BI30" s="222" t="str">
        <f t="shared" si="28"/>
        <v>-</v>
      </c>
      <c r="BJ30" s="222" t="str">
        <f t="shared" si="28"/>
        <v>-</v>
      </c>
      <c r="BK30" s="222" t="str">
        <f t="shared" si="28"/>
        <v>-</v>
      </c>
      <c r="BL30" s="222" t="str">
        <f t="shared" si="28"/>
        <v>-</v>
      </c>
      <c r="BM30" s="222" t="str">
        <f t="shared" si="28"/>
        <v>-</v>
      </c>
      <c r="BN30" s="222" t="str">
        <f t="shared" si="28"/>
        <v>-</v>
      </c>
      <c r="BO30" s="222" t="str">
        <f t="shared" si="28"/>
        <v>-</v>
      </c>
      <c r="BP30" s="222" t="str">
        <f t="shared" si="28"/>
        <v>-</v>
      </c>
      <c r="BQ30" s="222" t="str">
        <f t="shared" si="28"/>
        <v>-</v>
      </c>
      <c r="BR30" s="133">
        <f t="shared" si="27"/>
        <v>14727</v>
      </c>
    </row>
    <row r="31" spans="1:70" x14ac:dyDescent="0.2">
      <c r="A31" s="297"/>
      <c r="B31" s="321"/>
      <c r="C31" s="321"/>
      <c r="D31" s="321"/>
      <c r="E31" s="323"/>
      <c r="F31" s="323"/>
      <c r="G31" s="323"/>
      <c r="H31" s="326"/>
      <c r="I31" s="323"/>
      <c r="J31" s="321"/>
      <c r="K31" s="321"/>
      <c r="L31" s="321"/>
      <c r="M31" s="321"/>
      <c r="N31" s="321"/>
      <c r="O31" s="321"/>
      <c r="P31" s="335"/>
      <c r="Q31" s="219" t="s">
        <v>936</v>
      </c>
      <c r="R31" s="255">
        <f t="shared" ref="R31:BQ31" si="29">IF(ISNUMBER(R30),(IF(R30&gt;0,(100/(R28+R29))*R28,"-")),"-")</f>
        <v>44.444444444444443</v>
      </c>
      <c r="S31" s="255">
        <f t="shared" si="29"/>
        <v>42.857142857142861</v>
      </c>
      <c r="T31" s="255">
        <f t="shared" si="29"/>
        <v>42.857142857142861</v>
      </c>
      <c r="U31" s="255">
        <f t="shared" si="29"/>
        <v>33.333333333333336</v>
      </c>
      <c r="V31" s="255">
        <f t="shared" si="29"/>
        <v>33.333333333333336</v>
      </c>
      <c r="W31" s="255">
        <f t="shared" si="29"/>
        <v>33.333333333333336</v>
      </c>
      <c r="X31" s="255">
        <f t="shared" si="29"/>
        <v>33.333333333333336</v>
      </c>
      <c r="Y31" s="255">
        <f t="shared" si="29"/>
        <v>40</v>
      </c>
      <c r="Z31" s="255">
        <f t="shared" si="29"/>
        <v>40</v>
      </c>
      <c r="AA31" s="255">
        <f t="shared" si="29"/>
        <v>50</v>
      </c>
      <c r="AB31" s="255">
        <f t="shared" si="29"/>
        <v>50</v>
      </c>
      <c r="AC31" s="255">
        <f t="shared" si="29"/>
        <v>50</v>
      </c>
      <c r="AD31" s="255">
        <f t="shared" si="29"/>
        <v>50</v>
      </c>
      <c r="AE31" s="255">
        <f t="shared" si="29"/>
        <v>0</v>
      </c>
      <c r="AF31" s="255">
        <f t="shared" si="29"/>
        <v>0</v>
      </c>
      <c r="AG31" s="255">
        <f t="shared" si="29"/>
        <v>0</v>
      </c>
      <c r="AH31" s="255">
        <f t="shared" si="29"/>
        <v>0</v>
      </c>
      <c r="AI31" s="255">
        <f t="shared" si="29"/>
        <v>50</v>
      </c>
      <c r="AJ31" s="255">
        <f t="shared" si="29"/>
        <v>25</v>
      </c>
      <c r="AK31" s="255">
        <f t="shared" si="29"/>
        <v>0</v>
      </c>
      <c r="AL31" s="255">
        <f t="shared" si="29"/>
        <v>0</v>
      </c>
      <c r="AM31" s="255" t="str">
        <f t="shared" si="29"/>
        <v>-</v>
      </c>
      <c r="AN31" s="255" t="str">
        <f t="shared" si="29"/>
        <v>-</v>
      </c>
      <c r="AO31" s="255" t="str">
        <f t="shared" si="29"/>
        <v>-</v>
      </c>
      <c r="AP31" s="255" t="str">
        <f t="shared" si="29"/>
        <v>-</v>
      </c>
      <c r="AQ31" s="255">
        <f t="shared" si="29"/>
        <v>100</v>
      </c>
      <c r="AR31" s="255">
        <f t="shared" si="29"/>
        <v>33.333333333333336</v>
      </c>
      <c r="AS31" s="255">
        <f t="shared" si="29"/>
        <v>83.333333333333343</v>
      </c>
      <c r="AT31" s="255">
        <f t="shared" si="29"/>
        <v>73.529411764705884</v>
      </c>
      <c r="AU31" s="255">
        <f t="shared" si="29"/>
        <v>73.529411764705884</v>
      </c>
      <c r="AV31" s="255">
        <f t="shared" si="29"/>
        <v>74.779411764705884</v>
      </c>
      <c r="AW31" s="255">
        <f t="shared" si="29"/>
        <v>61.568627450980394</v>
      </c>
      <c r="AX31" s="255">
        <f t="shared" si="29"/>
        <v>67.660550458715605</v>
      </c>
      <c r="AY31" s="255">
        <f t="shared" si="29"/>
        <v>50</v>
      </c>
      <c r="AZ31" s="255">
        <f t="shared" si="29"/>
        <v>48.338005606728075</v>
      </c>
      <c r="BA31" s="255">
        <f t="shared" si="29"/>
        <v>49.49152542372881</v>
      </c>
      <c r="BB31" s="255">
        <f t="shared" si="29"/>
        <v>44.565217391304344</v>
      </c>
      <c r="BC31" s="255">
        <f t="shared" si="29"/>
        <v>47.826086956521735</v>
      </c>
      <c r="BD31" s="255">
        <f t="shared" si="29"/>
        <v>47.15107161526398</v>
      </c>
      <c r="BE31" s="255">
        <f t="shared" si="29"/>
        <v>57.142857142857139</v>
      </c>
      <c r="BF31" s="255">
        <f t="shared" si="29"/>
        <v>50</v>
      </c>
      <c r="BG31" s="255">
        <f t="shared" si="29"/>
        <v>51.282051282051285</v>
      </c>
      <c r="BH31" s="255" t="str">
        <f t="shared" si="29"/>
        <v>-</v>
      </c>
      <c r="BI31" s="255" t="str">
        <f t="shared" si="29"/>
        <v>-</v>
      </c>
      <c r="BJ31" s="255" t="str">
        <f t="shared" si="29"/>
        <v>-</v>
      </c>
      <c r="BK31" s="255" t="str">
        <f t="shared" si="29"/>
        <v>-</v>
      </c>
      <c r="BL31" s="255" t="str">
        <f t="shared" si="29"/>
        <v>-</v>
      </c>
      <c r="BM31" s="255" t="str">
        <f t="shared" si="29"/>
        <v>-</v>
      </c>
      <c r="BN31" s="255" t="str">
        <f t="shared" si="29"/>
        <v>-</v>
      </c>
      <c r="BO31" s="255" t="str">
        <f t="shared" si="29"/>
        <v>-</v>
      </c>
      <c r="BP31" s="255" t="str">
        <f t="shared" si="29"/>
        <v>-</v>
      </c>
      <c r="BQ31" s="255" t="str">
        <f t="shared" si="29"/>
        <v>-</v>
      </c>
      <c r="BR31" s="270">
        <f t="shared" ref="BR31:BR32" si="30">AVERAGE(R31:BQ31)</f>
        <v>42.947972599499977</v>
      </c>
    </row>
    <row r="32" spans="1:70" x14ac:dyDescent="0.2">
      <c r="A32" s="324"/>
      <c r="B32" s="322"/>
      <c r="C32" s="322"/>
      <c r="D32" s="322"/>
      <c r="E32" s="322"/>
      <c r="F32" s="322"/>
      <c r="G32" s="322"/>
      <c r="H32" s="327"/>
      <c r="I32" s="322"/>
      <c r="J32" s="322"/>
      <c r="K32" s="322"/>
      <c r="L32" s="322"/>
      <c r="M32" s="322"/>
      <c r="N32" s="322"/>
      <c r="O32" s="322"/>
      <c r="P32" s="336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22" t="e">
        <f t="shared" si="30"/>
        <v>#DIV/0!</v>
      </c>
    </row>
    <row r="33" spans="1:70" ht="12.75" customHeight="1" x14ac:dyDescent="0.2">
      <c r="A33" s="291" t="s">
        <v>62</v>
      </c>
      <c r="B33" s="295">
        <v>7</v>
      </c>
      <c r="C33" s="295" t="s">
        <v>254</v>
      </c>
      <c r="D33" s="295"/>
      <c r="E33" s="295" t="s">
        <v>255</v>
      </c>
      <c r="F33" s="295" t="s">
        <v>256</v>
      </c>
      <c r="G33" s="295" t="s">
        <v>262</v>
      </c>
      <c r="H33" s="325" t="s">
        <v>136</v>
      </c>
      <c r="I33" s="295" t="s">
        <v>263</v>
      </c>
      <c r="J33" s="295"/>
      <c r="K33" s="295"/>
      <c r="L33" s="295"/>
      <c r="M33" s="295"/>
      <c r="N33" s="295"/>
      <c r="O33" s="295"/>
      <c r="P33" s="301"/>
      <c r="Q33" s="219" t="s">
        <v>934</v>
      </c>
      <c r="R33" s="230">
        <v>4</v>
      </c>
      <c r="S33" s="230">
        <v>3</v>
      </c>
      <c r="T33" s="230">
        <v>3</v>
      </c>
      <c r="U33" s="230">
        <v>23</v>
      </c>
      <c r="V33" s="230">
        <v>23</v>
      </c>
      <c r="W33" s="230">
        <v>23</v>
      </c>
      <c r="X33" s="230">
        <v>23</v>
      </c>
      <c r="Y33" s="230">
        <v>45</v>
      </c>
      <c r="Z33" s="230">
        <v>45</v>
      </c>
      <c r="AA33" s="230">
        <v>3</v>
      </c>
      <c r="AB33" s="230">
        <v>3</v>
      </c>
      <c r="AC33" s="230">
        <v>3</v>
      </c>
      <c r="AD33" s="230">
        <v>3</v>
      </c>
      <c r="AE33" s="230">
        <v>9</v>
      </c>
      <c r="AF33" s="230">
        <v>9</v>
      </c>
      <c r="AG33" s="230">
        <v>5</v>
      </c>
      <c r="AH33" s="230">
        <v>5</v>
      </c>
      <c r="AI33" s="230">
        <v>6</v>
      </c>
      <c r="AJ33" s="230">
        <v>1</v>
      </c>
      <c r="AK33" s="230">
        <v>2</v>
      </c>
      <c r="AL33" s="230">
        <v>1</v>
      </c>
      <c r="AM33" s="230">
        <v>0</v>
      </c>
      <c r="AN33" s="230">
        <v>5</v>
      </c>
      <c r="AO33" s="230">
        <v>7</v>
      </c>
      <c r="AP33" s="230">
        <v>32</v>
      </c>
      <c r="AQ33" s="230">
        <v>120</v>
      </c>
      <c r="AR33" s="230">
        <v>336</v>
      </c>
      <c r="AS33" s="230">
        <v>1785</v>
      </c>
      <c r="AT33" s="230">
        <v>495</v>
      </c>
      <c r="AU33" s="230">
        <v>253</v>
      </c>
      <c r="AV33" s="230">
        <v>252</v>
      </c>
      <c r="AW33" s="230">
        <v>143</v>
      </c>
      <c r="AX33" s="230">
        <v>141</v>
      </c>
      <c r="AY33" s="230">
        <v>772</v>
      </c>
      <c r="AZ33" s="230">
        <v>1372</v>
      </c>
      <c r="BA33" s="230">
        <v>1470</v>
      </c>
      <c r="BB33" s="230">
        <v>1353</v>
      </c>
      <c r="BC33" s="230">
        <v>540</v>
      </c>
      <c r="BD33" s="230">
        <v>1633</v>
      </c>
      <c r="BE33" s="230">
        <v>465</v>
      </c>
      <c r="BF33" s="230">
        <v>107</v>
      </c>
      <c r="BG33" s="230">
        <v>121</v>
      </c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132">
        <f t="shared" ref="BR33:BR35" si="31">SUM(R33:BQ33)</f>
        <v>11644</v>
      </c>
    </row>
    <row r="34" spans="1:70" x14ac:dyDescent="0.2">
      <c r="A34" s="297"/>
      <c r="B34" s="321"/>
      <c r="C34" s="321"/>
      <c r="D34" s="321"/>
      <c r="E34" s="323"/>
      <c r="F34" s="323"/>
      <c r="G34" s="323"/>
      <c r="H34" s="326"/>
      <c r="I34" s="323"/>
      <c r="J34" s="321"/>
      <c r="K34" s="321"/>
      <c r="L34" s="321"/>
      <c r="M34" s="321"/>
      <c r="N34" s="321"/>
      <c r="O34" s="321"/>
      <c r="P34" s="335"/>
      <c r="Q34" s="219" t="s">
        <v>935</v>
      </c>
      <c r="R34" s="230">
        <v>9</v>
      </c>
      <c r="S34" s="230">
        <v>9</v>
      </c>
      <c r="T34" s="230">
        <v>9</v>
      </c>
      <c r="U34" s="230">
        <v>45</v>
      </c>
      <c r="V34" s="230">
        <v>45</v>
      </c>
      <c r="W34" s="230">
        <v>45</v>
      </c>
      <c r="X34" s="230">
        <v>45</v>
      </c>
      <c r="Y34" s="230">
        <v>89</v>
      </c>
      <c r="Z34" s="230">
        <v>89</v>
      </c>
      <c r="AA34" s="230">
        <v>22</v>
      </c>
      <c r="AB34" s="230">
        <v>22</v>
      </c>
      <c r="AC34" s="230">
        <v>22</v>
      </c>
      <c r="AD34" s="230">
        <v>22</v>
      </c>
      <c r="AE34" s="230">
        <v>21</v>
      </c>
      <c r="AF34" s="230">
        <v>21</v>
      </c>
      <c r="AG34" s="230">
        <v>5</v>
      </c>
      <c r="AH34" s="230">
        <v>5</v>
      </c>
      <c r="AI34" s="230">
        <v>11</v>
      </c>
      <c r="AJ34" s="230">
        <v>2</v>
      </c>
      <c r="AK34" s="230">
        <v>1</v>
      </c>
      <c r="AL34" s="230">
        <v>2</v>
      </c>
      <c r="AM34" s="230">
        <v>3</v>
      </c>
      <c r="AN34" s="230">
        <v>8</v>
      </c>
      <c r="AO34" s="230">
        <v>12</v>
      </c>
      <c r="AP34" s="230">
        <v>30</v>
      </c>
      <c r="AQ34" s="230">
        <v>120</v>
      </c>
      <c r="AR34" s="230">
        <v>119</v>
      </c>
      <c r="AS34" s="230">
        <v>889</v>
      </c>
      <c r="AT34" s="230">
        <v>145</v>
      </c>
      <c r="AU34" s="230">
        <v>19</v>
      </c>
      <c r="AV34" s="230">
        <v>121</v>
      </c>
      <c r="AW34" s="230">
        <v>10</v>
      </c>
      <c r="AX34" s="230">
        <v>247</v>
      </c>
      <c r="AY34" s="230">
        <v>1002</v>
      </c>
      <c r="AZ34" s="230">
        <v>1328</v>
      </c>
      <c r="BA34" s="230">
        <v>936</v>
      </c>
      <c r="BB34" s="230">
        <v>1068</v>
      </c>
      <c r="BC34" s="230">
        <v>225</v>
      </c>
      <c r="BD34" s="230">
        <v>816</v>
      </c>
      <c r="BE34" s="230">
        <v>244</v>
      </c>
      <c r="BF34" s="230">
        <v>81</v>
      </c>
      <c r="BG34" s="230">
        <v>132</v>
      </c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132">
        <f t="shared" si="31"/>
        <v>8096</v>
      </c>
    </row>
    <row r="35" spans="1:70" x14ac:dyDescent="0.2">
      <c r="A35" s="297"/>
      <c r="B35" s="321"/>
      <c r="C35" s="321"/>
      <c r="D35" s="321"/>
      <c r="E35" s="323"/>
      <c r="F35" s="323"/>
      <c r="G35" s="323"/>
      <c r="H35" s="326"/>
      <c r="I35" s="323"/>
      <c r="J35" s="321"/>
      <c r="K35" s="321"/>
      <c r="L35" s="321"/>
      <c r="M35" s="321"/>
      <c r="N35" s="321"/>
      <c r="O35" s="321"/>
      <c r="P35" s="335"/>
      <c r="Q35" s="221" t="s">
        <v>633</v>
      </c>
      <c r="R35" s="222">
        <f t="shared" ref="R35:BQ35" si="32">IF(ISBLANK(R33),"-",R33+R34)</f>
        <v>13</v>
      </c>
      <c r="S35" s="222">
        <f t="shared" si="32"/>
        <v>12</v>
      </c>
      <c r="T35" s="222">
        <f t="shared" si="32"/>
        <v>12</v>
      </c>
      <c r="U35" s="222">
        <f t="shared" si="32"/>
        <v>68</v>
      </c>
      <c r="V35" s="222">
        <f t="shared" si="32"/>
        <v>68</v>
      </c>
      <c r="W35" s="222">
        <f t="shared" si="32"/>
        <v>68</v>
      </c>
      <c r="X35" s="222">
        <f t="shared" si="32"/>
        <v>68</v>
      </c>
      <c r="Y35" s="222">
        <f t="shared" si="32"/>
        <v>134</v>
      </c>
      <c r="Z35" s="222">
        <f t="shared" si="32"/>
        <v>134</v>
      </c>
      <c r="AA35" s="222">
        <f t="shared" si="32"/>
        <v>25</v>
      </c>
      <c r="AB35" s="222">
        <f t="shared" si="32"/>
        <v>25</v>
      </c>
      <c r="AC35" s="222">
        <f t="shared" si="32"/>
        <v>25</v>
      </c>
      <c r="AD35" s="222">
        <f t="shared" si="32"/>
        <v>25</v>
      </c>
      <c r="AE35" s="222">
        <f t="shared" si="32"/>
        <v>30</v>
      </c>
      <c r="AF35" s="222">
        <f t="shared" si="32"/>
        <v>30</v>
      </c>
      <c r="AG35" s="222">
        <f t="shared" si="32"/>
        <v>10</v>
      </c>
      <c r="AH35" s="222">
        <f t="shared" si="32"/>
        <v>10</v>
      </c>
      <c r="AI35" s="222">
        <f t="shared" si="32"/>
        <v>17</v>
      </c>
      <c r="AJ35" s="222">
        <f t="shared" si="32"/>
        <v>3</v>
      </c>
      <c r="AK35" s="222">
        <f t="shared" si="32"/>
        <v>3</v>
      </c>
      <c r="AL35" s="222">
        <f t="shared" si="32"/>
        <v>3</v>
      </c>
      <c r="AM35" s="222">
        <f t="shared" si="32"/>
        <v>3</v>
      </c>
      <c r="AN35" s="222">
        <f t="shared" si="32"/>
        <v>13</v>
      </c>
      <c r="AO35" s="222">
        <f t="shared" si="32"/>
        <v>19</v>
      </c>
      <c r="AP35" s="222">
        <f t="shared" si="32"/>
        <v>62</v>
      </c>
      <c r="AQ35" s="222">
        <f t="shared" si="32"/>
        <v>240</v>
      </c>
      <c r="AR35" s="222">
        <f t="shared" si="32"/>
        <v>455</v>
      </c>
      <c r="AS35" s="222">
        <f t="shared" si="32"/>
        <v>2674</v>
      </c>
      <c r="AT35" s="222">
        <f t="shared" si="32"/>
        <v>640</v>
      </c>
      <c r="AU35" s="222">
        <f t="shared" si="32"/>
        <v>272</v>
      </c>
      <c r="AV35" s="222">
        <f t="shared" si="32"/>
        <v>373</v>
      </c>
      <c r="AW35" s="222">
        <f t="shared" si="32"/>
        <v>153</v>
      </c>
      <c r="AX35" s="222">
        <f t="shared" si="32"/>
        <v>388</v>
      </c>
      <c r="AY35" s="222">
        <f t="shared" si="32"/>
        <v>1774</v>
      </c>
      <c r="AZ35" s="222">
        <f t="shared" si="32"/>
        <v>2700</v>
      </c>
      <c r="BA35" s="222">
        <f t="shared" si="32"/>
        <v>2406</v>
      </c>
      <c r="BB35" s="222">
        <f t="shared" si="32"/>
        <v>2421</v>
      </c>
      <c r="BC35" s="222">
        <f t="shared" si="32"/>
        <v>765</v>
      </c>
      <c r="BD35" s="222">
        <f t="shared" si="32"/>
        <v>2449</v>
      </c>
      <c r="BE35" s="222">
        <f t="shared" si="32"/>
        <v>709</v>
      </c>
      <c r="BF35" s="222">
        <f t="shared" si="32"/>
        <v>188</v>
      </c>
      <c r="BG35" s="222">
        <f t="shared" si="32"/>
        <v>253</v>
      </c>
      <c r="BH35" s="222" t="str">
        <f t="shared" si="32"/>
        <v>-</v>
      </c>
      <c r="BI35" s="222" t="str">
        <f t="shared" si="32"/>
        <v>-</v>
      </c>
      <c r="BJ35" s="222" t="str">
        <f t="shared" si="32"/>
        <v>-</v>
      </c>
      <c r="BK35" s="222" t="str">
        <f t="shared" si="32"/>
        <v>-</v>
      </c>
      <c r="BL35" s="222" t="str">
        <f t="shared" si="32"/>
        <v>-</v>
      </c>
      <c r="BM35" s="222" t="str">
        <f t="shared" si="32"/>
        <v>-</v>
      </c>
      <c r="BN35" s="222" t="str">
        <f t="shared" si="32"/>
        <v>-</v>
      </c>
      <c r="BO35" s="222" t="str">
        <f t="shared" si="32"/>
        <v>-</v>
      </c>
      <c r="BP35" s="222" t="str">
        <f t="shared" si="32"/>
        <v>-</v>
      </c>
      <c r="BQ35" s="222" t="str">
        <f t="shared" si="32"/>
        <v>-</v>
      </c>
      <c r="BR35" s="133">
        <f t="shared" si="31"/>
        <v>19740</v>
      </c>
    </row>
    <row r="36" spans="1:70" x14ac:dyDescent="0.2">
      <c r="A36" s="297"/>
      <c r="B36" s="321"/>
      <c r="C36" s="321"/>
      <c r="D36" s="321"/>
      <c r="E36" s="323"/>
      <c r="F36" s="323"/>
      <c r="G36" s="323"/>
      <c r="H36" s="326"/>
      <c r="I36" s="323"/>
      <c r="J36" s="321"/>
      <c r="K36" s="321"/>
      <c r="L36" s="321"/>
      <c r="M36" s="321"/>
      <c r="N36" s="321"/>
      <c r="O36" s="321"/>
      <c r="P36" s="335"/>
      <c r="Q36" s="219" t="s">
        <v>936</v>
      </c>
      <c r="R36" s="255">
        <f t="shared" ref="R36:BQ36" si="33">IF(ISNUMBER(R35),(IF(R35&gt;0,(100/(R33+R34))*R33,"-")),"-")</f>
        <v>30.76923076923077</v>
      </c>
      <c r="S36" s="255">
        <f t="shared" si="33"/>
        <v>25</v>
      </c>
      <c r="T36" s="255">
        <f t="shared" si="33"/>
        <v>25</v>
      </c>
      <c r="U36" s="255">
        <f t="shared" si="33"/>
        <v>33.82352941176471</v>
      </c>
      <c r="V36" s="255">
        <f t="shared" si="33"/>
        <v>33.82352941176471</v>
      </c>
      <c r="W36" s="255">
        <f t="shared" si="33"/>
        <v>33.82352941176471</v>
      </c>
      <c r="X36" s="255">
        <f t="shared" si="33"/>
        <v>33.82352941176471</v>
      </c>
      <c r="Y36" s="255">
        <f t="shared" si="33"/>
        <v>33.582089552238806</v>
      </c>
      <c r="Z36" s="255">
        <f t="shared" si="33"/>
        <v>33.582089552238806</v>
      </c>
      <c r="AA36" s="255">
        <f t="shared" si="33"/>
        <v>12</v>
      </c>
      <c r="AB36" s="255">
        <f t="shared" si="33"/>
        <v>12</v>
      </c>
      <c r="AC36" s="255">
        <f t="shared" si="33"/>
        <v>12</v>
      </c>
      <c r="AD36" s="255">
        <f t="shared" si="33"/>
        <v>12</v>
      </c>
      <c r="AE36" s="255">
        <f t="shared" si="33"/>
        <v>30</v>
      </c>
      <c r="AF36" s="255">
        <f t="shared" si="33"/>
        <v>30</v>
      </c>
      <c r="AG36" s="255">
        <f t="shared" si="33"/>
        <v>50</v>
      </c>
      <c r="AH36" s="255">
        <f t="shared" si="33"/>
        <v>50</v>
      </c>
      <c r="AI36" s="255">
        <f t="shared" si="33"/>
        <v>35.294117647058826</v>
      </c>
      <c r="AJ36" s="255">
        <f t="shared" si="33"/>
        <v>33.333333333333336</v>
      </c>
      <c r="AK36" s="255">
        <f t="shared" si="33"/>
        <v>66.666666666666671</v>
      </c>
      <c r="AL36" s="255">
        <f t="shared" si="33"/>
        <v>33.333333333333336</v>
      </c>
      <c r="AM36" s="255">
        <f t="shared" si="33"/>
        <v>0</v>
      </c>
      <c r="AN36" s="255">
        <f t="shared" si="33"/>
        <v>38.46153846153846</v>
      </c>
      <c r="AO36" s="255">
        <f t="shared" si="33"/>
        <v>36.842105263157897</v>
      </c>
      <c r="AP36" s="255">
        <f t="shared" si="33"/>
        <v>51.612903225806448</v>
      </c>
      <c r="AQ36" s="255">
        <f t="shared" si="33"/>
        <v>50</v>
      </c>
      <c r="AR36" s="255">
        <f t="shared" si="33"/>
        <v>73.84615384615384</v>
      </c>
      <c r="AS36" s="255">
        <f t="shared" si="33"/>
        <v>66.753926701570677</v>
      </c>
      <c r="AT36" s="255">
        <f t="shared" si="33"/>
        <v>77.34375</v>
      </c>
      <c r="AU36" s="255">
        <f t="shared" si="33"/>
        <v>93.014705882352942</v>
      </c>
      <c r="AV36" s="255">
        <f t="shared" si="33"/>
        <v>67.560321715817693</v>
      </c>
      <c r="AW36" s="255">
        <f t="shared" si="33"/>
        <v>93.464052287581694</v>
      </c>
      <c r="AX36" s="255">
        <f t="shared" si="33"/>
        <v>36.340206185567006</v>
      </c>
      <c r="AY36" s="255">
        <f t="shared" si="33"/>
        <v>43.517474633596393</v>
      </c>
      <c r="AZ36" s="255">
        <f t="shared" si="33"/>
        <v>50.81481481481481</v>
      </c>
      <c r="BA36" s="255">
        <f t="shared" si="33"/>
        <v>61.097256857855363</v>
      </c>
      <c r="BB36" s="255">
        <f t="shared" si="33"/>
        <v>55.885997521685248</v>
      </c>
      <c r="BC36" s="255">
        <f t="shared" si="33"/>
        <v>70.588235294117652</v>
      </c>
      <c r="BD36" s="255">
        <f t="shared" si="33"/>
        <v>66.680277664352801</v>
      </c>
      <c r="BE36" s="255">
        <f t="shared" si="33"/>
        <v>65.585331452750353</v>
      </c>
      <c r="BF36" s="255">
        <f t="shared" si="33"/>
        <v>56.914893617021278</v>
      </c>
      <c r="BG36" s="255">
        <f t="shared" si="33"/>
        <v>47.826086956521742</v>
      </c>
      <c r="BH36" s="255" t="str">
        <f t="shared" si="33"/>
        <v>-</v>
      </c>
      <c r="BI36" s="255" t="str">
        <f t="shared" si="33"/>
        <v>-</v>
      </c>
      <c r="BJ36" s="255" t="str">
        <f t="shared" si="33"/>
        <v>-</v>
      </c>
      <c r="BK36" s="255" t="str">
        <f t="shared" si="33"/>
        <v>-</v>
      </c>
      <c r="BL36" s="255" t="str">
        <f t="shared" si="33"/>
        <v>-</v>
      </c>
      <c r="BM36" s="255" t="str">
        <f t="shared" si="33"/>
        <v>-</v>
      </c>
      <c r="BN36" s="255" t="str">
        <f t="shared" si="33"/>
        <v>-</v>
      </c>
      <c r="BO36" s="255" t="str">
        <f t="shared" si="33"/>
        <v>-</v>
      </c>
      <c r="BP36" s="255" t="str">
        <f t="shared" si="33"/>
        <v>-</v>
      </c>
      <c r="BQ36" s="255" t="str">
        <f t="shared" si="33"/>
        <v>-</v>
      </c>
      <c r="BR36" s="270">
        <f t="shared" ref="BR36:BR37" si="34">AVERAGE(R36:BQ36)</f>
        <v>44.381071687700519</v>
      </c>
    </row>
    <row r="37" spans="1:70" x14ac:dyDescent="0.2">
      <c r="A37" s="324"/>
      <c r="B37" s="322"/>
      <c r="C37" s="322"/>
      <c r="D37" s="322"/>
      <c r="E37" s="322"/>
      <c r="F37" s="322"/>
      <c r="G37" s="322"/>
      <c r="H37" s="327"/>
      <c r="I37" s="322"/>
      <c r="J37" s="322"/>
      <c r="K37" s="322"/>
      <c r="L37" s="322"/>
      <c r="M37" s="322"/>
      <c r="N37" s="322"/>
      <c r="O37" s="322"/>
      <c r="P37" s="336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22" t="e">
        <f t="shared" si="34"/>
        <v>#DIV/0!</v>
      </c>
    </row>
    <row r="38" spans="1:70" ht="12.75" customHeight="1" x14ac:dyDescent="0.2">
      <c r="A38" s="291" t="s">
        <v>62</v>
      </c>
      <c r="B38" s="295">
        <v>8</v>
      </c>
      <c r="C38" s="295" t="s">
        <v>133</v>
      </c>
      <c r="D38" s="295"/>
      <c r="E38" s="295" t="s">
        <v>247</v>
      </c>
      <c r="F38" s="295" t="s">
        <v>248</v>
      </c>
      <c r="G38" s="295"/>
      <c r="H38" s="325" t="s">
        <v>260</v>
      </c>
      <c r="I38" s="295" t="s">
        <v>602</v>
      </c>
      <c r="J38" s="295"/>
      <c r="K38" s="295"/>
      <c r="L38" s="295"/>
      <c r="M38" s="295"/>
      <c r="N38" s="295"/>
      <c r="O38" s="295"/>
      <c r="P38" s="301"/>
      <c r="Q38" s="219" t="s">
        <v>934</v>
      </c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132">
        <f t="shared" ref="BR38:BR40" si="35">SUM(R38:BQ38)</f>
        <v>0</v>
      </c>
    </row>
    <row r="39" spans="1:70" x14ac:dyDescent="0.2">
      <c r="A39" s="297"/>
      <c r="B39" s="321"/>
      <c r="C39" s="321"/>
      <c r="D39" s="321"/>
      <c r="E39" s="323"/>
      <c r="F39" s="323"/>
      <c r="G39" s="323"/>
      <c r="H39" s="326"/>
      <c r="I39" s="323"/>
      <c r="J39" s="321"/>
      <c r="K39" s="321"/>
      <c r="L39" s="321"/>
      <c r="M39" s="321"/>
      <c r="N39" s="321"/>
      <c r="O39" s="321"/>
      <c r="P39" s="335"/>
      <c r="Q39" s="219" t="s">
        <v>935</v>
      </c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132">
        <f t="shared" si="35"/>
        <v>0</v>
      </c>
    </row>
    <row r="40" spans="1:70" x14ac:dyDescent="0.2">
      <c r="A40" s="297"/>
      <c r="B40" s="321"/>
      <c r="C40" s="321"/>
      <c r="D40" s="321"/>
      <c r="E40" s="323"/>
      <c r="F40" s="323"/>
      <c r="G40" s="323"/>
      <c r="H40" s="326"/>
      <c r="I40" s="323"/>
      <c r="J40" s="321"/>
      <c r="K40" s="321"/>
      <c r="L40" s="321"/>
      <c r="M40" s="321"/>
      <c r="N40" s="321"/>
      <c r="O40" s="321"/>
      <c r="P40" s="335"/>
      <c r="Q40" s="221" t="s">
        <v>633</v>
      </c>
      <c r="R40" s="222" t="str">
        <f t="shared" ref="R40:BQ40" si="36">IF(ISBLANK(R38),"-",R38+R39)</f>
        <v>-</v>
      </c>
      <c r="S40" s="222" t="str">
        <f t="shared" si="36"/>
        <v>-</v>
      </c>
      <c r="T40" s="222" t="str">
        <f t="shared" si="36"/>
        <v>-</v>
      </c>
      <c r="U40" s="222" t="str">
        <f t="shared" si="36"/>
        <v>-</v>
      </c>
      <c r="V40" s="222" t="str">
        <f t="shared" si="36"/>
        <v>-</v>
      </c>
      <c r="W40" s="222" t="str">
        <f t="shared" si="36"/>
        <v>-</v>
      </c>
      <c r="X40" s="222" t="str">
        <f t="shared" si="36"/>
        <v>-</v>
      </c>
      <c r="Y40" s="222" t="str">
        <f t="shared" si="36"/>
        <v>-</v>
      </c>
      <c r="Z40" s="222" t="str">
        <f t="shared" si="36"/>
        <v>-</v>
      </c>
      <c r="AA40" s="222" t="str">
        <f t="shared" si="36"/>
        <v>-</v>
      </c>
      <c r="AB40" s="222" t="str">
        <f t="shared" si="36"/>
        <v>-</v>
      </c>
      <c r="AC40" s="222" t="str">
        <f t="shared" si="36"/>
        <v>-</v>
      </c>
      <c r="AD40" s="222" t="str">
        <f t="shared" si="36"/>
        <v>-</v>
      </c>
      <c r="AE40" s="222" t="str">
        <f t="shared" si="36"/>
        <v>-</v>
      </c>
      <c r="AF40" s="222" t="str">
        <f t="shared" si="36"/>
        <v>-</v>
      </c>
      <c r="AG40" s="222" t="str">
        <f t="shared" si="36"/>
        <v>-</v>
      </c>
      <c r="AH40" s="222" t="str">
        <f t="shared" si="36"/>
        <v>-</v>
      </c>
      <c r="AI40" s="222" t="str">
        <f t="shared" si="36"/>
        <v>-</v>
      </c>
      <c r="AJ40" s="222" t="str">
        <f t="shared" si="36"/>
        <v>-</v>
      </c>
      <c r="AK40" s="222" t="str">
        <f t="shared" si="36"/>
        <v>-</v>
      </c>
      <c r="AL40" s="222" t="str">
        <f t="shared" si="36"/>
        <v>-</v>
      </c>
      <c r="AM40" s="222" t="str">
        <f t="shared" si="36"/>
        <v>-</v>
      </c>
      <c r="AN40" s="222" t="str">
        <f t="shared" si="36"/>
        <v>-</v>
      </c>
      <c r="AO40" s="222" t="str">
        <f t="shared" si="36"/>
        <v>-</v>
      </c>
      <c r="AP40" s="222" t="str">
        <f t="shared" si="36"/>
        <v>-</v>
      </c>
      <c r="AQ40" s="222" t="str">
        <f t="shared" si="36"/>
        <v>-</v>
      </c>
      <c r="AR40" s="222" t="str">
        <f t="shared" si="36"/>
        <v>-</v>
      </c>
      <c r="AS40" s="222" t="str">
        <f t="shared" si="36"/>
        <v>-</v>
      </c>
      <c r="AT40" s="222" t="str">
        <f t="shared" si="36"/>
        <v>-</v>
      </c>
      <c r="AU40" s="222" t="str">
        <f t="shared" si="36"/>
        <v>-</v>
      </c>
      <c r="AV40" s="222" t="str">
        <f t="shared" si="36"/>
        <v>-</v>
      </c>
      <c r="AW40" s="222" t="str">
        <f t="shared" si="36"/>
        <v>-</v>
      </c>
      <c r="AX40" s="222" t="str">
        <f t="shared" si="36"/>
        <v>-</v>
      </c>
      <c r="AY40" s="222" t="str">
        <f t="shared" si="36"/>
        <v>-</v>
      </c>
      <c r="AZ40" s="222" t="str">
        <f t="shared" si="36"/>
        <v>-</v>
      </c>
      <c r="BA40" s="222" t="str">
        <f t="shared" si="36"/>
        <v>-</v>
      </c>
      <c r="BB40" s="222" t="str">
        <f t="shared" si="36"/>
        <v>-</v>
      </c>
      <c r="BC40" s="222" t="str">
        <f t="shared" si="36"/>
        <v>-</v>
      </c>
      <c r="BD40" s="222" t="str">
        <f t="shared" si="36"/>
        <v>-</v>
      </c>
      <c r="BE40" s="222" t="str">
        <f t="shared" si="36"/>
        <v>-</v>
      </c>
      <c r="BF40" s="222" t="str">
        <f t="shared" si="36"/>
        <v>-</v>
      </c>
      <c r="BG40" s="222" t="str">
        <f t="shared" si="36"/>
        <v>-</v>
      </c>
      <c r="BH40" s="222" t="str">
        <f t="shared" si="36"/>
        <v>-</v>
      </c>
      <c r="BI40" s="222" t="str">
        <f t="shared" si="36"/>
        <v>-</v>
      </c>
      <c r="BJ40" s="222" t="str">
        <f t="shared" si="36"/>
        <v>-</v>
      </c>
      <c r="BK40" s="222" t="str">
        <f t="shared" si="36"/>
        <v>-</v>
      </c>
      <c r="BL40" s="222" t="str">
        <f t="shared" si="36"/>
        <v>-</v>
      </c>
      <c r="BM40" s="222" t="str">
        <f t="shared" si="36"/>
        <v>-</v>
      </c>
      <c r="BN40" s="222" t="str">
        <f t="shared" si="36"/>
        <v>-</v>
      </c>
      <c r="BO40" s="222" t="str">
        <f t="shared" si="36"/>
        <v>-</v>
      </c>
      <c r="BP40" s="222" t="str">
        <f t="shared" si="36"/>
        <v>-</v>
      </c>
      <c r="BQ40" s="222" t="str">
        <f t="shared" si="36"/>
        <v>-</v>
      </c>
      <c r="BR40" s="133">
        <f t="shared" si="35"/>
        <v>0</v>
      </c>
    </row>
    <row r="41" spans="1:70" x14ac:dyDescent="0.2">
      <c r="A41" s="297"/>
      <c r="B41" s="321"/>
      <c r="C41" s="321"/>
      <c r="D41" s="321"/>
      <c r="E41" s="323"/>
      <c r="F41" s="323"/>
      <c r="G41" s="323"/>
      <c r="H41" s="326"/>
      <c r="I41" s="323"/>
      <c r="J41" s="321"/>
      <c r="K41" s="321"/>
      <c r="L41" s="321"/>
      <c r="M41" s="321"/>
      <c r="N41" s="321"/>
      <c r="O41" s="321"/>
      <c r="P41" s="335"/>
      <c r="Q41" s="219" t="s">
        <v>936</v>
      </c>
      <c r="R41" s="223" t="str">
        <f t="shared" ref="R41:BQ41" si="37">IF(ISNUMBER(R40),(IF(R40&gt;0,(100/(R38+R39))*R38,"-")),"-")</f>
        <v>-</v>
      </c>
      <c r="S41" s="223" t="str">
        <f t="shared" si="37"/>
        <v>-</v>
      </c>
      <c r="T41" s="223" t="str">
        <f t="shared" si="37"/>
        <v>-</v>
      </c>
      <c r="U41" s="223" t="str">
        <f t="shared" si="37"/>
        <v>-</v>
      </c>
      <c r="V41" s="223" t="str">
        <f t="shared" si="37"/>
        <v>-</v>
      </c>
      <c r="W41" s="223" t="str">
        <f t="shared" si="37"/>
        <v>-</v>
      </c>
      <c r="X41" s="223" t="str">
        <f t="shared" si="37"/>
        <v>-</v>
      </c>
      <c r="Y41" s="223" t="str">
        <f t="shared" si="37"/>
        <v>-</v>
      </c>
      <c r="Z41" s="223" t="str">
        <f t="shared" si="37"/>
        <v>-</v>
      </c>
      <c r="AA41" s="223" t="str">
        <f t="shared" si="37"/>
        <v>-</v>
      </c>
      <c r="AB41" s="223" t="str">
        <f t="shared" si="37"/>
        <v>-</v>
      </c>
      <c r="AC41" s="223" t="str">
        <f t="shared" si="37"/>
        <v>-</v>
      </c>
      <c r="AD41" s="223" t="str">
        <f t="shared" si="37"/>
        <v>-</v>
      </c>
      <c r="AE41" s="223" t="str">
        <f t="shared" si="37"/>
        <v>-</v>
      </c>
      <c r="AF41" s="223" t="str">
        <f t="shared" si="37"/>
        <v>-</v>
      </c>
      <c r="AG41" s="223" t="str">
        <f t="shared" si="37"/>
        <v>-</v>
      </c>
      <c r="AH41" s="223" t="str">
        <f t="shared" si="37"/>
        <v>-</v>
      </c>
      <c r="AI41" s="223" t="str">
        <f t="shared" si="37"/>
        <v>-</v>
      </c>
      <c r="AJ41" s="223" t="str">
        <f t="shared" si="37"/>
        <v>-</v>
      </c>
      <c r="AK41" s="223" t="str">
        <f t="shared" si="37"/>
        <v>-</v>
      </c>
      <c r="AL41" s="223" t="str">
        <f t="shared" si="37"/>
        <v>-</v>
      </c>
      <c r="AM41" s="223" t="str">
        <f t="shared" si="37"/>
        <v>-</v>
      </c>
      <c r="AN41" s="223" t="str">
        <f t="shared" si="37"/>
        <v>-</v>
      </c>
      <c r="AO41" s="223" t="str">
        <f t="shared" si="37"/>
        <v>-</v>
      </c>
      <c r="AP41" s="223" t="str">
        <f t="shared" si="37"/>
        <v>-</v>
      </c>
      <c r="AQ41" s="223" t="str">
        <f t="shared" si="37"/>
        <v>-</v>
      </c>
      <c r="AR41" s="223" t="str">
        <f t="shared" si="37"/>
        <v>-</v>
      </c>
      <c r="AS41" s="223" t="str">
        <f t="shared" si="37"/>
        <v>-</v>
      </c>
      <c r="AT41" s="223" t="str">
        <f t="shared" si="37"/>
        <v>-</v>
      </c>
      <c r="AU41" s="223" t="str">
        <f t="shared" si="37"/>
        <v>-</v>
      </c>
      <c r="AV41" s="223" t="str">
        <f t="shared" si="37"/>
        <v>-</v>
      </c>
      <c r="AW41" s="223" t="str">
        <f t="shared" si="37"/>
        <v>-</v>
      </c>
      <c r="AX41" s="223" t="str">
        <f t="shared" si="37"/>
        <v>-</v>
      </c>
      <c r="AY41" s="223" t="str">
        <f t="shared" si="37"/>
        <v>-</v>
      </c>
      <c r="AZ41" s="223" t="str">
        <f t="shared" si="37"/>
        <v>-</v>
      </c>
      <c r="BA41" s="223" t="str">
        <f t="shared" si="37"/>
        <v>-</v>
      </c>
      <c r="BB41" s="223" t="str">
        <f t="shared" si="37"/>
        <v>-</v>
      </c>
      <c r="BC41" s="223" t="str">
        <f t="shared" si="37"/>
        <v>-</v>
      </c>
      <c r="BD41" s="223" t="str">
        <f t="shared" si="37"/>
        <v>-</v>
      </c>
      <c r="BE41" s="223" t="str">
        <f t="shared" si="37"/>
        <v>-</v>
      </c>
      <c r="BF41" s="223" t="str">
        <f t="shared" si="37"/>
        <v>-</v>
      </c>
      <c r="BG41" s="223" t="str">
        <f t="shared" si="37"/>
        <v>-</v>
      </c>
      <c r="BH41" s="223" t="str">
        <f t="shared" si="37"/>
        <v>-</v>
      </c>
      <c r="BI41" s="223" t="str">
        <f t="shared" si="37"/>
        <v>-</v>
      </c>
      <c r="BJ41" s="223" t="str">
        <f t="shared" si="37"/>
        <v>-</v>
      </c>
      <c r="BK41" s="223" t="str">
        <f t="shared" si="37"/>
        <v>-</v>
      </c>
      <c r="BL41" s="223" t="str">
        <f t="shared" si="37"/>
        <v>-</v>
      </c>
      <c r="BM41" s="223" t="str">
        <f t="shared" si="37"/>
        <v>-</v>
      </c>
      <c r="BN41" s="223" t="str">
        <f t="shared" si="37"/>
        <v>-</v>
      </c>
      <c r="BO41" s="223" t="str">
        <f t="shared" si="37"/>
        <v>-</v>
      </c>
      <c r="BP41" s="223" t="str">
        <f t="shared" si="37"/>
        <v>-</v>
      </c>
      <c r="BQ41" s="223" t="str">
        <f t="shared" si="37"/>
        <v>-</v>
      </c>
      <c r="BR41" s="119" t="e">
        <f t="shared" ref="BR41:BR42" si="38">AVERAGE(R41:BQ41)</f>
        <v>#DIV/0!</v>
      </c>
    </row>
    <row r="42" spans="1:70" x14ac:dyDescent="0.2">
      <c r="A42" s="324"/>
      <c r="B42" s="322"/>
      <c r="C42" s="322"/>
      <c r="D42" s="322"/>
      <c r="E42" s="322"/>
      <c r="F42" s="322"/>
      <c r="G42" s="322"/>
      <c r="H42" s="327"/>
      <c r="I42" s="322"/>
      <c r="J42" s="322"/>
      <c r="K42" s="322"/>
      <c r="L42" s="322"/>
      <c r="M42" s="322"/>
      <c r="N42" s="322"/>
      <c r="O42" s="322"/>
      <c r="P42" s="336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22" t="e">
        <f t="shared" si="38"/>
        <v>#DIV/0!</v>
      </c>
    </row>
    <row r="43" spans="1:70" ht="12.75" customHeight="1" x14ac:dyDescent="0.2">
      <c r="A43" s="291" t="s">
        <v>62</v>
      </c>
      <c r="B43" s="295">
        <v>9</v>
      </c>
      <c r="C43" s="295" t="s">
        <v>133</v>
      </c>
      <c r="D43" s="295"/>
      <c r="E43" s="295" t="s">
        <v>603</v>
      </c>
      <c r="F43" s="295"/>
      <c r="G43" s="295"/>
      <c r="H43" s="325" t="s">
        <v>604</v>
      </c>
      <c r="I43" s="295" t="s">
        <v>605</v>
      </c>
      <c r="J43" s="295"/>
      <c r="K43" s="295"/>
      <c r="L43" s="295"/>
      <c r="M43" s="295"/>
      <c r="N43" s="295"/>
      <c r="O43" s="295"/>
      <c r="P43" s="301"/>
      <c r="Q43" s="219" t="s">
        <v>934</v>
      </c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132">
        <f t="shared" ref="BR43:BR45" si="39">SUM(R43:BQ43)</f>
        <v>0</v>
      </c>
    </row>
    <row r="44" spans="1:70" x14ac:dyDescent="0.2">
      <c r="A44" s="297"/>
      <c r="B44" s="321"/>
      <c r="C44" s="321"/>
      <c r="D44" s="321"/>
      <c r="E44" s="323"/>
      <c r="F44" s="323"/>
      <c r="G44" s="323"/>
      <c r="H44" s="326"/>
      <c r="I44" s="323"/>
      <c r="J44" s="321"/>
      <c r="K44" s="321"/>
      <c r="L44" s="321"/>
      <c r="M44" s="321"/>
      <c r="N44" s="321"/>
      <c r="O44" s="321"/>
      <c r="P44" s="335"/>
      <c r="Q44" s="219" t="s">
        <v>935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132">
        <f t="shared" si="39"/>
        <v>0</v>
      </c>
    </row>
    <row r="45" spans="1:70" x14ac:dyDescent="0.2">
      <c r="A45" s="297"/>
      <c r="B45" s="321"/>
      <c r="C45" s="321"/>
      <c r="D45" s="321"/>
      <c r="E45" s="323"/>
      <c r="F45" s="323"/>
      <c r="G45" s="323"/>
      <c r="H45" s="326"/>
      <c r="I45" s="323"/>
      <c r="J45" s="321"/>
      <c r="K45" s="321"/>
      <c r="L45" s="321"/>
      <c r="M45" s="321"/>
      <c r="N45" s="321"/>
      <c r="O45" s="321"/>
      <c r="P45" s="335"/>
      <c r="Q45" s="221" t="s">
        <v>633</v>
      </c>
      <c r="R45" s="222" t="str">
        <f t="shared" ref="R45:BQ45" si="40">IF(ISBLANK(R43),"-",R43+R44)</f>
        <v>-</v>
      </c>
      <c r="S45" s="222" t="str">
        <f t="shared" si="40"/>
        <v>-</v>
      </c>
      <c r="T45" s="222" t="str">
        <f t="shared" si="40"/>
        <v>-</v>
      </c>
      <c r="U45" s="222" t="str">
        <f t="shared" si="40"/>
        <v>-</v>
      </c>
      <c r="V45" s="222" t="str">
        <f t="shared" si="40"/>
        <v>-</v>
      </c>
      <c r="W45" s="222" t="str">
        <f t="shared" si="40"/>
        <v>-</v>
      </c>
      <c r="X45" s="222" t="str">
        <f t="shared" si="40"/>
        <v>-</v>
      </c>
      <c r="Y45" s="222" t="str">
        <f t="shared" si="40"/>
        <v>-</v>
      </c>
      <c r="Z45" s="222" t="str">
        <f t="shared" si="40"/>
        <v>-</v>
      </c>
      <c r="AA45" s="222" t="str">
        <f t="shared" si="40"/>
        <v>-</v>
      </c>
      <c r="AB45" s="222" t="str">
        <f t="shared" si="40"/>
        <v>-</v>
      </c>
      <c r="AC45" s="222" t="str">
        <f t="shared" si="40"/>
        <v>-</v>
      </c>
      <c r="AD45" s="222" t="str">
        <f t="shared" si="40"/>
        <v>-</v>
      </c>
      <c r="AE45" s="222" t="str">
        <f t="shared" si="40"/>
        <v>-</v>
      </c>
      <c r="AF45" s="222" t="str">
        <f t="shared" si="40"/>
        <v>-</v>
      </c>
      <c r="AG45" s="222" t="str">
        <f t="shared" si="40"/>
        <v>-</v>
      </c>
      <c r="AH45" s="222" t="str">
        <f t="shared" si="40"/>
        <v>-</v>
      </c>
      <c r="AI45" s="222" t="str">
        <f t="shared" si="40"/>
        <v>-</v>
      </c>
      <c r="AJ45" s="222" t="str">
        <f t="shared" si="40"/>
        <v>-</v>
      </c>
      <c r="AK45" s="222" t="str">
        <f t="shared" si="40"/>
        <v>-</v>
      </c>
      <c r="AL45" s="222" t="str">
        <f t="shared" si="40"/>
        <v>-</v>
      </c>
      <c r="AM45" s="222" t="str">
        <f t="shared" si="40"/>
        <v>-</v>
      </c>
      <c r="AN45" s="222" t="str">
        <f t="shared" si="40"/>
        <v>-</v>
      </c>
      <c r="AO45" s="222" t="str">
        <f t="shared" si="40"/>
        <v>-</v>
      </c>
      <c r="AP45" s="222" t="str">
        <f t="shared" si="40"/>
        <v>-</v>
      </c>
      <c r="AQ45" s="222" t="str">
        <f t="shared" si="40"/>
        <v>-</v>
      </c>
      <c r="AR45" s="222" t="str">
        <f t="shared" si="40"/>
        <v>-</v>
      </c>
      <c r="AS45" s="222" t="str">
        <f t="shared" si="40"/>
        <v>-</v>
      </c>
      <c r="AT45" s="222" t="str">
        <f t="shared" si="40"/>
        <v>-</v>
      </c>
      <c r="AU45" s="222" t="str">
        <f t="shared" si="40"/>
        <v>-</v>
      </c>
      <c r="AV45" s="222" t="str">
        <f t="shared" si="40"/>
        <v>-</v>
      </c>
      <c r="AW45" s="222" t="str">
        <f t="shared" si="40"/>
        <v>-</v>
      </c>
      <c r="AX45" s="222" t="str">
        <f t="shared" si="40"/>
        <v>-</v>
      </c>
      <c r="AY45" s="222" t="str">
        <f t="shared" si="40"/>
        <v>-</v>
      </c>
      <c r="AZ45" s="222" t="str">
        <f t="shared" si="40"/>
        <v>-</v>
      </c>
      <c r="BA45" s="222" t="str">
        <f t="shared" si="40"/>
        <v>-</v>
      </c>
      <c r="BB45" s="222" t="str">
        <f t="shared" si="40"/>
        <v>-</v>
      </c>
      <c r="BC45" s="222" t="str">
        <f t="shared" si="40"/>
        <v>-</v>
      </c>
      <c r="BD45" s="222" t="str">
        <f t="shared" si="40"/>
        <v>-</v>
      </c>
      <c r="BE45" s="222" t="str">
        <f t="shared" si="40"/>
        <v>-</v>
      </c>
      <c r="BF45" s="222" t="str">
        <f t="shared" si="40"/>
        <v>-</v>
      </c>
      <c r="BG45" s="222" t="str">
        <f t="shared" si="40"/>
        <v>-</v>
      </c>
      <c r="BH45" s="222" t="str">
        <f t="shared" si="40"/>
        <v>-</v>
      </c>
      <c r="BI45" s="222" t="str">
        <f t="shared" si="40"/>
        <v>-</v>
      </c>
      <c r="BJ45" s="222" t="str">
        <f t="shared" si="40"/>
        <v>-</v>
      </c>
      <c r="BK45" s="222" t="str">
        <f t="shared" si="40"/>
        <v>-</v>
      </c>
      <c r="BL45" s="222" t="str">
        <f t="shared" si="40"/>
        <v>-</v>
      </c>
      <c r="BM45" s="222" t="str">
        <f t="shared" si="40"/>
        <v>-</v>
      </c>
      <c r="BN45" s="222" t="str">
        <f t="shared" si="40"/>
        <v>-</v>
      </c>
      <c r="BO45" s="222" t="str">
        <f t="shared" si="40"/>
        <v>-</v>
      </c>
      <c r="BP45" s="222" t="str">
        <f t="shared" si="40"/>
        <v>-</v>
      </c>
      <c r="BQ45" s="222" t="str">
        <f t="shared" si="40"/>
        <v>-</v>
      </c>
      <c r="BR45" s="133">
        <f t="shared" si="39"/>
        <v>0</v>
      </c>
    </row>
    <row r="46" spans="1:70" x14ac:dyDescent="0.2">
      <c r="A46" s="297"/>
      <c r="B46" s="321"/>
      <c r="C46" s="321"/>
      <c r="D46" s="321"/>
      <c r="E46" s="323"/>
      <c r="F46" s="323"/>
      <c r="G46" s="323"/>
      <c r="H46" s="326"/>
      <c r="I46" s="323"/>
      <c r="J46" s="321"/>
      <c r="K46" s="321"/>
      <c r="L46" s="321"/>
      <c r="M46" s="321"/>
      <c r="N46" s="321"/>
      <c r="O46" s="321"/>
      <c r="P46" s="335"/>
      <c r="Q46" s="219" t="s">
        <v>936</v>
      </c>
      <c r="R46" s="223" t="str">
        <f t="shared" ref="R46:BQ46" si="41">IF(ISNUMBER(R45),(IF(R45&gt;0,(100/(R43+R44))*R43,"-")),"-")</f>
        <v>-</v>
      </c>
      <c r="S46" s="223" t="str">
        <f t="shared" si="41"/>
        <v>-</v>
      </c>
      <c r="T46" s="223" t="str">
        <f t="shared" si="41"/>
        <v>-</v>
      </c>
      <c r="U46" s="223" t="str">
        <f t="shared" si="41"/>
        <v>-</v>
      </c>
      <c r="V46" s="223" t="str">
        <f t="shared" si="41"/>
        <v>-</v>
      </c>
      <c r="W46" s="223" t="str">
        <f t="shared" si="41"/>
        <v>-</v>
      </c>
      <c r="X46" s="223" t="str">
        <f t="shared" si="41"/>
        <v>-</v>
      </c>
      <c r="Y46" s="223" t="str">
        <f t="shared" si="41"/>
        <v>-</v>
      </c>
      <c r="Z46" s="223" t="str">
        <f t="shared" si="41"/>
        <v>-</v>
      </c>
      <c r="AA46" s="223" t="str">
        <f t="shared" si="41"/>
        <v>-</v>
      </c>
      <c r="AB46" s="223" t="str">
        <f t="shared" si="41"/>
        <v>-</v>
      </c>
      <c r="AC46" s="223" t="str">
        <f t="shared" si="41"/>
        <v>-</v>
      </c>
      <c r="AD46" s="223" t="str">
        <f t="shared" si="41"/>
        <v>-</v>
      </c>
      <c r="AE46" s="223" t="str">
        <f t="shared" si="41"/>
        <v>-</v>
      </c>
      <c r="AF46" s="223" t="str">
        <f t="shared" si="41"/>
        <v>-</v>
      </c>
      <c r="AG46" s="223" t="str">
        <f t="shared" si="41"/>
        <v>-</v>
      </c>
      <c r="AH46" s="223" t="str">
        <f t="shared" si="41"/>
        <v>-</v>
      </c>
      <c r="AI46" s="223" t="str">
        <f t="shared" si="41"/>
        <v>-</v>
      </c>
      <c r="AJ46" s="223" t="str">
        <f t="shared" si="41"/>
        <v>-</v>
      </c>
      <c r="AK46" s="223" t="str">
        <f t="shared" si="41"/>
        <v>-</v>
      </c>
      <c r="AL46" s="223" t="str">
        <f t="shared" si="41"/>
        <v>-</v>
      </c>
      <c r="AM46" s="223" t="str">
        <f t="shared" si="41"/>
        <v>-</v>
      </c>
      <c r="AN46" s="223" t="str">
        <f t="shared" si="41"/>
        <v>-</v>
      </c>
      <c r="AO46" s="223" t="str">
        <f t="shared" si="41"/>
        <v>-</v>
      </c>
      <c r="AP46" s="223" t="str">
        <f t="shared" si="41"/>
        <v>-</v>
      </c>
      <c r="AQ46" s="223" t="str">
        <f t="shared" si="41"/>
        <v>-</v>
      </c>
      <c r="AR46" s="223" t="str">
        <f t="shared" si="41"/>
        <v>-</v>
      </c>
      <c r="AS46" s="223" t="str">
        <f t="shared" si="41"/>
        <v>-</v>
      </c>
      <c r="AT46" s="223" t="str">
        <f t="shared" si="41"/>
        <v>-</v>
      </c>
      <c r="AU46" s="223" t="str">
        <f t="shared" si="41"/>
        <v>-</v>
      </c>
      <c r="AV46" s="223" t="str">
        <f t="shared" si="41"/>
        <v>-</v>
      </c>
      <c r="AW46" s="223" t="str">
        <f t="shared" si="41"/>
        <v>-</v>
      </c>
      <c r="AX46" s="223" t="str">
        <f t="shared" si="41"/>
        <v>-</v>
      </c>
      <c r="AY46" s="223" t="str">
        <f t="shared" si="41"/>
        <v>-</v>
      </c>
      <c r="AZ46" s="223" t="str">
        <f t="shared" si="41"/>
        <v>-</v>
      </c>
      <c r="BA46" s="223" t="str">
        <f t="shared" si="41"/>
        <v>-</v>
      </c>
      <c r="BB46" s="223" t="str">
        <f t="shared" si="41"/>
        <v>-</v>
      </c>
      <c r="BC46" s="223" t="str">
        <f t="shared" si="41"/>
        <v>-</v>
      </c>
      <c r="BD46" s="223" t="str">
        <f t="shared" si="41"/>
        <v>-</v>
      </c>
      <c r="BE46" s="223" t="str">
        <f t="shared" si="41"/>
        <v>-</v>
      </c>
      <c r="BF46" s="223" t="str">
        <f t="shared" si="41"/>
        <v>-</v>
      </c>
      <c r="BG46" s="223" t="str">
        <f t="shared" si="41"/>
        <v>-</v>
      </c>
      <c r="BH46" s="223" t="str">
        <f t="shared" si="41"/>
        <v>-</v>
      </c>
      <c r="BI46" s="223" t="str">
        <f t="shared" si="41"/>
        <v>-</v>
      </c>
      <c r="BJ46" s="223" t="str">
        <f t="shared" si="41"/>
        <v>-</v>
      </c>
      <c r="BK46" s="223" t="str">
        <f t="shared" si="41"/>
        <v>-</v>
      </c>
      <c r="BL46" s="223" t="str">
        <f t="shared" si="41"/>
        <v>-</v>
      </c>
      <c r="BM46" s="223" t="str">
        <f t="shared" si="41"/>
        <v>-</v>
      </c>
      <c r="BN46" s="223" t="str">
        <f t="shared" si="41"/>
        <v>-</v>
      </c>
      <c r="BO46" s="223" t="str">
        <f t="shared" si="41"/>
        <v>-</v>
      </c>
      <c r="BP46" s="223" t="str">
        <f t="shared" si="41"/>
        <v>-</v>
      </c>
      <c r="BQ46" s="223" t="str">
        <f t="shared" si="41"/>
        <v>-</v>
      </c>
      <c r="BR46" s="119" t="e">
        <f t="shared" ref="BR46:BR47" si="42">AVERAGE(R46:BQ46)</f>
        <v>#DIV/0!</v>
      </c>
    </row>
    <row r="47" spans="1:70" x14ac:dyDescent="0.2">
      <c r="A47" s="324"/>
      <c r="B47" s="322"/>
      <c r="C47" s="322"/>
      <c r="D47" s="322"/>
      <c r="E47" s="322"/>
      <c r="F47" s="322"/>
      <c r="G47" s="322"/>
      <c r="H47" s="327"/>
      <c r="I47" s="322"/>
      <c r="J47" s="322"/>
      <c r="K47" s="322"/>
      <c r="L47" s="322"/>
      <c r="M47" s="322"/>
      <c r="N47" s="322"/>
      <c r="O47" s="322"/>
      <c r="P47" s="336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122" t="e">
        <f t="shared" si="42"/>
        <v>#DIV/0!</v>
      </c>
    </row>
    <row r="48" spans="1:70" x14ac:dyDescent="0.2">
      <c r="A48" s="291" t="s">
        <v>62</v>
      </c>
      <c r="B48" s="295">
        <v>10</v>
      </c>
      <c r="C48" s="295" t="s">
        <v>133</v>
      </c>
      <c r="D48" s="295"/>
      <c r="E48" s="295" t="s">
        <v>606</v>
      </c>
      <c r="F48" s="295"/>
      <c r="G48" s="295"/>
      <c r="H48" s="325"/>
      <c r="I48" s="295"/>
      <c r="J48" s="295"/>
      <c r="K48" s="295"/>
      <c r="L48" s="295"/>
      <c r="M48" s="295"/>
      <c r="N48" s="295"/>
      <c r="O48" s="295"/>
      <c r="P48" s="301"/>
      <c r="Q48" s="219" t="s">
        <v>934</v>
      </c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132">
        <f t="shared" ref="BR48:BR50" si="43">SUM(R48:BQ48)</f>
        <v>0</v>
      </c>
    </row>
    <row r="49" spans="1:70" x14ac:dyDescent="0.2">
      <c r="A49" s="297"/>
      <c r="B49" s="321"/>
      <c r="C49" s="321"/>
      <c r="D49" s="321"/>
      <c r="E49" s="323"/>
      <c r="F49" s="323"/>
      <c r="G49" s="323"/>
      <c r="H49" s="326"/>
      <c r="I49" s="323"/>
      <c r="J49" s="321"/>
      <c r="K49" s="321"/>
      <c r="L49" s="321"/>
      <c r="M49" s="321"/>
      <c r="N49" s="321"/>
      <c r="O49" s="321"/>
      <c r="P49" s="335"/>
      <c r="Q49" s="219" t="s">
        <v>935</v>
      </c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132">
        <f t="shared" si="43"/>
        <v>0</v>
      </c>
    </row>
    <row r="50" spans="1:70" x14ac:dyDescent="0.2">
      <c r="A50" s="297"/>
      <c r="B50" s="321"/>
      <c r="C50" s="321"/>
      <c r="D50" s="321"/>
      <c r="E50" s="323"/>
      <c r="F50" s="323"/>
      <c r="G50" s="323"/>
      <c r="H50" s="326"/>
      <c r="I50" s="323"/>
      <c r="J50" s="321"/>
      <c r="K50" s="321"/>
      <c r="L50" s="321"/>
      <c r="M50" s="321"/>
      <c r="N50" s="321"/>
      <c r="O50" s="321"/>
      <c r="P50" s="335"/>
      <c r="Q50" s="221" t="s">
        <v>633</v>
      </c>
      <c r="R50" s="222" t="str">
        <f t="shared" ref="R50:BQ50" si="44">IF(ISBLANK(R48),"-",R48+R49)</f>
        <v>-</v>
      </c>
      <c r="S50" s="222" t="str">
        <f t="shared" si="44"/>
        <v>-</v>
      </c>
      <c r="T50" s="222" t="str">
        <f t="shared" si="44"/>
        <v>-</v>
      </c>
      <c r="U50" s="222" t="str">
        <f t="shared" si="44"/>
        <v>-</v>
      </c>
      <c r="V50" s="222" t="str">
        <f t="shared" si="44"/>
        <v>-</v>
      </c>
      <c r="W50" s="222" t="str">
        <f t="shared" si="44"/>
        <v>-</v>
      </c>
      <c r="X50" s="222" t="str">
        <f t="shared" si="44"/>
        <v>-</v>
      </c>
      <c r="Y50" s="222" t="str">
        <f t="shared" si="44"/>
        <v>-</v>
      </c>
      <c r="Z50" s="222" t="str">
        <f t="shared" si="44"/>
        <v>-</v>
      </c>
      <c r="AA50" s="222" t="str">
        <f t="shared" si="44"/>
        <v>-</v>
      </c>
      <c r="AB50" s="222" t="str">
        <f t="shared" si="44"/>
        <v>-</v>
      </c>
      <c r="AC50" s="222" t="str">
        <f t="shared" si="44"/>
        <v>-</v>
      </c>
      <c r="AD50" s="222" t="str">
        <f t="shared" si="44"/>
        <v>-</v>
      </c>
      <c r="AE50" s="222" t="str">
        <f t="shared" si="44"/>
        <v>-</v>
      </c>
      <c r="AF50" s="222" t="str">
        <f t="shared" si="44"/>
        <v>-</v>
      </c>
      <c r="AG50" s="222" t="str">
        <f t="shared" si="44"/>
        <v>-</v>
      </c>
      <c r="AH50" s="222" t="str">
        <f t="shared" si="44"/>
        <v>-</v>
      </c>
      <c r="AI50" s="222" t="str">
        <f t="shared" si="44"/>
        <v>-</v>
      </c>
      <c r="AJ50" s="222" t="str">
        <f t="shared" si="44"/>
        <v>-</v>
      </c>
      <c r="AK50" s="222" t="str">
        <f t="shared" si="44"/>
        <v>-</v>
      </c>
      <c r="AL50" s="222" t="str">
        <f t="shared" si="44"/>
        <v>-</v>
      </c>
      <c r="AM50" s="222" t="str">
        <f t="shared" si="44"/>
        <v>-</v>
      </c>
      <c r="AN50" s="222" t="str">
        <f t="shared" si="44"/>
        <v>-</v>
      </c>
      <c r="AO50" s="222" t="str">
        <f t="shared" si="44"/>
        <v>-</v>
      </c>
      <c r="AP50" s="222" t="str">
        <f t="shared" si="44"/>
        <v>-</v>
      </c>
      <c r="AQ50" s="222" t="str">
        <f t="shared" si="44"/>
        <v>-</v>
      </c>
      <c r="AR50" s="222" t="str">
        <f t="shared" si="44"/>
        <v>-</v>
      </c>
      <c r="AS50" s="222" t="str">
        <f t="shared" si="44"/>
        <v>-</v>
      </c>
      <c r="AT50" s="222" t="str">
        <f t="shared" si="44"/>
        <v>-</v>
      </c>
      <c r="AU50" s="222" t="str">
        <f t="shared" si="44"/>
        <v>-</v>
      </c>
      <c r="AV50" s="222" t="str">
        <f t="shared" si="44"/>
        <v>-</v>
      </c>
      <c r="AW50" s="222" t="str">
        <f t="shared" si="44"/>
        <v>-</v>
      </c>
      <c r="AX50" s="222" t="str">
        <f t="shared" si="44"/>
        <v>-</v>
      </c>
      <c r="AY50" s="222" t="str">
        <f t="shared" si="44"/>
        <v>-</v>
      </c>
      <c r="AZ50" s="222" t="str">
        <f t="shared" si="44"/>
        <v>-</v>
      </c>
      <c r="BA50" s="222" t="str">
        <f t="shared" si="44"/>
        <v>-</v>
      </c>
      <c r="BB50" s="222" t="str">
        <f t="shared" si="44"/>
        <v>-</v>
      </c>
      <c r="BC50" s="222" t="str">
        <f t="shared" si="44"/>
        <v>-</v>
      </c>
      <c r="BD50" s="222" t="str">
        <f t="shared" si="44"/>
        <v>-</v>
      </c>
      <c r="BE50" s="222" t="str">
        <f t="shared" si="44"/>
        <v>-</v>
      </c>
      <c r="BF50" s="222" t="str">
        <f t="shared" si="44"/>
        <v>-</v>
      </c>
      <c r="BG50" s="222" t="str">
        <f t="shared" si="44"/>
        <v>-</v>
      </c>
      <c r="BH50" s="222" t="str">
        <f t="shared" si="44"/>
        <v>-</v>
      </c>
      <c r="BI50" s="222" t="str">
        <f t="shared" si="44"/>
        <v>-</v>
      </c>
      <c r="BJ50" s="222" t="str">
        <f t="shared" si="44"/>
        <v>-</v>
      </c>
      <c r="BK50" s="222" t="str">
        <f t="shared" si="44"/>
        <v>-</v>
      </c>
      <c r="BL50" s="222" t="str">
        <f t="shared" si="44"/>
        <v>-</v>
      </c>
      <c r="BM50" s="222" t="str">
        <f t="shared" si="44"/>
        <v>-</v>
      </c>
      <c r="BN50" s="222" t="str">
        <f t="shared" si="44"/>
        <v>-</v>
      </c>
      <c r="BO50" s="222" t="str">
        <f t="shared" si="44"/>
        <v>-</v>
      </c>
      <c r="BP50" s="222" t="str">
        <f t="shared" si="44"/>
        <v>-</v>
      </c>
      <c r="BQ50" s="222" t="str">
        <f t="shared" si="44"/>
        <v>-</v>
      </c>
      <c r="BR50" s="133">
        <f t="shared" si="43"/>
        <v>0</v>
      </c>
    </row>
    <row r="51" spans="1:70" x14ac:dyDescent="0.2">
      <c r="A51" s="297"/>
      <c r="B51" s="321"/>
      <c r="C51" s="321"/>
      <c r="D51" s="321"/>
      <c r="E51" s="323"/>
      <c r="F51" s="323"/>
      <c r="G51" s="323"/>
      <c r="H51" s="326"/>
      <c r="I51" s="323"/>
      <c r="J51" s="321"/>
      <c r="K51" s="321"/>
      <c r="L51" s="321"/>
      <c r="M51" s="321"/>
      <c r="N51" s="321"/>
      <c r="O51" s="321"/>
      <c r="P51" s="335"/>
      <c r="Q51" s="219" t="s">
        <v>936</v>
      </c>
      <c r="R51" s="223" t="str">
        <f t="shared" ref="R51:BQ51" si="45">IF(ISNUMBER(R50),(IF(R50&gt;0,(100/(R48+R49))*R48,"-")),"-")</f>
        <v>-</v>
      </c>
      <c r="S51" s="223" t="str">
        <f t="shared" si="45"/>
        <v>-</v>
      </c>
      <c r="T51" s="223" t="str">
        <f t="shared" si="45"/>
        <v>-</v>
      </c>
      <c r="U51" s="223" t="str">
        <f t="shared" si="45"/>
        <v>-</v>
      </c>
      <c r="V51" s="223" t="str">
        <f t="shared" si="45"/>
        <v>-</v>
      </c>
      <c r="W51" s="223" t="str">
        <f t="shared" si="45"/>
        <v>-</v>
      </c>
      <c r="X51" s="223" t="str">
        <f t="shared" si="45"/>
        <v>-</v>
      </c>
      <c r="Y51" s="223" t="str">
        <f t="shared" si="45"/>
        <v>-</v>
      </c>
      <c r="Z51" s="223" t="str">
        <f t="shared" si="45"/>
        <v>-</v>
      </c>
      <c r="AA51" s="223" t="str">
        <f t="shared" si="45"/>
        <v>-</v>
      </c>
      <c r="AB51" s="223" t="str">
        <f t="shared" si="45"/>
        <v>-</v>
      </c>
      <c r="AC51" s="223" t="str">
        <f t="shared" si="45"/>
        <v>-</v>
      </c>
      <c r="AD51" s="223" t="str">
        <f t="shared" si="45"/>
        <v>-</v>
      </c>
      <c r="AE51" s="223" t="str">
        <f t="shared" si="45"/>
        <v>-</v>
      </c>
      <c r="AF51" s="223" t="str">
        <f t="shared" si="45"/>
        <v>-</v>
      </c>
      <c r="AG51" s="223" t="str">
        <f t="shared" si="45"/>
        <v>-</v>
      </c>
      <c r="AH51" s="223" t="str">
        <f t="shared" si="45"/>
        <v>-</v>
      </c>
      <c r="AI51" s="223" t="str">
        <f t="shared" si="45"/>
        <v>-</v>
      </c>
      <c r="AJ51" s="223" t="str">
        <f t="shared" si="45"/>
        <v>-</v>
      </c>
      <c r="AK51" s="223" t="str">
        <f t="shared" si="45"/>
        <v>-</v>
      </c>
      <c r="AL51" s="223" t="str">
        <f t="shared" si="45"/>
        <v>-</v>
      </c>
      <c r="AM51" s="223" t="str">
        <f t="shared" si="45"/>
        <v>-</v>
      </c>
      <c r="AN51" s="223" t="str">
        <f t="shared" si="45"/>
        <v>-</v>
      </c>
      <c r="AO51" s="223" t="str">
        <f t="shared" si="45"/>
        <v>-</v>
      </c>
      <c r="AP51" s="223" t="str">
        <f t="shared" si="45"/>
        <v>-</v>
      </c>
      <c r="AQ51" s="223" t="str">
        <f t="shared" si="45"/>
        <v>-</v>
      </c>
      <c r="AR51" s="223" t="str">
        <f t="shared" si="45"/>
        <v>-</v>
      </c>
      <c r="AS51" s="223" t="str">
        <f t="shared" si="45"/>
        <v>-</v>
      </c>
      <c r="AT51" s="223" t="str">
        <f t="shared" si="45"/>
        <v>-</v>
      </c>
      <c r="AU51" s="223" t="str">
        <f t="shared" si="45"/>
        <v>-</v>
      </c>
      <c r="AV51" s="223" t="str">
        <f t="shared" si="45"/>
        <v>-</v>
      </c>
      <c r="AW51" s="223" t="str">
        <f t="shared" si="45"/>
        <v>-</v>
      </c>
      <c r="AX51" s="223" t="str">
        <f t="shared" si="45"/>
        <v>-</v>
      </c>
      <c r="AY51" s="223" t="str">
        <f t="shared" si="45"/>
        <v>-</v>
      </c>
      <c r="AZ51" s="223" t="str">
        <f t="shared" si="45"/>
        <v>-</v>
      </c>
      <c r="BA51" s="223" t="str">
        <f t="shared" si="45"/>
        <v>-</v>
      </c>
      <c r="BB51" s="223" t="str">
        <f t="shared" si="45"/>
        <v>-</v>
      </c>
      <c r="BC51" s="223" t="str">
        <f t="shared" si="45"/>
        <v>-</v>
      </c>
      <c r="BD51" s="223" t="str">
        <f t="shared" si="45"/>
        <v>-</v>
      </c>
      <c r="BE51" s="223" t="str">
        <f t="shared" si="45"/>
        <v>-</v>
      </c>
      <c r="BF51" s="223" t="str">
        <f t="shared" si="45"/>
        <v>-</v>
      </c>
      <c r="BG51" s="223" t="str">
        <f t="shared" si="45"/>
        <v>-</v>
      </c>
      <c r="BH51" s="223" t="str">
        <f t="shared" si="45"/>
        <v>-</v>
      </c>
      <c r="BI51" s="223" t="str">
        <f t="shared" si="45"/>
        <v>-</v>
      </c>
      <c r="BJ51" s="223" t="str">
        <f t="shared" si="45"/>
        <v>-</v>
      </c>
      <c r="BK51" s="223" t="str">
        <f t="shared" si="45"/>
        <v>-</v>
      </c>
      <c r="BL51" s="223" t="str">
        <f t="shared" si="45"/>
        <v>-</v>
      </c>
      <c r="BM51" s="223" t="str">
        <f t="shared" si="45"/>
        <v>-</v>
      </c>
      <c r="BN51" s="223" t="str">
        <f t="shared" si="45"/>
        <v>-</v>
      </c>
      <c r="BO51" s="223" t="str">
        <f t="shared" si="45"/>
        <v>-</v>
      </c>
      <c r="BP51" s="223" t="str">
        <f t="shared" si="45"/>
        <v>-</v>
      </c>
      <c r="BQ51" s="223" t="str">
        <f t="shared" si="45"/>
        <v>-</v>
      </c>
      <c r="BR51" s="119" t="e">
        <f t="shared" ref="BR51:BR52" si="46">AVERAGE(R51:BQ51)</f>
        <v>#DIV/0!</v>
      </c>
    </row>
    <row r="52" spans="1:70" x14ac:dyDescent="0.2">
      <c r="A52" s="324"/>
      <c r="B52" s="322"/>
      <c r="C52" s="322"/>
      <c r="D52" s="322"/>
      <c r="E52" s="322"/>
      <c r="F52" s="322"/>
      <c r="G52" s="322"/>
      <c r="H52" s="327"/>
      <c r="I52" s="322"/>
      <c r="J52" s="322"/>
      <c r="K52" s="322"/>
      <c r="L52" s="322"/>
      <c r="M52" s="322"/>
      <c r="N52" s="322"/>
      <c r="O52" s="322"/>
      <c r="P52" s="336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22" t="e">
        <f t="shared" si="46"/>
        <v>#DIV/0!</v>
      </c>
    </row>
    <row r="53" spans="1:70" ht="12.75" customHeight="1" x14ac:dyDescent="0.2">
      <c r="A53" s="291" t="s">
        <v>62</v>
      </c>
      <c r="B53" s="295">
        <v>11</v>
      </c>
      <c r="C53" s="295" t="s">
        <v>133</v>
      </c>
      <c r="D53" s="295"/>
      <c r="E53" s="295" t="s">
        <v>607</v>
      </c>
      <c r="F53" s="295"/>
      <c r="G53" s="295"/>
      <c r="H53" s="325" t="s">
        <v>260</v>
      </c>
      <c r="I53" s="295" t="s">
        <v>608</v>
      </c>
      <c r="J53" s="295"/>
      <c r="K53" s="295"/>
      <c r="L53" s="295"/>
      <c r="M53" s="295"/>
      <c r="N53" s="295"/>
      <c r="O53" s="295"/>
      <c r="P53" s="301"/>
      <c r="Q53" s="219" t="s">
        <v>934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>
        <v>2</v>
      </c>
      <c r="AS53" s="230">
        <v>2</v>
      </c>
      <c r="AT53" s="230">
        <v>4</v>
      </c>
      <c r="AU53" s="230">
        <v>23</v>
      </c>
      <c r="AV53" s="230">
        <v>41</v>
      </c>
      <c r="AW53" s="230">
        <v>62</v>
      </c>
      <c r="AX53" s="230">
        <v>26</v>
      </c>
      <c r="AY53" s="230">
        <v>14</v>
      </c>
      <c r="AZ53" s="230">
        <v>37</v>
      </c>
      <c r="BA53" s="230">
        <v>143</v>
      </c>
      <c r="BB53" s="230">
        <v>54</v>
      </c>
      <c r="BC53" s="230">
        <v>320</v>
      </c>
      <c r="BD53" s="230">
        <v>116</v>
      </c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132">
        <f t="shared" ref="BR53:BR55" si="47">SUM(R53:BQ53)</f>
        <v>844</v>
      </c>
    </row>
    <row r="54" spans="1:70" x14ac:dyDescent="0.2">
      <c r="A54" s="297"/>
      <c r="B54" s="321"/>
      <c r="C54" s="321"/>
      <c r="D54" s="321"/>
      <c r="E54" s="323"/>
      <c r="F54" s="323"/>
      <c r="G54" s="323"/>
      <c r="H54" s="326"/>
      <c r="I54" s="323"/>
      <c r="J54" s="321"/>
      <c r="K54" s="321"/>
      <c r="L54" s="321"/>
      <c r="M54" s="321"/>
      <c r="N54" s="321"/>
      <c r="O54" s="321"/>
      <c r="P54" s="335"/>
      <c r="Q54" s="219" t="s">
        <v>935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>
        <v>4</v>
      </c>
      <c r="AS54" s="230">
        <v>7</v>
      </c>
      <c r="AT54" s="230">
        <v>4</v>
      </c>
      <c r="AU54" s="230">
        <v>10</v>
      </c>
      <c r="AV54" s="230">
        <v>15</v>
      </c>
      <c r="AW54" s="230">
        <v>21</v>
      </c>
      <c r="AX54" s="230">
        <v>13</v>
      </c>
      <c r="AY54" s="230">
        <v>4</v>
      </c>
      <c r="AZ54" s="230">
        <v>30</v>
      </c>
      <c r="BA54" s="230">
        <v>106</v>
      </c>
      <c r="BB54" s="230">
        <v>55</v>
      </c>
      <c r="BC54" s="230">
        <v>122</v>
      </c>
      <c r="BD54" s="230">
        <v>60</v>
      </c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132">
        <f t="shared" si="47"/>
        <v>451</v>
      </c>
    </row>
    <row r="55" spans="1:70" x14ac:dyDescent="0.2">
      <c r="A55" s="297"/>
      <c r="B55" s="321"/>
      <c r="C55" s="321"/>
      <c r="D55" s="321"/>
      <c r="E55" s="323"/>
      <c r="F55" s="323"/>
      <c r="G55" s="323"/>
      <c r="H55" s="326"/>
      <c r="I55" s="323"/>
      <c r="J55" s="321"/>
      <c r="K55" s="321"/>
      <c r="L55" s="321"/>
      <c r="M55" s="321"/>
      <c r="N55" s="321"/>
      <c r="O55" s="321"/>
      <c r="P55" s="335"/>
      <c r="Q55" s="221" t="s">
        <v>633</v>
      </c>
      <c r="R55" s="222" t="str">
        <f t="shared" ref="R55:BQ55" si="48">IF(ISBLANK(R53),"-",R53+R54)</f>
        <v>-</v>
      </c>
      <c r="S55" s="222" t="str">
        <f t="shared" si="48"/>
        <v>-</v>
      </c>
      <c r="T55" s="222" t="str">
        <f t="shared" si="48"/>
        <v>-</v>
      </c>
      <c r="U55" s="222" t="str">
        <f t="shared" si="48"/>
        <v>-</v>
      </c>
      <c r="V55" s="222" t="str">
        <f t="shared" si="48"/>
        <v>-</v>
      </c>
      <c r="W55" s="222" t="str">
        <f t="shared" si="48"/>
        <v>-</v>
      </c>
      <c r="X55" s="222" t="str">
        <f t="shared" si="48"/>
        <v>-</v>
      </c>
      <c r="Y55" s="222" t="str">
        <f t="shared" si="48"/>
        <v>-</v>
      </c>
      <c r="Z55" s="222" t="str">
        <f t="shared" si="48"/>
        <v>-</v>
      </c>
      <c r="AA55" s="222" t="str">
        <f t="shared" si="48"/>
        <v>-</v>
      </c>
      <c r="AB55" s="222" t="str">
        <f t="shared" si="48"/>
        <v>-</v>
      </c>
      <c r="AC55" s="222" t="str">
        <f t="shared" si="48"/>
        <v>-</v>
      </c>
      <c r="AD55" s="222" t="str">
        <f t="shared" si="48"/>
        <v>-</v>
      </c>
      <c r="AE55" s="222" t="str">
        <f t="shared" si="48"/>
        <v>-</v>
      </c>
      <c r="AF55" s="222" t="str">
        <f t="shared" si="48"/>
        <v>-</v>
      </c>
      <c r="AG55" s="222" t="str">
        <f t="shared" si="48"/>
        <v>-</v>
      </c>
      <c r="AH55" s="222" t="str">
        <f t="shared" si="48"/>
        <v>-</v>
      </c>
      <c r="AI55" s="222" t="str">
        <f t="shared" si="48"/>
        <v>-</v>
      </c>
      <c r="AJ55" s="222" t="str">
        <f t="shared" si="48"/>
        <v>-</v>
      </c>
      <c r="AK55" s="222" t="str">
        <f t="shared" si="48"/>
        <v>-</v>
      </c>
      <c r="AL55" s="222" t="str">
        <f t="shared" si="48"/>
        <v>-</v>
      </c>
      <c r="AM55" s="222" t="str">
        <f t="shared" si="48"/>
        <v>-</v>
      </c>
      <c r="AN55" s="222" t="str">
        <f t="shared" si="48"/>
        <v>-</v>
      </c>
      <c r="AO55" s="222" t="str">
        <f t="shared" si="48"/>
        <v>-</v>
      </c>
      <c r="AP55" s="222" t="str">
        <f t="shared" si="48"/>
        <v>-</v>
      </c>
      <c r="AQ55" s="222" t="str">
        <f t="shared" si="48"/>
        <v>-</v>
      </c>
      <c r="AR55" s="222">
        <f t="shared" si="48"/>
        <v>6</v>
      </c>
      <c r="AS55" s="222">
        <f t="shared" si="48"/>
        <v>9</v>
      </c>
      <c r="AT55" s="222">
        <f t="shared" si="48"/>
        <v>8</v>
      </c>
      <c r="AU55" s="222">
        <f t="shared" si="48"/>
        <v>33</v>
      </c>
      <c r="AV55" s="222">
        <f t="shared" si="48"/>
        <v>56</v>
      </c>
      <c r="AW55" s="222">
        <f t="shared" si="48"/>
        <v>83</v>
      </c>
      <c r="AX55" s="222">
        <f t="shared" si="48"/>
        <v>39</v>
      </c>
      <c r="AY55" s="222">
        <f t="shared" si="48"/>
        <v>18</v>
      </c>
      <c r="AZ55" s="222">
        <f t="shared" si="48"/>
        <v>67</v>
      </c>
      <c r="BA55" s="222">
        <f t="shared" si="48"/>
        <v>249</v>
      </c>
      <c r="BB55" s="222">
        <f t="shared" si="48"/>
        <v>109</v>
      </c>
      <c r="BC55" s="222">
        <f t="shared" si="48"/>
        <v>442</v>
      </c>
      <c r="BD55" s="222">
        <f t="shared" si="48"/>
        <v>176</v>
      </c>
      <c r="BE55" s="222" t="str">
        <f t="shared" si="48"/>
        <v>-</v>
      </c>
      <c r="BF55" s="222" t="str">
        <f t="shared" si="48"/>
        <v>-</v>
      </c>
      <c r="BG55" s="222" t="str">
        <f t="shared" si="48"/>
        <v>-</v>
      </c>
      <c r="BH55" s="222" t="str">
        <f t="shared" si="48"/>
        <v>-</v>
      </c>
      <c r="BI55" s="222" t="str">
        <f t="shared" si="48"/>
        <v>-</v>
      </c>
      <c r="BJ55" s="222" t="str">
        <f t="shared" si="48"/>
        <v>-</v>
      </c>
      <c r="BK55" s="222" t="str">
        <f t="shared" si="48"/>
        <v>-</v>
      </c>
      <c r="BL55" s="222" t="str">
        <f t="shared" si="48"/>
        <v>-</v>
      </c>
      <c r="BM55" s="222" t="str">
        <f t="shared" si="48"/>
        <v>-</v>
      </c>
      <c r="BN55" s="222" t="str">
        <f t="shared" si="48"/>
        <v>-</v>
      </c>
      <c r="BO55" s="222" t="str">
        <f t="shared" si="48"/>
        <v>-</v>
      </c>
      <c r="BP55" s="222" t="str">
        <f t="shared" si="48"/>
        <v>-</v>
      </c>
      <c r="BQ55" s="222" t="str">
        <f t="shared" si="48"/>
        <v>-</v>
      </c>
      <c r="BR55" s="133">
        <f t="shared" si="47"/>
        <v>1295</v>
      </c>
    </row>
    <row r="56" spans="1:70" x14ac:dyDescent="0.2">
      <c r="A56" s="297"/>
      <c r="B56" s="321"/>
      <c r="C56" s="321"/>
      <c r="D56" s="321"/>
      <c r="E56" s="323"/>
      <c r="F56" s="323"/>
      <c r="G56" s="323"/>
      <c r="H56" s="326"/>
      <c r="I56" s="323"/>
      <c r="J56" s="321"/>
      <c r="K56" s="321"/>
      <c r="L56" s="321"/>
      <c r="M56" s="321"/>
      <c r="N56" s="321"/>
      <c r="O56" s="321"/>
      <c r="P56" s="335"/>
      <c r="Q56" s="219" t="s">
        <v>936</v>
      </c>
      <c r="R56" s="223" t="str">
        <f t="shared" ref="R56:BQ56" si="49">IF(ISNUMBER(R55),(IF(R55&gt;0,(100/(R53+R54))*R53,"-")),"-")</f>
        <v>-</v>
      </c>
      <c r="S56" s="223" t="str">
        <f t="shared" si="49"/>
        <v>-</v>
      </c>
      <c r="T56" s="223" t="str">
        <f t="shared" si="49"/>
        <v>-</v>
      </c>
      <c r="U56" s="223" t="str">
        <f t="shared" si="49"/>
        <v>-</v>
      </c>
      <c r="V56" s="223" t="str">
        <f t="shared" si="49"/>
        <v>-</v>
      </c>
      <c r="W56" s="223" t="str">
        <f t="shared" si="49"/>
        <v>-</v>
      </c>
      <c r="X56" s="223" t="str">
        <f t="shared" si="49"/>
        <v>-</v>
      </c>
      <c r="Y56" s="223" t="str">
        <f t="shared" si="49"/>
        <v>-</v>
      </c>
      <c r="Z56" s="223" t="str">
        <f t="shared" si="49"/>
        <v>-</v>
      </c>
      <c r="AA56" s="223" t="str">
        <f t="shared" si="49"/>
        <v>-</v>
      </c>
      <c r="AB56" s="223" t="str">
        <f t="shared" si="49"/>
        <v>-</v>
      </c>
      <c r="AC56" s="223" t="str">
        <f t="shared" si="49"/>
        <v>-</v>
      </c>
      <c r="AD56" s="223" t="str">
        <f t="shared" si="49"/>
        <v>-</v>
      </c>
      <c r="AE56" s="223" t="str">
        <f t="shared" si="49"/>
        <v>-</v>
      </c>
      <c r="AF56" s="223" t="str">
        <f t="shared" si="49"/>
        <v>-</v>
      </c>
      <c r="AG56" s="223" t="str">
        <f t="shared" si="49"/>
        <v>-</v>
      </c>
      <c r="AH56" s="223" t="str">
        <f t="shared" si="49"/>
        <v>-</v>
      </c>
      <c r="AI56" s="223" t="str">
        <f t="shared" si="49"/>
        <v>-</v>
      </c>
      <c r="AJ56" s="223" t="str">
        <f t="shared" si="49"/>
        <v>-</v>
      </c>
      <c r="AK56" s="223" t="str">
        <f t="shared" si="49"/>
        <v>-</v>
      </c>
      <c r="AL56" s="223" t="str">
        <f t="shared" si="49"/>
        <v>-</v>
      </c>
      <c r="AM56" s="223" t="str">
        <f t="shared" si="49"/>
        <v>-</v>
      </c>
      <c r="AN56" s="223" t="str">
        <f t="shared" si="49"/>
        <v>-</v>
      </c>
      <c r="AO56" s="223" t="str">
        <f t="shared" si="49"/>
        <v>-</v>
      </c>
      <c r="AP56" s="223" t="str">
        <f t="shared" si="49"/>
        <v>-</v>
      </c>
      <c r="AQ56" s="223" t="str">
        <f t="shared" si="49"/>
        <v>-</v>
      </c>
      <c r="AR56" s="223">
        <f t="shared" si="49"/>
        <v>33.333333333333336</v>
      </c>
      <c r="AS56" s="223">
        <f t="shared" si="49"/>
        <v>22.222222222222221</v>
      </c>
      <c r="AT56" s="223">
        <f t="shared" si="49"/>
        <v>50</v>
      </c>
      <c r="AU56" s="223">
        <f t="shared" si="49"/>
        <v>69.696969696969703</v>
      </c>
      <c r="AV56" s="223">
        <f t="shared" si="49"/>
        <v>73.214285714285722</v>
      </c>
      <c r="AW56" s="223">
        <f t="shared" si="49"/>
        <v>74.698795180722897</v>
      </c>
      <c r="AX56" s="223">
        <f t="shared" si="49"/>
        <v>66.666666666666671</v>
      </c>
      <c r="AY56" s="223">
        <f t="shared" si="49"/>
        <v>77.777777777777771</v>
      </c>
      <c r="AZ56" s="223">
        <f t="shared" si="49"/>
        <v>55.223880597014926</v>
      </c>
      <c r="BA56" s="223">
        <f t="shared" si="49"/>
        <v>57.429718875502004</v>
      </c>
      <c r="BB56" s="223">
        <f t="shared" si="49"/>
        <v>49.541284403669728</v>
      </c>
      <c r="BC56" s="223">
        <f t="shared" si="49"/>
        <v>72.398190045248867</v>
      </c>
      <c r="BD56" s="223">
        <f t="shared" si="49"/>
        <v>65.909090909090921</v>
      </c>
      <c r="BE56" s="223" t="str">
        <f t="shared" si="49"/>
        <v>-</v>
      </c>
      <c r="BF56" s="223" t="str">
        <f t="shared" si="49"/>
        <v>-</v>
      </c>
      <c r="BG56" s="223" t="str">
        <f t="shared" si="49"/>
        <v>-</v>
      </c>
      <c r="BH56" s="223" t="str">
        <f t="shared" si="49"/>
        <v>-</v>
      </c>
      <c r="BI56" s="223" t="str">
        <f t="shared" si="49"/>
        <v>-</v>
      </c>
      <c r="BJ56" s="223" t="str">
        <f t="shared" si="49"/>
        <v>-</v>
      </c>
      <c r="BK56" s="223" t="str">
        <f t="shared" si="49"/>
        <v>-</v>
      </c>
      <c r="BL56" s="223" t="str">
        <f t="shared" si="49"/>
        <v>-</v>
      </c>
      <c r="BM56" s="223" t="str">
        <f t="shared" si="49"/>
        <v>-</v>
      </c>
      <c r="BN56" s="223" t="str">
        <f t="shared" si="49"/>
        <v>-</v>
      </c>
      <c r="BO56" s="223" t="str">
        <f t="shared" si="49"/>
        <v>-</v>
      </c>
      <c r="BP56" s="223" t="str">
        <f t="shared" si="49"/>
        <v>-</v>
      </c>
      <c r="BQ56" s="223" t="str">
        <f t="shared" si="49"/>
        <v>-</v>
      </c>
      <c r="BR56" s="270">
        <f t="shared" ref="BR56:BR57" si="50">AVERAGE(R56:BQ56)</f>
        <v>59.085555032500352</v>
      </c>
    </row>
    <row r="57" spans="1:70" x14ac:dyDescent="0.2">
      <c r="A57" s="324"/>
      <c r="B57" s="322"/>
      <c r="C57" s="322"/>
      <c r="D57" s="322"/>
      <c r="E57" s="322"/>
      <c r="F57" s="322"/>
      <c r="G57" s="322"/>
      <c r="H57" s="327"/>
      <c r="I57" s="322"/>
      <c r="J57" s="322"/>
      <c r="K57" s="322"/>
      <c r="L57" s="322"/>
      <c r="M57" s="322"/>
      <c r="N57" s="322"/>
      <c r="O57" s="322"/>
      <c r="P57" s="336"/>
      <c r="Q57" s="224" t="s">
        <v>937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122" t="e">
        <f t="shared" si="50"/>
        <v>#DIV/0!</v>
      </c>
    </row>
    <row r="58" spans="1:70" ht="12.75" customHeight="1" x14ac:dyDescent="0.2">
      <c r="A58" s="291" t="s">
        <v>62</v>
      </c>
      <c r="B58" s="295">
        <v>12</v>
      </c>
      <c r="C58" s="295" t="s">
        <v>133</v>
      </c>
      <c r="D58" s="295"/>
      <c r="E58" s="295" t="s">
        <v>247</v>
      </c>
      <c r="F58" s="295" t="s">
        <v>248</v>
      </c>
      <c r="G58" s="295"/>
      <c r="H58" s="325" t="s">
        <v>609</v>
      </c>
      <c r="I58" s="295" t="s">
        <v>610</v>
      </c>
      <c r="J58" s="295"/>
      <c r="K58" s="295"/>
      <c r="L58" s="295"/>
      <c r="M58" s="295"/>
      <c r="N58" s="295"/>
      <c r="O58" s="295"/>
      <c r="P58" s="301"/>
      <c r="Q58" s="219" t="s">
        <v>934</v>
      </c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132">
        <f t="shared" ref="BR58:BR60" si="51">SUM(R58:BQ58)</f>
        <v>0</v>
      </c>
    </row>
    <row r="59" spans="1:70" x14ac:dyDescent="0.2">
      <c r="A59" s="297"/>
      <c r="B59" s="321"/>
      <c r="C59" s="321"/>
      <c r="D59" s="321"/>
      <c r="E59" s="323"/>
      <c r="F59" s="323"/>
      <c r="G59" s="323"/>
      <c r="H59" s="326"/>
      <c r="I59" s="323"/>
      <c r="J59" s="321"/>
      <c r="K59" s="321"/>
      <c r="L59" s="321"/>
      <c r="M59" s="321"/>
      <c r="N59" s="321"/>
      <c r="O59" s="321"/>
      <c r="P59" s="335"/>
      <c r="Q59" s="219" t="s">
        <v>935</v>
      </c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132">
        <f t="shared" si="51"/>
        <v>0</v>
      </c>
    </row>
    <row r="60" spans="1:70" x14ac:dyDescent="0.2">
      <c r="A60" s="297"/>
      <c r="B60" s="321"/>
      <c r="C60" s="321"/>
      <c r="D60" s="321"/>
      <c r="E60" s="323"/>
      <c r="F60" s="323"/>
      <c r="G60" s="323"/>
      <c r="H60" s="326"/>
      <c r="I60" s="323"/>
      <c r="J60" s="321"/>
      <c r="K60" s="321"/>
      <c r="L60" s="321"/>
      <c r="M60" s="321"/>
      <c r="N60" s="321"/>
      <c r="O60" s="321"/>
      <c r="P60" s="335"/>
      <c r="Q60" s="221" t="s">
        <v>633</v>
      </c>
      <c r="R60" s="222" t="str">
        <f t="shared" ref="R60:BQ60" si="52">IF(ISBLANK(R58),"-",R58+R59)</f>
        <v>-</v>
      </c>
      <c r="S60" s="222" t="str">
        <f t="shared" si="52"/>
        <v>-</v>
      </c>
      <c r="T60" s="222" t="str">
        <f t="shared" si="52"/>
        <v>-</v>
      </c>
      <c r="U60" s="222" t="str">
        <f t="shared" si="52"/>
        <v>-</v>
      </c>
      <c r="V60" s="222" t="str">
        <f t="shared" si="52"/>
        <v>-</v>
      </c>
      <c r="W60" s="222" t="str">
        <f t="shared" si="52"/>
        <v>-</v>
      </c>
      <c r="X60" s="222" t="str">
        <f t="shared" si="52"/>
        <v>-</v>
      </c>
      <c r="Y60" s="222" t="str">
        <f t="shared" si="52"/>
        <v>-</v>
      </c>
      <c r="Z60" s="222" t="str">
        <f t="shared" si="52"/>
        <v>-</v>
      </c>
      <c r="AA60" s="222" t="str">
        <f t="shared" si="52"/>
        <v>-</v>
      </c>
      <c r="AB60" s="222" t="str">
        <f t="shared" si="52"/>
        <v>-</v>
      </c>
      <c r="AC60" s="222" t="str">
        <f t="shared" si="52"/>
        <v>-</v>
      </c>
      <c r="AD60" s="222" t="str">
        <f t="shared" si="52"/>
        <v>-</v>
      </c>
      <c r="AE60" s="222" t="str">
        <f t="shared" si="52"/>
        <v>-</v>
      </c>
      <c r="AF60" s="222" t="str">
        <f t="shared" si="52"/>
        <v>-</v>
      </c>
      <c r="AG60" s="222" t="str">
        <f t="shared" si="52"/>
        <v>-</v>
      </c>
      <c r="AH60" s="222" t="str">
        <f t="shared" si="52"/>
        <v>-</v>
      </c>
      <c r="AI60" s="222" t="str">
        <f t="shared" si="52"/>
        <v>-</v>
      </c>
      <c r="AJ60" s="222" t="str">
        <f t="shared" si="52"/>
        <v>-</v>
      </c>
      <c r="AK60" s="222" t="str">
        <f t="shared" si="52"/>
        <v>-</v>
      </c>
      <c r="AL60" s="222" t="str">
        <f t="shared" si="52"/>
        <v>-</v>
      </c>
      <c r="AM60" s="222" t="str">
        <f t="shared" si="52"/>
        <v>-</v>
      </c>
      <c r="AN60" s="222" t="str">
        <f t="shared" si="52"/>
        <v>-</v>
      </c>
      <c r="AO60" s="222" t="str">
        <f t="shared" si="52"/>
        <v>-</v>
      </c>
      <c r="AP60" s="222" t="str">
        <f t="shared" si="52"/>
        <v>-</v>
      </c>
      <c r="AQ60" s="222" t="str">
        <f t="shared" si="52"/>
        <v>-</v>
      </c>
      <c r="AR60" s="222" t="str">
        <f t="shared" si="52"/>
        <v>-</v>
      </c>
      <c r="AS60" s="222" t="str">
        <f t="shared" si="52"/>
        <v>-</v>
      </c>
      <c r="AT60" s="222" t="str">
        <f t="shared" si="52"/>
        <v>-</v>
      </c>
      <c r="AU60" s="222" t="str">
        <f t="shared" si="52"/>
        <v>-</v>
      </c>
      <c r="AV60" s="222" t="str">
        <f t="shared" si="52"/>
        <v>-</v>
      </c>
      <c r="AW60" s="222" t="str">
        <f t="shared" si="52"/>
        <v>-</v>
      </c>
      <c r="AX60" s="222" t="str">
        <f t="shared" si="52"/>
        <v>-</v>
      </c>
      <c r="AY60" s="222" t="str">
        <f t="shared" si="52"/>
        <v>-</v>
      </c>
      <c r="AZ60" s="222" t="str">
        <f t="shared" si="52"/>
        <v>-</v>
      </c>
      <c r="BA60" s="222" t="str">
        <f t="shared" si="52"/>
        <v>-</v>
      </c>
      <c r="BB60" s="222" t="str">
        <f t="shared" si="52"/>
        <v>-</v>
      </c>
      <c r="BC60" s="222" t="str">
        <f t="shared" si="52"/>
        <v>-</v>
      </c>
      <c r="BD60" s="222" t="str">
        <f t="shared" si="52"/>
        <v>-</v>
      </c>
      <c r="BE60" s="222" t="str">
        <f t="shared" si="52"/>
        <v>-</v>
      </c>
      <c r="BF60" s="222" t="str">
        <f t="shared" si="52"/>
        <v>-</v>
      </c>
      <c r="BG60" s="222" t="str">
        <f t="shared" si="52"/>
        <v>-</v>
      </c>
      <c r="BH60" s="222" t="str">
        <f t="shared" si="52"/>
        <v>-</v>
      </c>
      <c r="BI60" s="222" t="str">
        <f t="shared" si="52"/>
        <v>-</v>
      </c>
      <c r="BJ60" s="222" t="str">
        <f t="shared" si="52"/>
        <v>-</v>
      </c>
      <c r="BK60" s="222" t="str">
        <f t="shared" si="52"/>
        <v>-</v>
      </c>
      <c r="BL60" s="222" t="str">
        <f t="shared" si="52"/>
        <v>-</v>
      </c>
      <c r="BM60" s="222" t="str">
        <f t="shared" si="52"/>
        <v>-</v>
      </c>
      <c r="BN60" s="222" t="str">
        <f t="shared" si="52"/>
        <v>-</v>
      </c>
      <c r="BO60" s="222" t="str">
        <f t="shared" si="52"/>
        <v>-</v>
      </c>
      <c r="BP60" s="222" t="str">
        <f t="shared" si="52"/>
        <v>-</v>
      </c>
      <c r="BQ60" s="222" t="str">
        <f t="shared" si="52"/>
        <v>-</v>
      </c>
      <c r="BR60" s="133">
        <f t="shared" si="51"/>
        <v>0</v>
      </c>
    </row>
    <row r="61" spans="1:70" x14ac:dyDescent="0.2">
      <c r="A61" s="297"/>
      <c r="B61" s="321"/>
      <c r="C61" s="321"/>
      <c r="D61" s="321"/>
      <c r="E61" s="323"/>
      <c r="F61" s="323"/>
      <c r="G61" s="323"/>
      <c r="H61" s="326"/>
      <c r="I61" s="323"/>
      <c r="J61" s="321"/>
      <c r="K61" s="321"/>
      <c r="L61" s="321"/>
      <c r="M61" s="321"/>
      <c r="N61" s="321"/>
      <c r="O61" s="321"/>
      <c r="P61" s="335"/>
      <c r="Q61" s="219" t="s">
        <v>936</v>
      </c>
      <c r="R61" s="223" t="str">
        <f t="shared" ref="R61:BQ61" si="53">IF(ISNUMBER(R60),(IF(R60&gt;0,(100/(R58+R59))*R58,"-")),"-")</f>
        <v>-</v>
      </c>
      <c r="S61" s="223" t="str">
        <f t="shared" si="53"/>
        <v>-</v>
      </c>
      <c r="T61" s="223" t="str">
        <f t="shared" si="53"/>
        <v>-</v>
      </c>
      <c r="U61" s="223" t="str">
        <f t="shared" si="53"/>
        <v>-</v>
      </c>
      <c r="V61" s="223" t="str">
        <f t="shared" si="53"/>
        <v>-</v>
      </c>
      <c r="W61" s="223" t="str">
        <f t="shared" si="53"/>
        <v>-</v>
      </c>
      <c r="X61" s="223" t="str">
        <f t="shared" si="53"/>
        <v>-</v>
      </c>
      <c r="Y61" s="223" t="str">
        <f t="shared" si="53"/>
        <v>-</v>
      </c>
      <c r="Z61" s="223" t="str">
        <f t="shared" si="53"/>
        <v>-</v>
      </c>
      <c r="AA61" s="223" t="str">
        <f t="shared" si="53"/>
        <v>-</v>
      </c>
      <c r="AB61" s="223" t="str">
        <f t="shared" si="53"/>
        <v>-</v>
      </c>
      <c r="AC61" s="223" t="str">
        <f t="shared" si="53"/>
        <v>-</v>
      </c>
      <c r="AD61" s="223" t="str">
        <f t="shared" si="53"/>
        <v>-</v>
      </c>
      <c r="AE61" s="223" t="str">
        <f t="shared" si="53"/>
        <v>-</v>
      </c>
      <c r="AF61" s="223" t="str">
        <f t="shared" si="53"/>
        <v>-</v>
      </c>
      <c r="AG61" s="223" t="str">
        <f t="shared" si="53"/>
        <v>-</v>
      </c>
      <c r="AH61" s="223" t="str">
        <f t="shared" si="53"/>
        <v>-</v>
      </c>
      <c r="AI61" s="223" t="str">
        <f t="shared" si="53"/>
        <v>-</v>
      </c>
      <c r="AJ61" s="223" t="str">
        <f t="shared" si="53"/>
        <v>-</v>
      </c>
      <c r="AK61" s="223" t="str">
        <f t="shared" si="53"/>
        <v>-</v>
      </c>
      <c r="AL61" s="223" t="str">
        <f t="shared" si="53"/>
        <v>-</v>
      </c>
      <c r="AM61" s="223" t="str">
        <f t="shared" si="53"/>
        <v>-</v>
      </c>
      <c r="AN61" s="223" t="str">
        <f t="shared" si="53"/>
        <v>-</v>
      </c>
      <c r="AO61" s="223" t="str">
        <f t="shared" si="53"/>
        <v>-</v>
      </c>
      <c r="AP61" s="223" t="str">
        <f t="shared" si="53"/>
        <v>-</v>
      </c>
      <c r="AQ61" s="223" t="str">
        <f t="shared" si="53"/>
        <v>-</v>
      </c>
      <c r="AR61" s="223" t="str">
        <f t="shared" si="53"/>
        <v>-</v>
      </c>
      <c r="AS61" s="223" t="str">
        <f t="shared" si="53"/>
        <v>-</v>
      </c>
      <c r="AT61" s="223" t="str">
        <f t="shared" si="53"/>
        <v>-</v>
      </c>
      <c r="AU61" s="223" t="str">
        <f t="shared" si="53"/>
        <v>-</v>
      </c>
      <c r="AV61" s="223" t="str">
        <f t="shared" si="53"/>
        <v>-</v>
      </c>
      <c r="AW61" s="223" t="str">
        <f t="shared" si="53"/>
        <v>-</v>
      </c>
      <c r="AX61" s="223" t="str">
        <f t="shared" si="53"/>
        <v>-</v>
      </c>
      <c r="AY61" s="223" t="str">
        <f t="shared" si="53"/>
        <v>-</v>
      </c>
      <c r="AZ61" s="223" t="str">
        <f t="shared" si="53"/>
        <v>-</v>
      </c>
      <c r="BA61" s="223" t="str">
        <f t="shared" si="53"/>
        <v>-</v>
      </c>
      <c r="BB61" s="223" t="str">
        <f t="shared" si="53"/>
        <v>-</v>
      </c>
      <c r="BC61" s="223" t="str">
        <f t="shared" si="53"/>
        <v>-</v>
      </c>
      <c r="BD61" s="223" t="str">
        <f t="shared" si="53"/>
        <v>-</v>
      </c>
      <c r="BE61" s="223" t="str">
        <f t="shared" si="53"/>
        <v>-</v>
      </c>
      <c r="BF61" s="223" t="str">
        <f t="shared" si="53"/>
        <v>-</v>
      </c>
      <c r="BG61" s="223" t="str">
        <f t="shared" si="53"/>
        <v>-</v>
      </c>
      <c r="BH61" s="223" t="str">
        <f t="shared" si="53"/>
        <v>-</v>
      </c>
      <c r="BI61" s="223" t="str">
        <f t="shared" si="53"/>
        <v>-</v>
      </c>
      <c r="BJ61" s="223" t="str">
        <f t="shared" si="53"/>
        <v>-</v>
      </c>
      <c r="BK61" s="223" t="str">
        <f t="shared" si="53"/>
        <v>-</v>
      </c>
      <c r="BL61" s="223" t="str">
        <f t="shared" si="53"/>
        <v>-</v>
      </c>
      <c r="BM61" s="223" t="str">
        <f t="shared" si="53"/>
        <v>-</v>
      </c>
      <c r="BN61" s="223" t="str">
        <f t="shared" si="53"/>
        <v>-</v>
      </c>
      <c r="BO61" s="223" t="str">
        <f t="shared" si="53"/>
        <v>-</v>
      </c>
      <c r="BP61" s="223" t="str">
        <f t="shared" si="53"/>
        <v>-</v>
      </c>
      <c r="BQ61" s="223" t="str">
        <f t="shared" si="53"/>
        <v>-</v>
      </c>
      <c r="BR61" s="119" t="e">
        <f t="shared" ref="BR61:BR62" si="54">AVERAGE(R61:BQ61)</f>
        <v>#DIV/0!</v>
      </c>
    </row>
    <row r="62" spans="1:70" x14ac:dyDescent="0.2">
      <c r="A62" s="324"/>
      <c r="B62" s="322"/>
      <c r="C62" s="322"/>
      <c r="D62" s="322"/>
      <c r="E62" s="322"/>
      <c r="F62" s="322"/>
      <c r="G62" s="322"/>
      <c r="H62" s="327"/>
      <c r="I62" s="322"/>
      <c r="J62" s="322"/>
      <c r="K62" s="322"/>
      <c r="L62" s="322"/>
      <c r="M62" s="322"/>
      <c r="N62" s="322"/>
      <c r="O62" s="322"/>
      <c r="P62" s="336"/>
      <c r="Q62" s="224" t="s">
        <v>937</v>
      </c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122" t="e">
        <f t="shared" si="54"/>
        <v>#DIV/0!</v>
      </c>
    </row>
    <row r="63" spans="1:70" ht="12.75" customHeight="1" x14ac:dyDescent="0.2">
      <c r="A63" s="291" t="s">
        <v>62</v>
      </c>
      <c r="B63" s="295">
        <v>13</v>
      </c>
      <c r="C63" s="295" t="s">
        <v>133</v>
      </c>
      <c r="D63" s="295"/>
      <c r="E63" s="295" t="s">
        <v>247</v>
      </c>
      <c r="F63" s="295" t="s">
        <v>248</v>
      </c>
      <c r="G63" s="295"/>
      <c r="H63" s="325" t="s">
        <v>611</v>
      </c>
      <c r="I63" s="295" t="s">
        <v>612</v>
      </c>
      <c r="J63" s="295"/>
      <c r="K63" s="295"/>
      <c r="L63" s="295"/>
      <c r="M63" s="295"/>
      <c r="N63" s="295"/>
      <c r="O63" s="295"/>
      <c r="P63" s="301"/>
      <c r="Q63" s="219" t="s">
        <v>934</v>
      </c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132">
        <f t="shared" ref="BR63:BR65" si="55">SUM(R63:BQ63)</f>
        <v>0</v>
      </c>
    </row>
    <row r="64" spans="1:70" x14ac:dyDescent="0.2">
      <c r="A64" s="297"/>
      <c r="B64" s="321"/>
      <c r="C64" s="321"/>
      <c r="D64" s="321"/>
      <c r="E64" s="323"/>
      <c r="F64" s="323"/>
      <c r="G64" s="323"/>
      <c r="H64" s="326"/>
      <c r="I64" s="323"/>
      <c r="J64" s="321"/>
      <c r="K64" s="321"/>
      <c r="L64" s="321"/>
      <c r="M64" s="321"/>
      <c r="N64" s="321"/>
      <c r="O64" s="321"/>
      <c r="P64" s="335"/>
      <c r="Q64" s="219" t="s">
        <v>935</v>
      </c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132">
        <f t="shared" si="55"/>
        <v>0</v>
      </c>
    </row>
    <row r="65" spans="1:70" x14ac:dyDescent="0.2">
      <c r="A65" s="297"/>
      <c r="B65" s="321"/>
      <c r="C65" s="321"/>
      <c r="D65" s="321"/>
      <c r="E65" s="323"/>
      <c r="F65" s="323"/>
      <c r="G65" s="323"/>
      <c r="H65" s="326"/>
      <c r="I65" s="323"/>
      <c r="J65" s="321"/>
      <c r="K65" s="321"/>
      <c r="L65" s="321"/>
      <c r="M65" s="321"/>
      <c r="N65" s="321"/>
      <c r="O65" s="321"/>
      <c r="P65" s="335"/>
      <c r="Q65" s="221" t="s">
        <v>633</v>
      </c>
      <c r="R65" s="222" t="str">
        <f t="shared" ref="R65:BQ65" si="56">IF(ISBLANK(R63),"-",R63+R64)</f>
        <v>-</v>
      </c>
      <c r="S65" s="222" t="str">
        <f t="shared" si="56"/>
        <v>-</v>
      </c>
      <c r="T65" s="222" t="str">
        <f t="shared" si="56"/>
        <v>-</v>
      </c>
      <c r="U65" s="222" t="str">
        <f t="shared" si="56"/>
        <v>-</v>
      </c>
      <c r="V65" s="222" t="str">
        <f t="shared" si="56"/>
        <v>-</v>
      </c>
      <c r="W65" s="222" t="str">
        <f t="shared" si="56"/>
        <v>-</v>
      </c>
      <c r="X65" s="222" t="str">
        <f t="shared" si="56"/>
        <v>-</v>
      </c>
      <c r="Y65" s="222" t="str">
        <f t="shared" si="56"/>
        <v>-</v>
      </c>
      <c r="Z65" s="222" t="str">
        <f t="shared" si="56"/>
        <v>-</v>
      </c>
      <c r="AA65" s="222" t="str">
        <f t="shared" si="56"/>
        <v>-</v>
      </c>
      <c r="AB65" s="222" t="str">
        <f t="shared" si="56"/>
        <v>-</v>
      </c>
      <c r="AC65" s="222" t="str">
        <f t="shared" si="56"/>
        <v>-</v>
      </c>
      <c r="AD65" s="222" t="str">
        <f t="shared" si="56"/>
        <v>-</v>
      </c>
      <c r="AE65" s="222" t="str">
        <f t="shared" si="56"/>
        <v>-</v>
      </c>
      <c r="AF65" s="222" t="str">
        <f t="shared" si="56"/>
        <v>-</v>
      </c>
      <c r="AG65" s="222" t="str">
        <f t="shared" si="56"/>
        <v>-</v>
      </c>
      <c r="AH65" s="222" t="str">
        <f t="shared" si="56"/>
        <v>-</v>
      </c>
      <c r="AI65" s="222" t="str">
        <f t="shared" si="56"/>
        <v>-</v>
      </c>
      <c r="AJ65" s="222" t="str">
        <f t="shared" si="56"/>
        <v>-</v>
      </c>
      <c r="AK65" s="222" t="str">
        <f t="shared" si="56"/>
        <v>-</v>
      </c>
      <c r="AL65" s="222" t="str">
        <f t="shared" si="56"/>
        <v>-</v>
      </c>
      <c r="AM65" s="222" t="str">
        <f t="shared" si="56"/>
        <v>-</v>
      </c>
      <c r="AN65" s="222" t="str">
        <f t="shared" si="56"/>
        <v>-</v>
      </c>
      <c r="AO65" s="222" t="str">
        <f t="shared" si="56"/>
        <v>-</v>
      </c>
      <c r="AP65" s="222" t="str">
        <f t="shared" si="56"/>
        <v>-</v>
      </c>
      <c r="AQ65" s="222" t="str">
        <f t="shared" si="56"/>
        <v>-</v>
      </c>
      <c r="AR65" s="222" t="str">
        <f t="shared" si="56"/>
        <v>-</v>
      </c>
      <c r="AS65" s="222" t="str">
        <f t="shared" si="56"/>
        <v>-</v>
      </c>
      <c r="AT65" s="222" t="str">
        <f t="shared" si="56"/>
        <v>-</v>
      </c>
      <c r="AU65" s="222" t="str">
        <f t="shared" si="56"/>
        <v>-</v>
      </c>
      <c r="AV65" s="222" t="str">
        <f t="shared" si="56"/>
        <v>-</v>
      </c>
      <c r="AW65" s="222" t="str">
        <f t="shared" si="56"/>
        <v>-</v>
      </c>
      <c r="AX65" s="222" t="str">
        <f t="shared" si="56"/>
        <v>-</v>
      </c>
      <c r="AY65" s="222" t="str">
        <f t="shared" si="56"/>
        <v>-</v>
      </c>
      <c r="AZ65" s="222" t="str">
        <f t="shared" si="56"/>
        <v>-</v>
      </c>
      <c r="BA65" s="222" t="str">
        <f t="shared" si="56"/>
        <v>-</v>
      </c>
      <c r="BB65" s="222" t="str">
        <f t="shared" si="56"/>
        <v>-</v>
      </c>
      <c r="BC65" s="222" t="str">
        <f t="shared" si="56"/>
        <v>-</v>
      </c>
      <c r="BD65" s="222" t="str">
        <f t="shared" si="56"/>
        <v>-</v>
      </c>
      <c r="BE65" s="222" t="str">
        <f t="shared" si="56"/>
        <v>-</v>
      </c>
      <c r="BF65" s="222" t="str">
        <f t="shared" si="56"/>
        <v>-</v>
      </c>
      <c r="BG65" s="222" t="str">
        <f t="shared" si="56"/>
        <v>-</v>
      </c>
      <c r="BH65" s="222" t="str">
        <f t="shared" si="56"/>
        <v>-</v>
      </c>
      <c r="BI65" s="222" t="str">
        <f t="shared" si="56"/>
        <v>-</v>
      </c>
      <c r="BJ65" s="222" t="str">
        <f t="shared" si="56"/>
        <v>-</v>
      </c>
      <c r="BK65" s="222" t="str">
        <f t="shared" si="56"/>
        <v>-</v>
      </c>
      <c r="BL65" s="222" t="str">
        <f t="shared" si="56"/>
        <v>-</v>
      </c>
      <c r="BM65" s="222" t="str">
        <f t="shared" si="56"/>
        <v>-</v>
      </c>
      <c r="BN65" s="222" t="str">
        <f t="shared" si="56"/>
        <v>-</v>
      </c>
      <c r="BO65" s="222" t="str">
        <f t="shared" si="56"/>
        <v>-</v>
      </c>
      <c r="BP65" s="222" t="str">
        <f t="shared" si="56"/>
        <v>-</v>
      </c>
      <c r="BQ65" s="222" t="str">
        <f t="shared" si="56"/>
        <v>-</v>
      </c>
      <c r="BR65" s="133">
        <f t="shared" si="55"/>
        <v>0</v>
      </c>
    </row>
    <row r="66" spans="1:70" x14ac:dyDescent="0.2">
      <c r="A66" s="297"/>
      <c r="B66" s="321"/>
      <c r="C66" s="321"/>
      <c r="D66" s="321"/>
      <c r="E66" s="323"/>
      <c r="F66" s="323"/>
      <c r="G66" s="323"/>
      <c r="H66" s="326"/>
      <c r="I66" s="323"/>
      <c r="J66" s="321"/>
      <c r="K66" s="321"/>
      <c r="L66" s="321"/>
      <c r="M66" s="321"/>
      <c r="N66" s="321"/>
      <c r="O66" s="321"/>
      <c r="P66" s="335"/>
      <c r="Q66" s="219" t="s">
        <v>936</v>
      </c>
      <c r="R66" s="223" t="str">
        <f t="shared" ref="R66:BQ66" si="57">IF(ISNUMBER(R65),(IF(R65&gt;0,(100/(R63+R64))*R63,"-")),"-")</f>
        <v>-</v>
      </c>
      <c r="S66" s="223" t="str">
        <f t="shared" si="57"/>
        <v>-</v>
      </c>
      <c r="T66" s="223" t="str">
        <f t="shared" si="57"/>
        <v>-</v>
      </c>
      <c r="U66" s="223" t="str">
        <f t="shared" si="57"/>
        <v>-</v>
      </c>
      <c r="V66" s="223" t="str">
        <f t="shared" si="57"/>
        <v>-</v>
      </c>
      <c r="W66" s="223" t="str">
        <f t="shared" si="57"/>
        <v>-</v>
      </c>
      <c r="X66" s="223" t="str">
        <f t="shared" si="57"/>
        <v>-</v>
      </c>
      <c r="Y66" s="223" t="str">
        <f t="shared" si="57"/>
        <v>-</v>
      </c>
      <c r="Z66" s="223" t="str">
        <f t="shared" si="57"/>
        <v>-</v>
      </c>
      <c r="AA66" s="223" t="str">
        <f t="shared" si="57"/>
        <v>-</v>
      </c>
      <c r="AB66" s="223" t="str">
        <f t="shared" si="57"/>
        <v>-</v>
      </c>
      <c r="AC66" s="223" t="str">
        <f t="shared" si="57"/>
        <v>-</v>
      </c>
      <c r="AD66" s="223" t="str">
        <f t="shared" si="57"/>
        <v>-</v>
      </c>
      <c r="AE66" s="223" t="str">
        <f t="shared" si="57"/>
        <v>-</v>
      </c>
      <c r="AF66" s="223" t="str">
        <f t="shared" si="57"/>
        <v>-</v>
      </c>
      <c r="AG66" s="223" t="str">
        <f t="shared" si="57"/>
        <v>-</v>
      </c>
      <c r="AH66" s="223" t="str">
        <f t="shared" si="57"/>
        <v>-</v>
      </c>
      <c r="AI66" s="223" t="str">
        <f t="shared" si="57"/>
        <v>-</v>
      </c>
      <c r="AJ66" s="223" t="str">
        <f t="shared" si="57"/>
        <v>-</v>
      </c>
      <c r="AK66" s="223" t="str">
        <f t="shared" si="57"/>
        <v>-</v>
      </c>
      <c r="AL66" s="223" t="str">
        <f t="shared" si="57"/>
        <v>-</v>
      </c>
      <c r="AM66" s="223" t="str">
        <f t="shared" si="57"/>
        <v>-</v>
      </c>
      <c r="AN66" s="223" t="str">
        <f t="shared" si="57"/>
        <v>-</v>
      </c>
      <c r="AO66" s="223" t="str">
        <f t="shared" si="57"/>
        <v>-</v>
      </c>
      <c r="AP66" s="223" t="str">
        <f t="shared" si="57"/>
        <v>-</v>
      </c>
      <c r="AQ66" s="223" t="str">
        <f t="shared" si="57"/>
        <v>-</v>
      </c>
      <c r="AR66" s="223" t="str">
        <f t="shared" si="57"/>
        <v>-</v>
      </c>
      <c r="AS66" s="223" t="str">
        <f t="shared" si="57"/>
        <v>-</v>
      </c>
      <c r="AT66" s="223" t="str">
        <f t="shared" si="57"/>
        <v>-</v>
      </c>
      <c r="AU66" s="223" t="str">
        <f t="shared" si="57"/>
        <v>-</v>
      </c>
      <c r="AV66" s="223" t="str">
        <f t="shared" si="57"/>
        <v>-</v>
      </c>
      <c r="AW66" s="223" t="str">
        <f t="shared" si="57"/>
        <v>-</v>
      </c>
      <c r="AX66" s="223" t="str">
        <f t="shared" si="57"/>
        <v>-</v>
      </c>
      <c r="AY66" s="223" t="str">
        <f t="shared" si="57"/>
        <v>-</v>
      </c>
      <c r="AZ66" s="223" t="str">
        <f t="shared" si="57"/>
        <v>-</v>
      </c>
      <c r="BA66" s="223" t="str">
        <f t="shared" si="57"/>
        <v>-</v>
      </c>
      <c r="BB66" s="223" t="str">
        <f t="shared" si="57"/>
        <v>-</v>
      </c>
      <c r="BC66" s="223" t="str">
        <f t="shared" si="57"/>
        <v>-</v>
      </c>
      <c r="BD66" s="223" t="str">
        <f t="shared" si="57"/>
        <v>-</v>
      </c>
      <c r="BE66" s="223" t="str">
        <f t="shared" si="57"/>
        <v>-</v>
      </c>
      <c r="BF66" s="223" t="str">
        <f t="shared" si="57"/>
        <v>-</v>
      </c>
      <c r="BG66" s="223" t="str">
        <f t="shared" si="57"/>
        <v>-</v>
      </c>
      <c r="BH66" s="223" t="str">
        <f t="shared" si="57"/>
        <v>-</v>
      </c>
      <c r="BI66" s="223" t="str">
        <f t="shared" si="57"/>
        <v>-</v>
      </c>
      <c r="BJ66" s="223" t="str">
        <f t="shared" si="57"/>
        <v>-</v>
      </c>
      <c r="BK66" s="223" t="str">
        <f t="shared" si="57"/>
        <v>-</v>
      </c>
      <c r="BL66" s="223" t="str">
        <f t="shared" si="57"/>
        <v>-</v>
      </c>
      <c r="BM66" s="223" t="str">
        <f t="shared" si="57"/>
        <v>-</v>
      </c>
      <c r="BN66" s="223" t="str">
        <f t="shared" si="57"/>
        <v>-</v>
      </c>
      <c r="BO66" s="223" t="str">
        <f t="shared" si="57"/>
        <v>-</v>
      </c>
      <c r="BP66" s="223" t="str">
        <f t="shared" si="57"/>
        <v>-</v>
      </c>
      <c r="BQ66" s="223" t="str">
        <f t="shared" si="57"/>
        <v>-</v>
      </c>
      <c r="BR66" s="119" t="e">
        <f t="shared" ref="BR66:BR67" si="58">AVERAGE(R66:BQ66)</f>
        <v>#DIV/0!</v>
      </c>
    </row>
    <row r="67" spans="1:70" x14ac:dyDescent="0.2">
      <c r="A67" s="324"/>
      <c r="B67" s="322"/>
      <c r="C67" s="322"/>
      <c r="D67" s="322"/>
      <c r="E67" s="322"/>
      <c r="F67" s="322"/>
      <c r="G67" s="322"/>
      <c r="H67" s="327"/>
      <c r="I67" s="322"/>
      <c r="J67" s="322"/>
      <c r="K67" s="322"/>
      <c r="L67" s="322"/>
      <c r="M67" s="322"/>
      <c r="N67" s="322"/>
      <c r="O67" s="322"/>
      <c r="P67" s="336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22" t="e">
        <f t="shared" si="58"/>
        <v>#DIV/0!</v>
      </c>
    </row>
    <row r="68" spans="1:70" ht="12.75" customHeight="1" x14ac:dyDescent="0.2">
      <c r="A68" s="291" t="s">
        <v>62</v>
      </c>
      <c r="B68" s="295">
        <v>14</v>
      </c>
      <c r="C68" s="295" t="s">
        <v>133</v>
      </c>
      <c r="D68" s="295"/>
      <c r="E68" s="295" t="s">
        <v>240</v>
      </c>
      <c r="F68" s="295"/>
      <c r="G68" s="295"/>
      <c r="H68" s="325" t="s">
        <v>613</v>
      </c>
      <c r="I68" s="295" t="s">
        <v>614</v>
      </c>
      <c r="J68" s="295"/>
      <c r="K68" s="295"/>
      <c r="L68" s="295"/>
      <c r="M68" s="295"/>
      <c r="N68" s="295"/>
      <c r="O68" s="295"/>
      <c r="P68" s="301"/>
      <c r="Q68" s="219" t="s">
        <v>934</v>
      </c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132">
        <f t="shared" ref="BR68:BR70" si="59">SUM(R68:BQ68)</f>
        <v>0</v>
      </c>
    </row>
    <row r="69" spans="1:70" x14ac:dyDescent="0.2">
      <c r="A69" s="297"/>
      <c r="B69" s="321"/>
      <c r="C69" s="321"/>
      <c r="D69" s="321"/>
      <c r="E69" s="323"/>
      <c r="F69" s="323"/>
      <c r="G69" s="323"/>
      <c r="H69" s="326"/>
      <c r="I69" s="323"/>
      <c r="J69" s="321"/>
      <c r="K69" s="321"/>
      <c r="L69" s="321"/>
      <c r="M69" s="321"/>
      <c r="N69" s="321"/>
      <c r="O69" s="321"/>
      <c r="P69" s="335"/>
      <c r="Q69" s="219" t="s">
        <v>935</v>
      </c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132">
        <f t="shared" si="59"/>
        <v>0</v>
      </c>
    </row>
    <row r="70" spans="1:70" x14ac:dyDescent="0.2">
      <c r="A70" s="297"/>
      <c r="B70" s="321"/>
      <c r="C70" s="321"/>
      <c r="D70" s="321"/>
      <c r="E70" s="323"/>
      <c r="F70" s="323"/>
      <c r="G70" s="323"/>
      <c r="H70" s="326"/>
      <c r="I70" s="323"/>
      <c r="J70" s="321"/>
      <c r="K70" s="321"/>
      <c r="L70" s="321"/>
      <c r="M70" s="321"/>
      <c r="N70" s="321"/>
      <c r="O70" s="321"/>
      <c r="P70" s="335"/>
      <c r="Q70" s="221" t="s">
        <v>633</v>
      </c>
      <c r="R70" s="222" t="str">
        <f t="shared" ref="R70:BQ70" si="60">IF(ISBLANK(R68),"-",R68+R69)</f>
        <v>-</v>
      </c>
      <c r="S70" s="222" t="str">
        <f t="shared" si="60"/>
        <v>-</v>
      </c>
      <c r="T70" s="222" t="str">
        <f t="shared" si="60"/>
        <v>-</v>
      </c>
      <c r="U70" s="222" t="str">
        <f t="shared" si="60"/>
        <v>-</v>
      </c>
      <c r="V70" s="222" t="str">
        <f t="shared" si="60"/>
        <v>-</v>
      </c>
      <c r="W70" s="222" t="str">
        <f t="shared" si="60"/>
        <v>-</v>
      </c>
      <c r="X70" s="222" t="str">
        <f t="shared" si="60"/>
        <v>-</v>
      </c>
      <c r="Y70" s="222" t="str">
        <f t="shared" si="60"/>
        <v>-</v>
      </c>
      <c r="Z70" s="222" t="str">
        <f t="shared" si="60"/>
        <v>-</v>
      </c>
      <c r="AA70" s="222" t="str">
        <f t="shared" si="60"/>
        <v>-</v>
      </c>
      <c r="AB70" s="222" t="str">
        <f t="shared" si="60"/>
        <v>-</v>
      </c>
      <c r="AC70" s="222" t="str">
        <f t="shared" si="60"/>
        <v>-</v>
      </c>
      <c r="AD70" s="222" t="str">
        <f t="shared" si="60"/>
        <v>-</v>
      </c>
      <c r="AE70" s="222" t="str">
        <f t="shared" si="60"/>
        <v>-</v>
      </c>
      <c r="AF70" s="222" t="str">
        <f t="shared" si="60"/>
        <v>-</v>
      </c>
      <c r="AG70" s="222" t="str">
        <f t="shared" si="60"/>
        <v>-</v>
      </c>
      <c r="AH70" s="222" t="str">
        <f t="shared" si="60"/>
        <v>-</v>
      </c>
      <c r="AI70" s="222" t="str">
        <f t="shared" si="60"/>
        <v>-</v>
      </c>
      <c r="AJ70" s="222" t="str">
        <f t="shared" si="60"/>
        <v>-</v>
      </c>
      <c r="AK70" s="222" t="str">
        <f t="shared" si="60"/>
        <v>-</v>
      </c>
      <c r="AL70" s="222" t="str">
        <f t="shared" si="60"/>
        <v>-</v>
      </c>
      <c r="AM70" s="222" t="str">
        <f t="shared" si="60"/>
        <v>-</v>
      </c>
      <c r="AN70" s="222" t="str">
        <f t="shared" si="60"/>
        <v>-</v>
      </c>
      <c r="AO70" s="222" t="str">
        <f t="shared" si="60"/>
        <v>-</v>
      </c>
      <c r="AP70" s="222" t="str">
        <f t="shared" si="60"/>
        <v>-</v>
      </c>
      <c r="AQ70" s="222" t="str">
        <f t="shared" si="60"/>
        <v>-</v>
      </c>
      <c r="AR70" s="222" t="str">
        <f t="shared" si="60"/>
        <v>-</v>
      </c>
      <c r="AS70" s="222" t="str">
        <f t="shared" si="60"/>
        <v>-</v>
      </c>
      <c r="AT70" s="222" t="str">
        <f t="shared" si="60"/>
        <v>-</v>
      </c>
      <c r="AU70" s="222" t="str">
        <f t="shared" si="60"/>
        <v>-</v>
      </c>
      <c r="AV70" s="222" t="str">
        <f t="shared" si="60"/>
        <v>-</v>
      </c>
      <c r="AW70" s="222" t="str">
        <f t="shared" si="60"/>
        <v>-</v>
      </c>
      <c r="AX70" s="222" t="str">
        <f t="shared" si="60"/>
        <v>-</v>
      </c>
      <c r="AY70" s="222" t="str">
        <f t="shared" si="60"/>
        <v>-</v>
      </c>
      <c r="AZ70" s="222" t="str">
        <f t="shared" si="60"/>
        <v>-</v>
      </c>
      <c r="BA70" s="222" t="str">
        <f t="shared" si="60"/>
        <v>-</v>
      </c>
      <c r="BB70" s="222" t="str">
        <f t="shared" si="60"/>
        <v>-</v>
      </c>
      <c r="BC70" s="222" t="str">
        <f t="shared" si="60"/>
        <v>-</v>
      </c>
      <c r="BD70" s="222" t="str">
        <f t="shared" si="60"/>
        <v>-</v>
      </c>
      <c r="BE70" s="222" t="str">
        <f t="shared" si="60"/>
        <v>-</v>
      </c>
      <c r="BF70" s="222" t="str">
        <f t="shared" si="60"/>
        <v>-</v>
      </c>
      <c r="BG70" s="222" t="str">
        <f t="shared" si="60"/>
        <v>-</v>
      </c>
      <c r="BH70" s="222" t="str">
        <f t="shared" si="60"/>
        <v>-</v>
      </c>
      <c r="BI70" s="222" t="str">
        <f t="shared" si="60"/>
        <v>-</v>
      </c>
      <c r="BJ70" s="222" t="str">
        <f t="shared" si="60"/>
        <v>-</v>
      </c>
      <c r="BK70" s="222" t="str">
        <f t="shared" si="60"/>
        <v>-</v>
      </c>
      <c r="BL70" s="222" t="str">
        <f t="shared" si="60"/>
        <v>-</v>
      </c>
      <c r="BM70" s="222" t="str">
        <f t="shared" si="60"/>
        <v>-</v>
      </c>
      <c r="BN70" s="222" t="str">
        <f t="shared" si="60"/>
        <v>-</v>
      </c>
      <c r="BO70" s="222" t="str">
        <f t="shared" si="60"/>
        <v>-</v>
      </c>
      <c r="BP70" s="222" t="str">
        <f t="shared" si="60"/>
        <v>-</v>
      </c>
      <c r="BQ70" s="222" t="str">
        <f t="shared" si="60"/>
        <v>-</v>
      </c>
      <c r="BR70" s="133">
        <f t="shared" si="59"/>
        <v>0</v>
      </c>
    </row>
    <row r="71" spans="1:70" x14ac:dyDescent="0.2">
      <c r="A71" s="297"/>
      <c r="B71" s="321"/>
      <c r="C71" s="321"/>
      <c r="D71" s="321"/>
      <c r="E71" s="323"/>
      <c r="F71" s="323"/>
      <c r="G71" s="323"/>
      <c r="H71" s="326"/>
      <c r="I71" s="323"/>
      <c r="J71" s="321"/>
      <c r="K71" s="321"/>
      <c r="L71" s="321"/>
      <c r="M71" s="321"/>
      <c r="N71" s="321"/>
      <c r="O71" s="321"/>
      <c r="P71" s="335"/>
      <c r="Q71" s="219" t="s">
        <v>936</v>
      </c>
      <c r="R71" s="223" t="str">
        <f t="shared" ref="R71:BQ71" si="61">IF(ISNUMBER(R70),(IF(R70&gt;0,(100/(R68+R69))*R68,"-")),"-")</f>
        <v>-</v>
      </c>
      <c r="S71" s="223" t="str">
        <f t="shared" si="61"/>
        <v>-</v>
      </c>
      <c r="T71" s="223" t="str">
        <f t="shared" si="61"/>
        <v>-</v>
      </c>
      <c r="U71" s="223" t="str">
        <f t="shared" si="61"/>
        <v>-</v>
      </c>
      <c r="V71" s="223" t="str">
        <f t="shared" si="61"/>
        <v>-</v>
      </c>
      <c r="W71" s="223" t="str">
        <f t="shared" si="61"/>
        <v>-</v>
      </c>
      <c r="X71" s="223" t="str">
        <f t="shared" si="61"/>
        <v>-</v>
      </c>
      <c r="Y71" s="223" t="str">
        <f t="shared" si="61"/>
        <v>-</v>
      </c>
      <c r="Z71" s="223" t="str">
        <f t="shared" si="61"/>
        <v>-</v>
      </c>
      <c r="AA71" s="223" t="str">
        <f t="shared" si="61"/>
        <v>-</v>
      </c>
      <c r="AB71" s="223" t="str">
        <f t="shared" si="61"/>
        <v>-</v>
      </c>
      <c r="AC71" s="223" t="str">
        <f t="shared" si="61"/>
        <v>-</v>
      </c>
      <c r="AD71" s="223" t="str">
        <f t="shared" si="61"/>
        <v>-</v>
      </c>
      <c r="AE71" s="223" t="str">
        <f t="shared" si="61"/>
        <v>-</v>
      </c>
      <c r="AF71" s="223" t="str">
        <f t="shared" si="61"/>
        <v>-</v>
      </c>
      <c r="AG71" s="223" t="str">
        <f t="shared" si="61"/>
        <v>-</v>
      </c>
      <c r="AH71" s="223" t="str">
        <f t="shared" si="61"/>
        <v>-</v>
      </c>
      <c r="AI71" s="223" t="str">
        <f t="shared" si="61"/>
        <v>-</v>
      </c>
      <c r="AJ71" s="223" t="str">
        <f t="shared" si="61"/>
        <v>-</v>
      </c>
      <c r="AK71" s="223" t="str">
        <f t="shared" si="61"/>
        <v>-</v>
      </c>
      <c r="AL71" s="223" t="str">
        <f t="shared" si="61"/>
        <v>-</v>
      </c>
      <c r="AM71" s="223" t="str">
        <f t="shared" si="61"/>
        <v>-</v>
      </c>
      <c r="AN71" s="223" t="str">
        <f t="shared" si="61"/>
        <v>-</v>
      </c>
      <c r="AO71" s="223" t="str">
        <f t="shared" si="61"/>
        <v>-</v>
      </c>
      <c r="AP71" s="223" t="str">
        <f t="shared" si="61"/>
        <v>-</v>
      </c>
      <c r="AQ71" s="223" t="str">
        <f t="shared" si="61"/>
        <v>-</v>
      </c>
      <c r="AR71" s="223" t="str">
        <f t="shared" si="61"/>
        <v>-</v>
      </c>
      <c r="AS71" s="223" t="str">
        <f t="shared" si="61"/>
        <v>-</v>
      </c>
      <c r="AT71" s="223" t="str">
        <f t="shared" si="61"/>
        <v>-</v>
      </c>
      <c r="AU71" s="223" t="str">
        <f t="shared" si="61"/>
        <v>-</v>
      </c>
      <c r="AV71" s="223" t="str">
        <f t="shared" si="61"/>
        <v>-</v>
      </c>
      <c r="AW71" s="223" t="str">
        <f t="shared" si="61"/>
        <v>-</v>
      </c>
      <c r="AX71" s="223" t="str">
        <f t="shared" si="61"/>
        <v>-</v>
      </c>
      <c r="AY71" s="223" t="str">
        <f t="shared" si="61"/>
        <v>-</v>
      </c>
      <c r="AZ71" s="223" t="str">
        <f t="shared" si="61"/>
        <v>-</v>
      </c>
      <c r="BA71" s="223" t="str">
        <f t="shared" si="61"/>
        <v>-</v>
      </c>
      <c r="BB71" s="223" t="str">
        <f t="shared" si="61"/>
        <v>-</v>
      </c>
      <c r="BC71" s="223" t="str">
        <f t="shared" si="61"/>
        <v>-</v>
      </c>
      <c r="BD71" s="223" t="str">
        <f t="shared" si="61"/>
        <v>-</v>
      </c>
      <c r="BE71" s="223" t="str">
        <f t="shared" si="61"/>
        <v>-</v>
      </c>
      <c r="BF71" s="223" t="str">
        <f t="shared" si="61"/>
        <v>-</v>
      </c>
      <c r="BG71" s="223" t="str">
        <f t="shared" si="61"/>
        <v>-</v>
      </c>
      <c r="BH71" s="223" t="str">
        <f t="shared" si="61"/>
        <v>-</v>
      </c>
      <c r="BI71" s="223" t="str">
        <f t="shared" si="61"/>
        <v>-</v>
      </c>
      <c r="BJ71" s="223" t="str">
        <f t="shared" si="61"/>
        <v>-</v>
      </c>
      <c r="BK71" s="223" t="str">
        <f t="shared" si="61"/>
        <v>-</v>
      </c>
      <c r="BL71" s="223" t="str">
        <f t="shared" si="61"/>
        <v>-</v>
      </c>
      <c r="BM71" s="223" t="str">
        <f t="shared" si="61"/>
        <v>-</v>
      </c>
      <c r="BN71" s="223" t="str">
        <f t="shared" si="61"/>
        <v>-</v>
      </c>
      <c r="BO71" s="223" t="str">
        <f t="shared" si="61"/>
        <v>-</v>
      </c>
      <c r="BP71" s="223" t="str">
        <f t="shared" si="61"/>
        <v>-</v>
      </c>
      <c r="BQ71" s="223" t="str">
        <f t="shared" si="61"/>
        <v>-</v>
      </c>
      <c r="BR71" s="119" t="e">
        <f t="shared" ref="BR71:BR72" si="62">AVERAGE(R71:BQ71)</f>
        <v>#DIV/0!</v>
      </c>
    </row>
    <row r="72" spans="1:70" x14ac:dyDescent="0.2">
      <c r="A72" s="324"/>
      <c r="B72" s="322"/>
      <c r="C72" s="322"/>
      <c r="D72" s="322"/>
      <c r="E72" s="322"/>
      <c r="F72" s="322"/>
      <c r="G72" s="322"/>
      <c r="H72" s="327"/>
      <c r="I72" s="322"/>
      <c r="J72" s="322"/>
      <c r="K72" s="322"/>
      <c r="L72" s="322"/>
      <c r="M72" s="322"/>
      <c r="N72" s="322"/>
      <c r="O72" s="322"/>
      <c r="P72" s="336"/>
      <c r="Q72" s="224" t="s">
        <v>937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122" t="e">
        <f t="shared" si="62"/>
        <v>#DIV/0!</v>
      </c>
    </row>
    <row r="73" spans="1:70" ht="12.75" customHeight="1" x14ac:dyDescent="0.2">
      <c r="A73" s="291" t="s">
        <v>62</v>
      </c>
      <c r="B73" s="295">
        <v>15</v>
      </c>
      <c r="C73" s="295" t="s">
        <v>133</v>
      </c>
      <c r="D73" s="295"/>
      <c r="E73" s="295" t="s">
        <v>615</v>
      </c>
      <c r="F73" s="295"/>
      <c r="G73" s="295"/>
      <c r="H73" s="325" t="s">
        <v>356</v>
      </c>
      <c r="I73" s="295" t="s">
        <v>616</v>
      </c>
      <c r="J73" s="295"/>
      <c r="K73" s="295"/>
      <c r="L73" s="295"/>
      <c r="M73" s="295"/>
      <c r="N73" s="295"/>
      <c r="O73" s="295"/>
      <c r="P73" s="301"/>
      <c r="Q73" s="219" t="s">
        <v>934</v>
      </c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>
        <v>1</v>
      </c>
      <c r="AS73" s="230">
        <v>7</v>
      </c>
      <c r="AT73" s="230">
        <v>36</v>
      </c>
      <c r="AU73" s="230">
        <v>132</v>
      </c>
      <c r="AV73" s="230">
        <v>46</v>
      </c>
      <c r="AW73" s="230">
        <v>18</v>
      </c>
      <c r="AX73" s="230">
        <v>22</v>
      </c>
      <c r="AY73" s="230">
        <v>24</v>
      </c>
      <c r="AZ73" s="230">
        <v>79</v>
      </c>
      <c r="BA73" s="230">
        <v>129</v>
      </c>
      <c r="BB73" s="230">
        <v>68</v>
      </c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132">
        <f t="shared" ref="BR73:BR75" si="63">SUM(R73:BQ73)</f>
        <v>562</v>
      </c>
    </row>
    <row r="74" spans="1:70" x14ac:dyDescent="0.2">
      <c r="A74" s="297"/>
      <c r="B74" s="321"/>
      <c r="C74" s="321"/>
      <c r="D74" s="321"/>
      <c r="E74" s="323"/>
      <c r="F74" s="323"/>
      <c r="G74" s="323"/>
      <c r="H74" s="326"/>
      <c r="I74" s="323"/>
      <c r="J74" s="321"/>
      <c r="K74" s="321"/>
      <c r="L74" s="321"/>
      <c r="M74" s="321"/>
      <c r="N74" s="321"/>
      <c r="O74" s="321"/>
      <c r="P74" s="335"/>
      <c r="Q74" s="219" t="s">
        <v>935</v>
      </c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>
        <v>2</v>
      </c>
      <c r="AS74" s="230">
        <v>16</v>
      </c>
      <c r="AT74" s="230">
        <v>15</v>
      </c>
      <c r="AU74" s="230">
        <v>100</v>
      </c>
      <c r="AV74" s="230">
        <v>48</v>
      </c>
      <c r="AW74" s="230">
        <v>25</v>
      </c>
      <c r="AX74" s="230">
        <v>10</v>
      </c>
      <c r="AY74" s="230">
        <v>19</v>
      </c>
      <c r="AZ74" s="230">
        <v>43</v>
      </c>
      <c r="BA74" s="230">
        <v>90</v>
      </c>
      <c r="BB74" s="230">
        <v>59</v>
      </c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132">
        <f t="shared" si="63"/>
        <v>427</v>
      </c>
    </row>
    <row r="75" spans="1:70" x14ac:dyDescent="0.2">
      <c r="A75" s="297"/>
      <c r="B75" s="321"/>
      <c r="C75" s="321"/>
      <c r="D75" s="321"/>
      <c r="E75" s="323"/>
      <c r="F75" s="323"/>
      <c r="G75" s="323"/>
      <c r="H75" s="326"/>
      <c r="I75" s="323"/>
      <c r="J75" s="321"/>
      <c r="K75" s="321"/>
      <c r="L75" s="321"/>
      <c r="M75" s="321"/>
      <c r="N75" s="321"/>
      <c r="O75" s="321"/>
      <c r="P75" s="335"/>
      <c r="Q75" s="221" t="s">
        <v>633</v>
      </c>
      <c r="R75" s="222" t="str">
        <f t="shared" ref="R75:BQ75" si="64">IF(ISBLANK(R73),"-",R73+R74)</f>
        <v>-</v>
      </c>
      <c r="S75" s="222" t="str">
        <f t="shared" si="64"/>
        <v>-</v>
      </c>
      <c r="T75" s="222" t="str">
        <f t="shared" si="64"/>
        <v>-</v>
      </c>
      <c r="U75" s="222" t="str">
        <f t="shared" si="64"/>
        <v>-</v>
      </c>
      <c r="V75" s="222" t="str">
        <f t="shared" si="64"/>
        <v>-</v>
      </c>
      <c r="W75" s="222" t="str">
        <f t="shared" si="64"/>
        <v>-</v>
      </c>
      <c r="X75" s="222" t="str">
        <f t="shared" si="64"/>
        <v>-</v>
      </c>
      <c r="Y75" s="222" t="str">
        <f t="shared" si="64"/>
        <v>-</v>
      </c>
      <c r="Z75" s="222" t="str">
        <f t="shared" si="64"/>
        <v>-</v>
      </c>
      <c r="AA75" s="222" t="str">
        <f t="shared" si="64"/>
        <v>-</v>
      </c>
      <c r="AB75" s="222" t="str">
        <f t="shared" si="64"/>
        <v>-</v>
      </c>
      <c r="AC75" s="222" t="str">
        <f t="shared" si="64"/>
        <v>-</v>
      </c>
      <c r="AD75" s="222" t="str">
        <f t="shared" si="64"/>
        <v>-</v>
      </c>
      <c r="AE75" s="222" t="str">
        <f t="shared" si="64"/>
        <v>-</v>
      </c>
      <c r="AF75" s="222" t="str">
        <f t="shared" si="64"/>
        <v>-</v>
      </c>
      <c r="AG75" s="222" t="str">
        <f t="shared" si="64"/>
        <v>-</v>
      </c>
      <c r="AH75" s="222" t="str">
        <f t="shared" si="64"/>
        <v>-</v>
      </c>
      <c r="AI75" s="222" t="str">
        <f t="shared" si="64"/>
        <v>-</v>
      </c>
      <c r="AJ75" s="222" t="str">
        <f t="shared" si="64"/>
        <v>-</v>
      </c>
      <c r="AK75" s="222" t="str">
        <f t="shared" si="64"/>
        <v>-</v>
      </c>
      <c r="AL75" s="222" t="str">
        <f t="shared" si="64"/>
        <v>-</v>
      </c>
      <c r="AM75" s="222" t="str">
        <f t="shared" si="64"/>
        <v>-</v>
      </c>
      <c r="AN75" s="222" t="str">
        <f t="shared" si="64"/>
        <v>-</v>
      </c>
      <c r="AO75" s="222" t="str">
        <f t="shared" si="64"/>
        <v>-</v>
      </c>
      <c r="AP75" s="222" t="str">
        <f t="shared" si="64"/>
        <v>-</v>
      </c>
      <c r="AQ75" s="222" t="str">
        <f t="shared" si="64"/>
        <v>-</v>
      </c>
      <c r="AR75" s="222">
        <f t="shared" si="64"/>
        <v>3</v>
      </c>
      <c r="AS75" s="222">
        <f t="shared" si="64"/>
        <v>23</v>
      </c>
      <c r="AT75" s="222">
        <f t="shared" si="64"/>
        <v>51</v>
      </c>
      <c r="AU75" s="222">
        <f t="shared" si="64"/>
        <v>232</v>
      </c>
      <c r="AV75" s="222">
        <f t="shared" si="64"/>
        <v>94</v>
      </c>
      <c r="AW75" s="222">
        <f t="shared" si="64"/>
        <v>43</v>
      </c>
      <c r="AX75" s="222">
        <f t="shared" si="64"/>
        <v>32</v>
      </c>
      <c r="AY75" s="222">
        <f t="shared" si="64"/>
        <v>43</v>
      </c>
      <c r="AZ75" s="222">
        <f t="shared" si="64"/>
        <v>122</v>
      </c>
      <c r="BA75" s="222">
        <f t="shared" si="64"/>
        <v>219</v>
      </c>
      <c r="BB75" s="222">
        <f t="shared" si="64"/>
        <v>127</v>
      </c>
      <c r="BC75" s="222" t="str">
        <f t="shared" si="64"/>
        <v>-</v>
      </c>
      <c r="BD75" s="222" t="str">
        <f t="shared" si="64"/>
        <v>-</v>
      </c>
      <c r="BE75" s="222" t="str">
        <f t="shared" si="64"/>
        <v>-</v>
      </c>
      <c r="BF75" s="222" t="str">
        <f t="shared" si="64"/>
        <v>-</v>
      </c>
      <c r="BG75" s="222" t="str">
        <f t="shared" si="64"/>
        <v>-</v>
      </c>
      <c r="BH75" s="222" t="str">
        <f t="shared" si="64"/>
        <v>-</v>
      </c>
      <c r="BI75" s="222" t="str">
        <f t="shared" si="64"/>
        <v>-</v>
      </c>
      <c r="BJ75" s="222" t="str">
        <f t="shared" si="64"/>
        <v>-</v>
      </c>
      <c r="BK75" s="222" t="str">
        <f t="shared" si="64"/>
        <v>-</v>
      </c>
      <c r="BL75" s="222" t="str">
        <f t="shared" si="64"/>
        <v>-</v>
      </c>
      <c r="BM75" s="222" t="str">
        <f t="shared" si="64"/>
        <v>-</v>
      </c>
      <c r="BN75" s="222" t="str">
        <f t="shared" si="64"/>
        <v>-</v>
      </c>
      <c r="BO75" s="222" t="str">
        <f t="shared" si="64"/>
        <v>-</v>
      </c>
      <c r="BP75" s="222" t="str">
        <f t="shared" si="64"/>
        <v>-</v>
      </c>
      <c r="BQ75" s="222" t="str">
        <f t="shared" si="64"/>
        <v>-</v>
      </c>
      <c r="BR75" s="133">
        <f t="shared" si="63"/>
        <v>989</v>
      </c>
    </row>
    <row r="76" spans="1:70" x14ac:dyDescent="0.2">
      <c r="A76" s="297"/>
      <c r="B76" s="321"/>
      <c r="C76" s="321"/>
      <c r="D76" s="321"/>
      <c r="E76" s="323"/>
      <c r="F76" s="323"/>
      <c r="G76" s="323"/>
      <c r="H76" s="326"/>
      <c r="I76" s="323"/>
      <c r="J76" s="321"/>
      <c r="K76" s="321"/>
      <c r="L76" s="321"/>
      <c r="M76" s="321"/>
      <c r="N76" s="321"/>
      <c r="O76" s="321"/>
      <c r="P76" s="335"/>
      <c r="Q76" s="219" t="s">
        <v>936</v>
      </c>
      <c r="R76" s="223" t="str">
        <f t="shared" ref="R76:BQ76" si="65">IF(ISNUMBER(R75),(IF(R75&gt;0,(100/(R73+R74))*R73,"-")),"-")</f>
        <v>-</v>
      </c>
      <c r="S76" s="223" t="str">
        <f t="shared" si="65"/>
        <v>-</v>
      </c>
      <c r="T76" s="223" t="str">
        <f t="shared" si="65"/>
        <v>-</v>
      </c>
      <c r="U76" s="223" t="str">
        <f t="shared" si="65"/>
        <v>-</v>
      </c>
      <c r="V76" s="223" t="str">
        <f t="shared" si="65"/>
        <v>-</v>
      </c>
      <c r="W76" s="223" t="str">
        <f t="shared" si="65"/>
        <v>-</v>
      </c>
      <c r="X76" s="223" t="str">
        <f t="shared" si="65"/>
        <v>-</v>
      </c>
      <c r="Y76" s="223" t="str">
        <f t="shared" si="65"/>
        <v>-</v>
      </c>
      <c r="Z76" s="223" t="str">
        <f t="shared" si="65"/>
        <v>-</v>
      </c>
      <c r="AA76" s="223" t="str">
        <f t="shared" si="65"/>
        <v>-</v>
      </c>
      <c r="AB76" s="223" t="str">
        <f t="shared" si="65"/>
        <v>-</v>
      </c>
      <c r="AC76" s="223" t="str">
        <f t="shared" si="65"/>
        <v>-</v>
      </c>
      <c r="AD76" s="223" t="str">
        <f t="shared" si="65"/>
        <v>-</v>
      </c>
      <c r="AE76" s="223" t="str">
        <f t="shared" si="65"/>
        <v>-</v>
      </c>
      <c r="AF76" s="223" t="str">
        <f t="shared" si="65"/>
        <v>-</v>
      </c>
      <c r="AG76" s="223" t="str">
        <f t="shared" si="65"/>
        <v>-</v>
      </c>
      <c r="AH76" s="223" t="str">
        <f t="shared" si="65"/>
        <v>-</v>
      </c>
      <c r="AI76" s="223" t="str">
        <f t="shared" si="65"/>
        <v>-</v>
      </c>
      <c r="AJ76" s="223" t="str">
        <f t="shared" si="65"/>
        <v>-</v>
      </c>
      <c r="AK76" s="223" t="str">
        <f t="shared" si="65"/>
        <v>-</v>
      </c>
      <c r="AL76" s="223" t="str">
        <f t="shared" si="65"/>
        <v>-</v>
      </c>
      <c r="AM76" s="223" t="str">
        <f t="shared" si="65"/>
        <v>-</v>
      </c>
      <c r="AN76" s="223" t="str">
        <f t="shared" si="65"/>
        <v>-</v>
      </c>
      <c r="AO76" s="223" t="str">
        <f t="shared" si="65"/>
        <v>-</v>
      </c>
      <c r="AP76" s="223" t="str">
        <f t="shared" si="65"/>
        <v>-</v>
      </c>
      <c r="AQ76" s="223" t="str">
        <f t="shared" si="65"/>
        <v>-</v>
      </c>
      <c r="AR76" s="223">
        <f t="shared" si="65"/>
        <v>33.333333333333336</v>
      </c>
      <c r="AS76" s="223">
        <f t="shared" si="65"/>
        <v>30.434782608695649</v>
      </c>
      <c r="AT76" s="223">
        <f t="shared" si="65"/>
        <v>70.588235294117638</v>
      </c>
      <c r="AU76" s="223">
        <f t="shared" si="65"/>
        <v>56.896551724137929</v>
      </c>
      <c r="AV76" s="223">
        <f t="shared" si="65"/>
        <v>48.936170212765958</v>
      </c>
      <c r="AW76" s="223">
        <f t="shared" si="65"/>
        <v>41.860465116279073</v>
      </c>
      <c r="AX76" s="223">
        <f t="shared" si="65"/>
        <v>68.75</v>
      </c>
      <c r="AY76" s="223">
        <f t="shared" si="65"/>
        <v>55.813953488372093</v>
      </c>
      <c r="AZ76" s="223">
        <f t="shared" si="65"/>
        <v>64.754098360655746</v>
      </c>
      <c r="BA76" s="223">
        <f t="shared" si="65"/>
        <v>58.904109589041092</v>
      </c>
      <c r="BB76" s="223">
        <f t="shared" si="65"/>
        <v>53.543307086614178</v>
      </c>
      <c r="BC76" s="223" t="str">
        <f t="shared" si="65"/>
        <v>-</v>
      </c>
      <c r="BD76" s="223" t="str">
        <f t="shared" si="65"/>
        <v>-</v>
      </c>
      <c r="BE76" s="223" t="str">
        <f t="shared" si="65"/>
        <v>-</v>
      </c>
      <c r="BF76" s="223" t="str">
        <f t="shared" si="65"/>
        <v>-</v>
      </c>
      <c r="BG76" s="223" t="str">
        <f t="shared" si="65"/>
        <v>-</v>
      </c>
      <c r="BH76" s="223" t="str">
        <f t="shared" si="65"/>
        <v>-</v>
      </c>
      <c r="BI76" s="223" t="str">
        <f t="shared" si="65"/>
        <v>-</v>
      </c>
      <c r="BJ76" s="223" t="str">
        <f t="shared" si="65"/>
        <v>-</v>
      </c>
      <c r="BK76" s="223" t="str">
        <f t="shared" si="65"/>
        <v>-</v>
      </c>
      <c r="BL76" s="223" t="str">
        <f t="shared" si="65"/>
        <v>-</v>
      </c>
      <c r="BM76" s="223" t="str">
        <f t="shared" si="65"/>
        <v>-</v>
      </c>
      <c r="BN76" s="223" t="str">
        <f t="shared" si="65"/>
        <v>-</v>
      </c>
      <c r="BO76" s="223" t="str">
        <f t="shared" si="65"/>
        <v>-</v>
      </c>
      <c r="BP76" s="223" t="str">
        <f t="shared" si="65"/>
        <v>-</v>
      </c>
      <c r="BQ76" s="223" t="str">
        <f t="shared" si="65"/>
        <v>-</v>
      </c>
      <c r="BR76" s="270">
        <f t="shared" ref="BR76:BR77" si="66">AVERAGE(R76:BQ76)</f>
        <v>53.07409152854661</v>
      </c>
    </row>
    <row r="77" spans="1:70" x14ac:dyDescent="0.2">
      <c r="A77" s="324"/>
      <c r="B77" s="322"/>
      <c r="C77" s="322"/>
      <c r="D77" s="322"/>
      <c r="E77" s="322"/>
      <c r="F77" s="322"/>
      <c r="G77" s="322"/>
      <c r="H77" s="327"/>
      <c r="I77" s="322"/>
      <c r="J77" s="322"/>
      <c r="K77" s="322"/>
      <c r="L77" s="322"/>
      <c r="M77" s="322"/>
      <c r="N77" s="322"/>
      <c r="O77" s="322"/>
      <c r="P77" s="336"/>
      <c r="Q77" s="224" t="s">
        <v>937</v>
      </c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122" t="e">
        <f t="shared" si="66"/>
        <v>#DIV/0!</v>
      </c>
    </row>
    <row r="80" spans="1:70" x14ac:dyDescent="0.2">
      <c r="Q80" s="129" t="s">
        <v>954</v>
      </c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</row>
    <row r="81" spans="17:69" x14ac:dyDescent="0.2">
      <c r="Q81" s="127" t="s">
        <v>939</v>
      </c>
      <c r="R81" s="125">
        <v>1</v>
      </c>
      <c r="S81" s="125">
        <v>2</v>
      </c>
      <c r="T81" s="125">
        <v>3</v>
      </c>
      <c r="U81" s="125">
        <v>4</v>
      </c>
      <c r="V81" s="125">
        <v>5</v>
      </c>
      <c r="W81" s="125">
        <v>6</v>
      </c>
      <c r="X81" s="125">
        <v>7</v>
      </c>
      <c r="Y81" s="125">
        <v>8</v>
      </c>
      <c r="Z81" s="125">
        <v>9</v>
      </c>
      <c r="AA81" s="125">
        <v>10</v>
      </c>
      <c r="AB81" s="125">
        <v>11</v>
      </c>
      <c r="AC81" s="125">
        <v>12</v>
      </c>
      <c r="AD81" s="125">
        <v>13</v>
      </c>
      <c r="AE81" s="125">
        <v>14</v>
      </c>
      <c r="AF81" s="125">
        <v>15</v>
      </c>
      <c r="AG81" s="125">
        <v>16</v>
      </c>
      <c r="AH81" s="125">
        <v>17</v>
      </c>
      <c r="AI81" s="125">
        <v>18</v>
      </c>
      <c r="AJ81" s="125">
        <v>19</v>
      </c>
      <c r="AK81" s="125">
        <v>20</v>
      </c>
      <c r="AL81" s="125">
        <v>21</v>
      </c>
      <c r="AM81" s="125">
        <v>22</v>
      </c>
      <c r="AN81" s="125">
        <v>23</v>
      </c>
      <c r="AO81" s="125">
        <v>24</v>
      </c>
      <c r="AP81" s="125">
        <v>25</v>
      </c>
      <c r="AQ81" s="125">
        <v>26</v>
      </c>
      <c r="AR81" s="125">
        <v>27</v>
      </c>
      <c r="AS81" s="125">
        <v>28</v>
      </c>
      <c r="AT81" s="125">
        <v>29</v>
      </c>
      <c r="AU81" s="125">
        <v>30</v>
      </c>
      <c r="AV81" s="125">
        <v>31</v>
      </c>
      <c r="AW81" s="125">
        <v>32</v>
      </c>
      <c r="AX81" s="125">
        <v>33</v>
      </c>
      <c r="AY81" s="125">
        <v>34</v>
      </c>
      <c r="AZ81" s="125">
        <v>35</v>
      </c>
      <c r="BA81" s="125">
        <v>36</v>
      </c>
      <c r="BB81" s="125">
        <v>37</v>
      </c>
      <c r="BC81" s="125">
        <v>38</v>
      </c>
      <c r="BD81" s="125">
        <v>39</v>
      </c>
      <c r="BE81" s="125">
        <v>40</v>
      </c>
      <c r="BF81" s="125">
        <v>41</v>
      </c>
      <c r="BG81" s="125">
        <v>42</v>
      </c>
      <c r="BH81" s="125">
        <v>43</v>
      </c>
      <c r="BI81" s="125">
        <v>44</v>
      </c>
      <c r="BJ81" s="125">
        <v>45</v>
      </c>
      <c r="BK81" s="125">
        <v>46</v>
      </c>
      <c r="BL81" s="125">
        <v>47</v>
      </c>
      <c r="BM81" s="125">
        <v>48</v>
      </c>
      <c r="BN81" s="125">
        <v>49</v>
      </c>
      <c r="BO81" s="125">
        <v>50</v>
      </c>
      <c r="BP81" s="125">
        <v>51</v>
      </c>
      <c r="BQ81" s="125">
        <v>52</v>
      </c>
    </row>
    <row r="82" spans="17:69" x14ac:dyDescent="0.2">
      <c r="Q82" s="127" t="s">
        <v>940</v>
      </c>
      <c r="R82" s="125">
        <f>SUM(R5,R10,R15,R20,R25,R30,R35,R40,R45,R50,R55,R60,R65,R70,R75)</f>
        <v>99</v>
      </c>
      <c r="S82" s="125">
        <f t="shared" ref="S82:BQ82" si="67">SUM(S5,S10,S15,S20,S25,S30,S35,S40,S45,S50,S55,S60,S65,S70,S75)</f>
        <v>20</v>
      </c>
      <c r="T82" s="125">
        <f t="shared" si="67"/>
        <v>20</v>
      </c>
      <c r="U82" s="125">
        <f t="shared" si="67"/>
        <v>72</v>
      </c>
      <c r="V82" s="125">
        <f t="shared" si="67"/>
        <v>74</v>
      </c>
      <c r="W82" s="125">
        <f t="shared" si="67"/>
        <v>73</v>
      </c>
      <c r="X82" s="125">
        <f t="shared" si="67"/>
        <v>72</v>
      </c>
      <c r="Y82" s="125">
        <f t="shared" si="67"/>
        <v>139</v>
      </c>
      <c r="Z82" s="125">
        <f t="shared" si="67"/>
        <v>139</v>
      </c>
      <c r="AA82" s="125">
        <f t="shared" si="67"/>
        <v>29</v>
      </c>
      <c r="AB82" s="125">
        <f t="shared" si="67"/>
        <v>30</v>
      </c>
      <c r="AC82" s="125">
        <f t="shared" si="67"/>
        <v>32</v>
      </c>
      <c r="AD82" s="125">
        <f t="shared" si="67"/>
        <v>31</v>
      </c>
      <c r="AE82" s="125">
        <f t="shared" si="67"/>
        <v>43</v>
      </c>
      <c r="AF82" s="125">
        <f t="shared" si="67"/>
        <v>43</v>
      </c>
      <c r="AG82" s="125">
        <f t="shared" si="67"/>
        <v>14</v>
      </c>
      <c r="AH82" s="125">
        <f t="shared" si="67"/>
        <v>17</v>
      </c>
      <c r="AI82" s="125">
        <f t="shared" si="67"/>
        <v>23</v>
      </c>
      <c r="AJ82" s="125">
        <f t="shared" si="67"/>
        <v>19</v>
      </c>
      <c r="AK82" s="125">
        <f t="shared" si="67"/>
        <v>19</v>
      </c>
      <c r="AL82" s="125">
        <f t="shared" si="67"/>
        <v>21</v>
      </c>
      <c r="AM82" s="125">
        <f t="shared" si="67"/>
        <v>18</v>
      </c>
      <c r="AN82" s="125">
        <f t="shared" si="67"/>
        <v>25</v>
      </c>
      <c r="AO82" s="125">
        <f t="shared" si="67"/>
        <v>24</v>
      </c>
      <c r="AP82" s="125">
        <f t="shared" si="67"/>
        <v>112</v>
      </c>
      <c r="AQ82" s="125">
        <f t="shared" si="67"/>
        <v>393</v>
      </c>
      <c r="AR82" s="125">
        <f t="shared" si="67"/>
        <v>668</v>
      </c>
      <c r="AS82" s="125">
        <f>SUM(AS5,AS10,AS15,AS20,AS25,AS30,AS35,AS40,AS45,AS50,AS55,AS60,AS65,AS70,AS75)</f>
        <v>3191</v>
      </c>
      <c r="AT82" s="125">
        <f>SUM(AT5,AT10,AT15,AT20,AT25,AT30,AT35,AT40,AT45,AT50,AT55,AT60,AT65,AT70,AT75)</f>
        <v>2692</v>
      </c>
      <c r="AU82" s="125">
        <f t="shared" si="67"/>
        <v>9361</v>
      </c>
      <c r="AV82" s="125">
        <f t="shared" si="67"/>
        <v>6873</v>
      </c>
      <c r="AW82" s="125">
        <f t="shared" si="67"/>
        <v>2582</v>
      </c>
      <c r="AX82" s="125">
        <f t="shared" si="67"/>
        <v>2253</v>
      </c>
      <c r="AY82" s="125">
        <f t="shared" si="67"/>
        <v>4302</v>
      </c>
      <c r="AZ82" s="125">
        <f t="shared" si="67"/>
        <v>8811</v>
      </c>
      <c r="BA82" s="125">
        <f t="shared" si="67"/>
        <v>10371</v>
      </c>
      <c r="BB82" s="125">
        <f t="shared" si="67"/>
        <v>9218</v>
      </c>
      <c r="BC82" s="125">
        <f t="shared" si="67"/>
        <v>7262</v>
      </c>
      <c r="BD82" s="125">
        <f t="shared" si="67"/>
        <v>10693</v>
      </c>
      <c r="BE82" s="125">
        <f t="shared" si="67"/>
        <v>2353</v>
      </c>
      <c r="BF82" s="125">
        <f t="shared" si="67"/>
        <v>709</v>
      </c>
      <c r="BG82" s="125">
        <f t="shared" si="67"/>
        <v>1534</v>
      </c>
      <c r="BH82" s="125">
        <f t="shared" si="67"/>
        <v>965</v>
      </c>
      <c r="BI82" s="125">
        <f t="shared" si="67"/>
        <v>406</v>
      </c>
      <c r="BJ82" s="125">
        <f t="shared" si="67"/>
        <v>348</v>
      </c>
      <c r="BK82" s="125">
        <f t="shared" si="67"/>
        <v>348</v>
      </c>
      <c r="BL82" s="125">
        <f t="shared" si="67"/>
        <v>607</v>
      </c>
      <c r="BM82" s="125">
        <f t="shared" si="67"/>
        <v>607</v>
      </c>
      <c r="BN82" s="125">
        <f t="shared" si="67"/>
        <v>607</v>
      </c>
      <c r="BO82" s="125">
        <f t="shared" si="67"/>
        <v>607</v>
      </c>
      <c r="BP82" s="125">
        <f t="shared" si="67"/>
        <v>9</v>
      </c>
      <c r="BQ82" s="125">
        <f t="shared" si="67"/>
        <v>5</v>
      </c>
    </row>
    <row r="83" spans="17:69" x14ac:dyDescent="0.2">
      <c r="Q83" s="127" t="s">
        <v>1067</v>
      </c>
      <c r="R83" s="125">
        <f>COUNT(R5,R10,R15,R20,R25,R30,R35,R40,R45,R50,R55,R60,R65,R70,R75)</f>
        <v>6</v>
      </c>
      <c r="S83" s="125">
        <f t="shared" ref="S83:BQ83" si="68">COUNT(S5,S10,S15,S20,S25,S30,S35,S40,S45,S50,S55,S60,S65,S70,S75)</f>
        <v>6</v>
      </c>
      <c r="T83" s="125">
        <f t="shared" si="68"/>
        <v>6</v>
      </c>
      <c r="U83" s="125">
        <f t="shared" si="68"/>
        <v>5</v>
      </c>
      <c r="V83" s="125">
        <f t="shared" si="68"/>
        <v>5</v>
      </c>
      <c r="W83" s="125">
        <f t="shared" si="68"/>
        <v>5</v>
      </c>
      <c r="X83" s="125">
        <f t="shared" si="68"/>
        <v>5</v>
      </c>
      <c r="Y83" s="125">
        <f t="shared" si="68"/>
        <v>5</v>
      </c>
      <c r="Z83" s="125">
        <f t="shared" si="68"/>
        <v>5</v>
      </c>
      <c r="AA83" s="125">
        <f t="shared" si="68"/>
        <v>6</v>
      </c>
      <c r="AB83" s="125">
        <f t="shared" si="68"/>
        <v>6</v>
      </c>
      <c r="AC83" s="125">
        <f t="shared" si="68"/>
        <v>6</v>
      </c>
      <c r="AD83" s="125">
        <f t="shared" si="68"/>
        <v>6</v>
      </c>
      <c r="AE83" s="125">
        <f t="shared" si="68"/>
        <v>6</v>
      </c>
      <c r="AF83" s="125">
        <f t="shared" si="68"/>
        <v>6</v>
      </c>
      <c r="AG83" s="125">
        <f t="shared" si="68"/>
        <v>6</v>
      </c>
      <c r="AH83" s="125">
        <f t="shared" si="68"/>
        <v>6</v>
      </c>
      <c r="AI83" s="125">
        <f t="shared" si="68"/>
        <v>6</v>
      </c>
      <c r="AJ83" s="125">
        <f t="shared" si="68"/>
        <v>6</v>
      </c>
      <c r="AK83" s="125">
        <f t="shared" si="68"/>
        <v>6</v>
      </c>
      <c r="AL83" s="125">
        <f t="shared" si="68"/>
        <v>6</v>
      </c>
      <c r="AM83" s="125">
        <f t="shared" si="68"/>
        <v>6</v>
      </c>
      <c r="AN83" s="125">
        <f t="shared" si="68"/>
        <v>6</v>
      </c>
      <c r="AO83" s="125">
        <f t="shared" si="68"/>
        <v>6</v>
      </c>
      <c r="AP83" s="125">
        <f t="shared" si="68"/>
        <v>6</v>
      </c>
      <c r="AQ83" s="125">
        <f t="shared" si="68"/>
        <v>6</v>
      </c>
      <c r="AR83" s="125">
        <f t="shared" si="68"/>
        <v>8</v>
      </c>
      <c r="AS83" s="125">
        <f t="shared" si="68"/>
        <v>8</v>
      </c>
      <c r="AT83" s="125">
        <f t="shared" si="68"/>
        <v>8</v>
      </c>
      <c r="AU83" s="125">
        <f t="shared" si="68"/>
        <v>8</v>
      </c>
      <c r="AV83" s="125">
        <f t="shared" si="68"/>
        <v>8</v>
      </c>
      <c r="AW83" s="125">
        <f t="shared" si="68"/>
        <v>8</v>
      </c>
      <c r="AX83" s="125">
        <f t="shared" si="68"/>
        <v>8</v>
      </c>
      <c r="AY83" s="125">
        <f t="shared" si="68"/>
        <v>8</v>
      </c>
      <c r="AZ83" s="125">
        <f t="shared" si="68"/>
        <v>8</v>
      </c>
      <c r="BA83" s="125">
        <f t="shared" si="68"/>
        <v>8</v>
      </c>
      <c r="BB83" s="125">
        <f t="shared" si="68"/>
        <v>8</v>
      </c>
      <c r="BC83" s="125">
        <f t="shared" si="68"/>
        <v>7</v>
      </c>
      <c r="BD83" s="125">
        <f t="shared" si="68"/>
        <v>7</v>
      </c>
      <c r="BE83" s="125">
        <f t="shared" si="68"/>
        <v>6</v>
      </c>
      <c r="BF83" s="125">
        <f t="shared" si="68"/>
        <v>6</v>
      </c>
      <c r="BG83" s="125">
        <f t="shared" si="68"/>
        <v>6</v>
      </c>
      <c r="BH83" s="125">
        <f t="shared" si="68"/>
        <v>3</v>
      </c>
      <c r="BI83" s="125">
        <f t="shared" si="68"/>
        <v>3</v>
      </c>
      <c r="BJ83" s="125">
        <f t="shared" si="68"/>
        <v>3</v>
      </c>
      <c r="BK83" s="125">
        <f t="shared" si="68"/>
        <v>3</v>
      </c>
      <c r="BL83" s="125">
        <f t="shared" si="68"/>
        <v>3</v>
      </c>
      <c r="BM83" s="125">
        <f t="shared" si="68"/>
        <v>3</v>
      </c>
      <c r="BN83" s="125">
        <f t="shared" si="68"/>
        <v>3</v>
      </c>
      <c r="BO83" s="125">
        <f t="shared" si="68"/>
        <v>3</v>
      </c>
      <c r="BP83" s="125">
        <f t="shared" si="68"/>
        <v>3</v>
      </c>
      <c r="BQ83" s="125">
        <f t="shared" si="68"/>
        <v>3</v>
      </c>
    </row>
    <row r="84" spans="17:69" ht="22.5" x14ac:dyDescent="0.2">
      <c r="Q84" s="128" t="s">
        <v>1068</v>
      </c>
      <c r="R84" s="126">
        <f>R82/R83</f>
        <v>16.5</v>
      </c>
      <c r="S84" s="126">
        <f t="shared" ref="S84:BQ84" si="69">S82/S83</f>
        <v>3.3333333333333335</v>
      </c>
      <c r="T84" s="126">
        <f t="shared" si="69"/>
        <v>3.3333333333333335</v>
      </c>
      <c r="U84" s="126">
        <f t="shared" si="69"/>
        <v>14.4</v>
      </c>
      <c r="V84" s="126">
        <f t="shared" si="69"/>
        <v>14.8</v>
      </c>
      <c r="W84" s="126">
        <f>W82/W83</f>
        <v>14.6</v>
      </c>
      <c r="X84" s="126">
        <f t="shared" si="69"/>
        <v>14.4</v>
      </c>
      <c r="Y84" s="126">
        <f t="shared" si="69"/>
        <v>27.8</v>
      </c>
      <c r="Z84" s="126">
        <f t="shared" si="69"/>
        <v>27.8</v>
      </c>
      <c r="AA84" s="126">
        <f t="shared" si="69"/>
        <v>4.833333333333333</v>
      </c>
      <c r="AB84" s="126">
        <f t="shared" si="69"/>
        <v>5</v>
      </c>
      <c r="AC84" s="126">
        <f t="shared" si="69"/>
        <v>5.333333333333333</v>
      </c>
      <c r="AD84" s="126">
        <f t="shared" si="69"/>
        <v>5.166666666666667</v>
      </c>
      <c r="AE84" s="126">
        <f t="shared" si="69"/>
        <v>7.166666666666667</v>
      </c>
      <c r="AF84" s="126">
        <f t="shared" si="69"/>
        <v>7.166666666666667</v>
      </c>
      <c r="AG84" s="126">
        <f t="shared" si="69"/>
        <v>2.3333333333333335</v>
      </c>
      <c r="AH84" s="126">
        <f t="shared" si="69"/>
        <v>2.8333333333333335</v>
      </c>
      <c r="AI84" s="126">
        <f t="shared" si="69"/>
        <v>3.8333333333333335</v>
      </c>
      <c r="AJ84" s="126">
        <f t="shared" si="69"/>
        <v>3.1666666666666665</v>
      </c>
      <c r="AK84" s="126">
        <f t="shared" si="69"/>
        <v>3.1666666666666665</v>
      </c>
      <c r="AL84" s="126">
        <f t="shared" si="69"/>
        <v>3.5</v>
      </c>
      <c r="AM84" s="126">
        <f t="shared" si="69"/>
        <v>3</v>
      </c>
      <c r="AN84" s="126">
        <f t="shared" si="69"/>
        <v>4.166666666666667</v>
      </c>
      <c r="AO84" s="126">
        <f t="shared" si="69"/>
        <v>4</v>
      </c>
      <c r="AP84" s="126">
        <f t="shared" si="69"/>
        <v>18.666666666666668</v>
      </c>
      <c r="AQ84" s="126">
        <f t="shared" si="69"/>
        <v>65.5</v>
      </c>
      <c r="AR84" s="126">
        <f t="shared" si="69"/>
        <v>83.5</v>
      </c>
      <c r="AS84" s="126">
        <f t="shared" si="69"/>
        <v>398.875</v>
      </c>
      <c r="AT84" s="126">
        <f>AT82/AT83</f>
        <v>336.5</v>
      </c>
      <c r="AU84" s="126">
        <f t="shared" si="69"/>
        <v>1170.125</v>
      </c>
      <c r="AV84" s="126">
        <f t="shared" si="69"/>
        <v>859.125</v>
      </c>
      <c r="AW84" s="126">
        <f t="shared" si="69"/>
        <v>322.75</v>
      </c>
      <c r="AX84" s="126">
        <f t="shared" si="69"/>
        <v>281.625</v>
      </c>
      <c r="AY84" s="126">
        <f t="shared" si="69"/>
        <v>537.75</v>
      </c>
      <c r="AZ84" s="126">
        <f t="shared" si="69"/>
        <v>1101.375</v>
      </c>
      <c r="BA84" s="126">
        <f t="shared" si="69"/>
        <v>1296.375</v>
      </c>
      <c r="BB84" s="126">
        <f t="shared" si="69"/>
        <v>1152.25</v>
      </c>
      <c r="BC84" s="126">
        <f t="shared" si="69"/>
        <v>1037.4285714285713</v>
      </c>
      <c r="BD84" s="126">
        <f t="shared" si="69"/>
        <v>1527.5714285714287</v>
      </c>
      <c r="BE84" s="126">
        <f t="shared" si="69"/>
        <v>392.16666666666669</v>
      </c>
      <c r="BF84" s="126">
        <f t="shared" si="69"/>
        <v>118.16666666666667</v>
      </c>
      <c r="BG84" s="126">
        <f t="shared" si="69"/>
        <v>255.66666666666666</v>
      </c>
      <c r="BH84" s="126">
        <f t="shared" si="69"/>
        <v>321.66666666666669</v>
      </c>
      <c r="BI84" s="126">
        <f t="shared" si="69"/>
        <v>135.33333333333334</v>
      </c>
      <c r="BJ84" s="126">
        <f t="shared" si="69"/>
        <v>116</v>
      </c>
      <c r="BK84" s="126">
        <f t="shared" si="69"/>
        <v>116</v>
      </c>
      <c r="BL84" s="126">
        <f t="shared" si="69"/>
        <v>202.33333333333334</v>
      </c>
      <c r="BM84" s="126">
        <f t="shared" si="69"/>
        <v>202.33333333333334</v>
      </c>
      <c r="BN84" s="126">
        <f t="shared" si="69"/>
        <v>202.33333333333334</v>
      </c>
      <c r="BO84" s="126">
        <f t="shared" si="69"/>
        <v>202.33333333333334</v>
      </c>
      <c r="BP84" s="126">
        <f t="shared" si="69"/>
        <v>3</v>
      </c>
      <c r="BQ84" s="126">
        <f t="shared" si="69"/>
        <v>1.6666666666666667</v>
      </c>
    </row>
  </sheetData>
  <mergeCells count="240">
    <mergeCell ref="P73:P77"/>
    <mergeCell ref="I73:I77"/>
    <mergeCell ref="J73:J77"/>
    <mergeCell ref="K73:K77"/>
    <mergeCell ref="L73:L77"/>
    <mergeCell ref="N73:N77"/>
    <mergeCell ref="O73:O77"/>
    <mergeCell ref="O68:O72"/>
    <mergeCell ref="P68:P72"/>
    <mergeCell ref="I68:I72"/>
    <mergeCell ref="J68:J72"/>
    <mergeCell ref="K68:K72"/>
    <mergeCell ref="L68:L72"/>
    <mergeCell ref="N68:N72"/>
    <mergeCell ref="A73:A77"/>
    <mergeCell ref="B73:B77"/>
    <mergeCell ref="C73:C77"/>
    <mergeCell ref="D73:D77"/>
    <mergeCell ref="E73:E77"/>
    <mergeCell ref="F73:F77"/>
    <mergeCell ref="G73:G77"/>
    <mergeCell ref="H73:H77"/>
    <mergeCell ref="H68:H72"/>
    <mergeCell ref="E53:E57"/>
    <mergeCell ref="F53:F57"/>
    <mergeCell ref="N63:N67"/>
    <mergeCell ref="O63:O67"/>
    <mergeCell ref="P63:P67"/>
    <mergeCell ref="A68:A72"/>
    <mergeCell ref="B68:B72"/>
    <mergeCell ref="C68:C72"/>
    <mergeCell ref="D68:D72"/>
    <mergeCell ref="E68:E72"/>
    <mergeCell ref="F68:F72"/>
    <mergeCell ref="G68:G72"/>
    <mergeCell ref="G63:G67"/>
    <mergeCell ref="H63:H67"/>
    <mergeCell ref="I63:I67"/>
    <mergeCell ref="J63:J67"/>
    <mergeCell ref="K63:K67"/>
    <mergeCell ref="L63:L67"/>
    <mergeCell ref="A63:A67"/>
    <mergeCell ref="B63:B67"/>
    <mergeCell ref="C63:C67"/>
    <mergeCell ref="D63:D67"/>
    <mergeCell ref="E63:E67"/>
    <mergeCell ref="F63:F67"/>
    <mergeCell ref="L58:L62"/>
    <mergeCell ref="N58:N62"/>
    <mergeCell ref="O58:O62"/>
    <mergeCell ref="P58:P62"/>
    <mergeCell ref="P53:P5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J53:J57"/>
    <mergeCell ref="K53:K57"/>
    <mergeCell ref="L53:L57"/>
    <mergeCell ref="N53:N57"/>
    <mergeCell ref="O53:O57"/>
    <mergeCell ref="A53:A57"/>
    <mergeCell ref="B53:B57"/>
    <mergeCell ref="C53:C57"/>
    <mergeCell ref="D53:D57"/>
    <mergeCell ref="P43:P47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I43:I47"/>
    <mergeCell ref="J43:J47"/>
    <mergeCell ref="K43:K47"/>
    <mergeCell ref="L43:L47"/>
    <mergeCell ref="A43:A47"/>
    <mergeCell ref="B43:B47"/>
    <mergeCell ref="C43:C47"/>
    <mergeCell ref="D43:D47"/>
    <mergeCell ref="E43:E47"/>
    <mergeCell ref="I48:I52"/>
    <mergeCell ref="J48:J52"/>
    <mergeCell ref="K48:K52"/>
    <mergeCell ref="L48:L52"/>
    <mergeCell ref="N48:N52"/>
    <mergeCell ref="P48:P52"/>
    <mergeCell ref="O38:O42"/>
    <mergeCell ref="P38:P42"/>
    <mergeCell ref="P33:P3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33:I37"/>
    <mergeCell ref="J33:J37"/>
    <mergeCell ref="K33:K37"/>
    <mergeCell ref="L33:L37"/>
    <mergeCell ref="N33:N37"/>
    <mergeCell ref="O33:O37"/>
    <mergeCell ref="A33:A37"/>
    <mergeCell ref="B33:B37"/>
    <mergeCell ref="C33:C37"/>
    <mergeCell ref="H48:H52"/>
    <mergeCell ref="N43:N47"/>
    <mergeCell ref="D33:D37"/>
    <mergeCell ref="E33:E37"/>
    <mergeCell ref="F33:F37"/>
    <mergeCell ref="G33:G37"/>
    <mergeCell ref="H33:H37"/>
    <mergeCell ref="H28:H32"/>
    <mergeCell ref="N23:N27"/>
    <mergeCell ref="O23:O27"/>
    <mergeCell ref="P23:P27"/>
    <mergeCell ref="I23:I27"/>
    <mergeCell ref="J23:J27"/>
    <mergeCell ref="K23:K27"/>
    <mergeCell ref="L23:L27"/>
    <mergeCell ref="O28:O32"/>
    <mergeCell ref="P28:P32"/>
    <mergeCell ref="M33:M37"/>
    <mergeCell ref="I28:I32"/>
    <mergeCell ref="J28:J32"/>
    <mergeCell ref="K28:K32"/>
    <mergeCell ref="L28:L32"/>
    <mergeCell ref="N28:N32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A23:A27"/>
    <mergeCell ref="B23:B27"/>
    <mergeCell ref="C23:C27"/>
    <mergeCell ref="D23:D27"/>
    <mergeCell ref="E23:E27"/>
    <mergeCell ref="F23:F27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A13:A17"/>
    <mergeCell ref="B13:B17"/>
    <mergeCell ref="C13:C17"/>
    <mergeCell ref="D13:D17"/>
    <mergeCell ref="E13:E17"/>
    <mergeCell ref="F13:F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P8:P12"/>
    <mergeCell ref="M3:M7"/>
    <mergeCell ref="M8:M12"/>
    <mergeCell ref="M13:M17"/>
    <mergeCell ref="M18:M22"/>
    <mergeCell ref="M23:M27"/>
    <mergeCell ref="M28:M32"/>
    <mergeCell ref="G13:G17"/>
    <mergeCell ref="H13:H17"/>
    <mergeCell ref="H8:H12"/>
    <mergeCell ref="N3:N7"/>
    <mergeCell ref="O3:O7"/>
    <mergeCell ref="P3:P7"/>
    <mergeCell ref="I3:I7"/>
    <mergeCell ref="J3:J7"/>
    <mergeCell ref="K3:K7"/>
    <mergeCell ref="L3:L7"/>
    <mergeCell ref="I8:I12"/>
    <mergeCell ref="J8:J12"/>
    <mergeCell ref="K8:K12"/>
    <mergeCell ref="L8:L12"/>
    <mergeCell ref="N8:N12"/>
    <mergeCell ref="J18:J22"/>
    <mergeCell ref="K18:K22"/>
    <mergeCell ref="M43:M47"/>
    <mergeCell ref="M48:M52"/>
    <mergeCell ref="M53:M57"/>
    <mergeCell ref="M58:M62"/>
    <mergeCell ref="M63:M67"/>
    <mergeCell ref="M68:M72"/>
    <mergeCell ref="M73:M77"/>
    <mergeCell ref="F3:F7"/>
    <mergeCell ref="O8:O12"/>
    <mergeCell ref="L18:L22"/>
    <mergeCell ref="N18:N22"/>
    <mergeCell ref="O18:O22"/>
    <mergeCell ref="J38:J42"/>
    <mergeCell ref="K38:K42"/>
    <mergeCell ref="L38:L42"/>
    <mergeCell ref="N38:N42"/>
    <mergeCell ref="M38:M42"/>
    <mergeCell ref="F43:F47"/>
    <mergeCell ref="O48:O52"/>
    <mergeCell ref="G53:G57"/>
    <mergeCell ref="H53:H57"/>
    <mergeCell ref="O43:O47"/>
    <mergeCell ref="J58:J62"/>
    <mergeCell ref="K58:K6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workbookViewId="0">
      <pane xSplit="17" ySplit="2" topLeftCell="AU87" activePane="bottomRight" state="frozen"/>
      <selection pane="topRight" activeCell="Q1" sqref="Q1"/>
      <selection pane="bottomLeft" activeCell="A3" sqref="A3"/>
      <selection pane="bottomRight" activeCell="Q110" sqref="Q110"/>
    </sheetView>
  </sheetViews>
  <sheetFormatPr baseColWidth="10" defaultRowHeight="12.75" x14ac:dyDescent="0.2"/>
  <cols>
    <col min="1" max="1" width="6.7109375" style="49" customWidth="1"/>
    <col min="2" max="2" width="5.7109375" style="49" customWidth="1"/>
    <col min="3" max="3" width="7.28515625" style="49" customWidth="1"/>
    <col min="4" max="4" width="8.5703125" style="49" customWidth="1"/>
    <col min="5" max="5" width="8.140625" style="49" customWidth="1"/>
    <col min="6" max="6" width="7.140625" style="49" customWidth="1"/>
    <col min="7" max="7" width="6.7109375" style="49" customWidth="1"/>
    <col min="8" max="8" width="12.7109375" style="46" customWidth="1"/>
    <col min="9" max="9" width="8.42578125" style="49" customWidth="1"/>
    <col min="10" max="10" width="7.42578125" style="49" customWidth="1"/>
    <col min="11" max="11" width="6.7109375" style="49" customWidth="1"/>
    <col min="12" max="12" width="9.42578125" style="49" customWidth="1"/>
    <col min="13" max="13" width="6" style="49" customWidth="1"/>
    <col min="14" max="14" width="6.140625" style="49" customWidth="1"/>
    <col min="15" max="15" width="6" style="49" customWidth="1"/>
    <col min="16" max="16" width="5.85546875" style="49" customWidth="1"/>
    <col min="17" max="17" width="13.85546875" style="113" customWidth="1"/>
    <col min="18" max="69" width="3.85546875" style="113" customWidth="1"/>
    <col min="70" max="70" width="11.42578125" style="113"/>
  </cols>
  <sheetData>
    <row r="1" spans="1:70" ht="45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</row>
    <row r="2" spans="1:70" ht="54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345" t="s">
        <v>26</v>
      </c>
      <c r="B3" s="306">
        <v>1</v>
      </c>
      <c r="C3" s="306" t="s">
        <v>76</v>
      </c>
      <c r="D3" s="306"/>
      <c r="E3" s="304" t="s">
        <v>116</v>
      </c>
      <c r="F3" s="304" t="s">
        <v>117</v>
      </c>
      <c r="G3" s="304" t="s">
        <v>1308</v>
      </c>
      <c r="H3" s="305" t="s">
        <v>118</v>
      </c>
      <c r="I3" s="304" t="s">
        <v>1309</v>
      </c>
      <c r="J3" s="306">
        <v>10</v>
      </c>
      <c r="K3" s="306">
        <v>25</v>
      </c>
      <c r="L3" s="306"/>
      <c r="M3" s="306"/>
      <c r="N3" s="306"/>
      <c r="O3" s="306"/>
      <c r="P3" s="308"/>
      <c r="Q3" s="219" t="s">
        <v>934</v>
      </c>
      <c r="R3" s="220">
        <v>0</v>
      </c>
      <c r="S3" s="220">
        <v>0</v>
      </c>
      <c r="T3" s="220">
        <v>0</v>
      </c>
      <c r="U3" s="220">
        <v>1</v>
      </c>
      <c r="V3" s="220">
        <v>1</v>
      </c>
      <c r="W3" s="220">
        <v>0</v>
      </c>
      <c r="X3" s="220">
        <v>0</v>
      </c>
      <c r="Y3" s="220">
        <v>0</v>
      </c>
      <c r="Z3" s="220">
        <v>0</v>
      </c>
      <c r="AA3" s="220"/>
      <c r="AB3" s="220"/>
      <c r="AC3" s="220">
        <v>0</v>
      </c>
      <c r="AD3" s="220">
        <v>0</v>
      </c>
      <c r="AE3" s="220">
        <v>0</v>
      </c>
      <c r="AF3" s="220"/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0</v>
      </c>
      <c r="AQ3" s="220">
        <v>0</v>
      </c>
      <c r="AR3" s="220">
        <v>2</v>
      </c>
      <c r="AS3" s="220">
        <v>2</v>
      </c>
      <c r="AT3" s="220">
        <v>2</v>
      </c>
      <c r="AU3" s="220">
        <v>15</v>
      </c>
      <c r="AV3" s="220">
        <v>8</v>
      </c>
      <c r="AW3" s="220">
        <v>28</v>
      </c>
      <c r="AX3" s="220">
        <v>69</v>
      </c>
      <c r="AY3" s="220">
        <v>39</v>
      </c>
      <c r="AZ3" s="220">
        <v>21</v>
      </c>
      <c r="BA3" s="220">
        <v>62</v>
      </c>
      <c r="BB3" s="220">
        <v>87</v>
      </c>
      <c r="BC3" s="220">
        <v>165</v>
      </c>
      <c r="BD3" s="220">
        <v>434</v>
      </c>
      <c r="BE3" s="220">
        <v>174</v>
      </c>
      <c r="BF3" s="220">
        <v>61</v>
      </c>
      <c r="BG3" s="220">
        <v>59</v>
      </c>
      <c r="BH3" s="220">
        <v>489</v>
      </c>
      <c r="BI3" s="220"/>
      <c r="BJ3" s="220"/>
      <c r="BK3" s="220"/>
      <c r="BL3" s="220"/>
      <c r="BM3" s="220"/>
      <c r="BN3" s="220"/>
      <c r="BO3" s="220"/>
      <c r="BP3" s="220"/>
      <c r="BQ3" s="220"/>
      <c r="BR3" s="140">
        <f t="shared" ref="BR3:BR5" si="0">SUM(R3:BQ3)</f>
        <v>1719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9</v>
      </c>
      <c r="S4" s="220">
        <v>0</v>
      </c>
      <c r="T4" s="220">
        <v>0</v>
      </c>
      <c r="U4" s="220">
        <v>1</v>
      </c>
      <c r="V4" s="220">
        <v>1</v>
      </c>
      <c r="W4" s="220">
        <v>0</v>
      </c>
      <c r="X4" s="220">
        <v>0</v>
      </c>
      <c r="Y4" s="220">
        <v>0</v>
      </c>
      <c r="Z4" s="220">
        <v>0</v>
      </c>
      <c r="AA4" s="220"/>
      <c r="AB4" s="220"/>
      <c r="AC4" s="220">
        <v>0</v>
      </c>
      <c r="AD4" s="220">
        <v>0</v>
      </c>
      <c r="AE4" s="220">
        <v>0</v>
      </c>
      <c r="AF4" s="220"/>
      <c r="AG4" s="220">
        <v>0</v>
      </c>
      <c r="AH4" s="220">
        <v>1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0">
        <v>0</v>
      </c>
      <c r="AR4" s="220">
        <v>1</v>
      </c>
      <c r="AS4" s="220">
        <v>1</v>
      </c>
      <c r="AT4" s="220">
        <v>5</v>
      </c>
      <c r="AU4" s="220">
        <v>10</v>
      </c>
      <c r="AV4" s="220">
        <v>21</v>
      </c>
      <c r="AW4" s="220">
        <v>27</v>
      </c>
      <c r="AX4" s="220">
        <v>22</v>
      </c>
      <c r="AY4" s="220">
        <v>41</v>
      </c>
      <c r="AZ4" s="220">
        <v>29</v>
      </c>
      <c r="BA4" s="220">
        <v>44</v>
      </c>
      <c r="BB4" s="220">
        <v>67</v>
      </c>
      <c r="BC4" s="220">
        <v>35</v>
      </c>
      <c r="BD4" s="220">
        <v>133</v>
      </c>
      <c r="BE4" s="220">
        <v>49</v>
      </c>
      <c r="BF4" s="220">
        <v>16</v>
      </c>
      <c r="BG4" s="220">
        <v>22</v>
      </c>
      <c r="BH4" s="220">
        <v>45</v>
      </c>
      <c r="BI4" s="220"/>
      <c r="BJ4" s="220"/>
      <c r="BK4" s="220"/>
      <c r="BL4" s="220"/>
      <c r="BM4" s="220"/>
      <c r="BN4" s="220"/>
      <c r="BO4" s="220"/>
      <c r="BP4" s="220"/>
      <c r="BQ4" s="220"/>
      <c r="BR4" s="140">
        <f t="shared" si="0"/>
        <v>580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9</v>
      </c>
      <c r="S5" s="222">
        <f t="shared" si="1"/>
        <v>0</v>
      </c>
      <c r="T5" s="222">
        <f t="shared" si="1"/>
        <v>0</v>
      </c>
      <c r="U5" s="222">
        <f t="shared" si="1"/>
        <v>2</v>
      </c>
      <c r="V5" s="222">
        <f t="shared" si="1"/>
        <v>2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 t="str">
        <f t="shared" si="1"/>
        <v>-</v>
      </c>
      <c r="AB5" s="222" t="str">
        <f t="shared" si="1"/>
        <v>-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 t="str">
        <f t="shared" si="1"/>
        <v>-</v>
      </c>
      <c r="AG5" s="222">
        <f t="shared" si="1"/>
        <v>0</v>
      </c>
      <c r="AH5" s="222">
        <f t="shared" si="1"/>
        <v>1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0</v>
      </c>
      <c r="AP5" s="222">
        <f t="shared" si="1"/>
        <v>0</v>
      </c>
      <c r="AQ5" s="222">
        <f t="shared" si="1"/>
        <v>0</v>
      </c>
      <c r="AR5" s="222">
        <f t="shared" si="1"/>
        <v>3</v>
      </c>
      <c r="AS5" s="222">
        <f t="shared" si="1"/>
        <v>3</v>
      </c>
      <c r="AT5" s="222">
        <f t="shared" si="1"/>
        <v>7</v>
      </c>
      <c r="AU5" s="222">
        <f t="shared" si="1"/>
        <v>25</v>
      </c>
      <c r="AV5" s="222">
        <f t="shared" si="1"/>
        <v>29</v>
      </c>
      <c r="AW5" s="222">
        <f t="shared" si="1"/>
        <v>55</v>
      </c>
      <c r="AX5" s="222">
        <f t="shared" si="1"/>
        <v>91</v>
      </c>
      <c r="AY5" s="222">
        <f t="shared" si="1"/>
        <v>80</v>
      </c>
      <c r="AZ5" s="222">
        <f t="shared" si="1"/>
        <v>50</v>
      </c>
      <c r="BA5" s="222">
        <f t="shared" si="1"/>
        <v>106</v>
      </c>
      <c r="BB5" s="222">
        <f t="shared" si="1"/>
        <v>154</v>
      </c>
      <c r="BC5" s="222">
        <f t="shared" si="1"/>
        <v>200</v>
      </c>
      <c r="BD5" s="222">
        <f t="shared" si="1"/>
        <v>567</v>
      </c>
      <c r="BE5" s="222">
        <f t="shared" si="1"/>
        <v>223</v>
      </c>
      <c r="BF5" s="222">
        <f t="shared" si="1"/>
        <v>77</v>
      </c>
      <c r="BG5" s="222">
        <f t="shared" si="1"/>
        <v>81</v>
      </c>
      <c r="BH5" s="222">
        <f t="shared" si="1"/>
        <v>534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222" t="str">
        <f t="shared" si="1"/>
        <v>-</v>
      </c>
      <c r="BP5" s="222" t="str">
        <f t="shared" si="1"/>
        <v>-</v>
      </c>
      <c r="BQ5" s="222" t="str">
        <f t="shared" si="1"/>
        <v>-</v>
      </c>
      <c r="BR5" s="141">
        <f t="shared" si="0"/>
        <v>2299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0</v>
      </c>
      <c r="S6" s="223" t="str">
        <f t="shared" si="2"/>
        <v>-</v>
      </c>
      <c r="T6" s="223" t="str">
        <f t="shared" si="2"/>
        <v>-</v>
      </c>
      <c r="U6" s="223">
        <f t="shared" si="2"/>
        <v>50</v>
      </c>
      <c r="V6" s="223">
        <f t="shared" si="2"/>
        <v>50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>
        <f t="shared" si="2"/>
        <v>0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 t="str">
        <f t="shared" si="2"/>
        <v>-</v>
      </c>
      <c r="AR6" s="223">
        <f t="shared" si="2"/>
        <v>66.666666666666671</v>
      </c>
      <c r="AS6" s="223">
        <f t="shared" si="2"/>
        <v>66.666666666666671</v>
      </c>
      <c r="AT6" s="223">
        <f t="shared" si="2"/>
        <v>28.571428571428573</v>
      </c>
      <c r="AU6" s="223">
        <f t="shared" si="2"/>
        <v>60</v>
      </c>
      <c r="AV6" s="223">
        <f t="shared" si="2"/>
        <v>27.586206896551722</v>
      </c>
      <c r="AW6" s="223">
        <f t="shared" si="2"/>
        <v>50.909090909090907</v>
      </c>
      <c r="AX6" s="223">
        <f t="shared" si="2"/>
        <v>75.824175824175825</v>
      </c>
      <c r="AY6" s="223">
        <f t="shared" si="2"/>
        <v>48.75</v>
      </c>
      <c r="AZ6" s="223">
        <f t="shared" si="2"/>
        <v>42</v>
      </c>
      <c r="BA6" s="223">
        <f t="shared" si="2"/>
        <v>58.490566037735853</v>
      </c>
      <c r="BB6" s="223">
        <f t="shared" si="2"/>
        <v>56.493506493506494</v>
      </c>
      <c r="BC6" s="223">
        <f t="shared" si="2"/>
        <v>82.5</v>
      </c>
      <c r="BD6" s="223">
        <f t="shared" si="2"/>
        <v>76.543209876543202</v>
      </c>
      <c r="BE6" s="223">
        <f t="shared" si="2"/>
        <v>78.026905829596416</v>
      </c>
      <c r="BF6" s="223">
        <f t="shared" si="2"/>
        <v>79.220779220779221</v>
      </c>
      <c r="BG6" s="223">
        <f t="shared" si="2"/>
        <v>72.839506172839506</v>
      </c>
      <c r="BH6" s="223">
        <f t="shared" si="2"/>
        <v>91.573033707865179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223" t="str">
        <f t="shared" si="2"/>
        <v>-</v>
      </c>
      <c r="BP6" s="223" t="str">
        <f t="shared" si="2"/>
        <v>-</v>
      </c>
      <c r="BQ6" s="223" t="str">
        <f t="shared" si="2"/>
        <v>-</v>
      </c>
      <c r="BR6" s="273">
        <f t="shared" ref="BR6:BR7" si="3">AVERAGE(R6:BQ6)</f>
        <v>55.364844898735541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43" t="e">
        <f t="shared" si="3"/>
        <v>#DIV/0!</v>
      </c>
    </row>
    <row r="8" spans="1:70" ht="12.75" customHeight="1" x14ac:dyDescent="0.2">
      <c r="A8" s="345" t="s">
        <v>26</v>
      </c>
      <c r="B8" s="306">
        <v>2</v>
      </c>
      <c r="C8" s="306" t="s">
        <v>76</v>
      </c>
      <c r="D8" s="306"/>
      <c r="E8" s="304" t="s">
        <v>119</v>
      </c>
      <c r="F8" s="304" t="s">
        <v>120</v>
      </c>
      <c r="G8" s="304" t="s">
        <v>1310</v>
      </c>
      <c r="H8" s="305" t="s">
        <v>86</v>
      </c>
      <c r="I8" s="304" t="s">
        <v>1311</v>
      </c>
      <c r="J8" s="306">
        <v>10</v>
      </c>
      <c r="K8" s="306">
        <v>10</v>
      </c>
      <c r="L8" s="306"/>
      <c r="M8" s="306"/>
      <c r="N8" s="306"/>
      <c r="O8" s="306"/>
      <c r="P8" s="308"/>
      <c r="Q8" s="219" t="s">
        <v>934</v>
      </c>
      <c r="R8" s="220">
        <v>3</v>
      </c>
      <c r="S8" s="220">
        <v>0</v>
      </c>
      <c r="T8" s="220">
        <v>0</v>
      </c>
      <c r="U8" s="220">
        <v>1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/>
      <c r="AB8" s="220"/>
      <c r="AC8" s="220"/>
      <c r="AD8" s="220">
        <v>0</v>
      </c>
      <c r="AE8" s="220">
        <v>0</v>
      </c>
      <c r="AF8" s="220"/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0</v>
      </c>
      <c r="AR8" s="220">
        <v>1</v>
      </c>
      <c r="AS8" s="220">
        <v>0</v>
      </c>
      <c r="AT8" s="220">
        <v>0</v>
      </c>
      <c r="AU8" s="220">
        <v>6</v>
      </c>
      <c r="AV8" s="220">
        <v>10</v>
      </c>
      <c r="AW8" s="220">
        <v>255</v>
      </c>
      <c r="AX8" s="220">
        <v>228</v>
      </c>
      <c r="AY8" s="220">
        <v>152</v>
      </c>
      <c r="AZ8" s="220">
        <v>360</v>
      </c>
      <c r="BA8" s="220">
        <v>556</v>
      </c>
      <c r="BB8" s="220">
        <v>453</v>
      </c>
      <c r="BC8" s="220">
        <v>434</v>
      </c>
      <c r="BD8" s="220">
        <v>623</v>
      </c>
      <c r="BE8" s="220">
        <v>172</v>
      </c>
      <c r="BF8" s="220">
        <v>63</v>
      </c>
      <c r="BG8" s="220">
        <v>113</v>
      </c>
      <c r="BH8" s="220">
        <v>292</v>
      </c>
      <c r="BI8" s="220"/>
      <c r="BJ8" s="220"/>
      <c r="BK8" s="220"/>
      <c r="BL8" s="220"/>
      <c r="BM8" s="220"/>
      <c r="BN8" s="220"/>
      <c r="BO8" s="220"/>
      <c r="BP8" s="220"/>
      <c r="BQ8" s="220"/>
      <c r="BR8" s="140">
        <f t="shared" ref="BR8:BR10" si="4">SUM(R8:BQ8)</f>
        <v>3722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>
        <v>6</v>
      </c>
      <c r="S9" s="220">
        <v>0</v>
      </c>
      <c r="T9" s="220">
        <v>0</v>
      </c>
      <c r="U9" s="220">
        <v>0</v>
      </c>
      <c r="V9" s="220">
        <v>0</v>
      </c>
      <c r="W9" s="220">
        <v>0</v>
      </c>
      <c r="X9" s="220">
        <v>0</v>
      </c>
      <c r="Y9" s="220">
        <v>1</v>
      </c>
      <c r="Z9" s="220">
        <v>0</v>
      </c>
      <c r="AA9" s="220"/>
      <c r="AB9" s="220"/>
      <c r="AC9" s="220"/>
      <c r="AD9" s="220">
        <v>0</v>
      </c>
      <c r="AE9" s="220">
        <v>0</v>
      </c>
      <c r="AF9" s="220"/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0</v>
      </c>
      <c r="AR9" s="220">
        <v>1</v>
      </c>
      <c r="AS9" s="220">
        <v>0</v>
      </c>
      <c r="AT9" s="220">
        <v>0</v>
      </c>
      <c r="AU9" s="220">
        <v>6</v>
      </c>
      <c r="AV9" s="220">
        <v>18</v>
      </c>
      <c r="AW9" s="220">
        <v>106</v>
      </c>
      <c r="AX9" s="220">
        <v>288</v>
      </c>
      <c r="AY9" s="220">
        <v>72</v>
      </c>
      <c r="AZ9" s="220">
        <v>152</v>
      </c>
      <c r="BA9" s="220">
        <v>120</v>
      </c>
      <c r="BB9" s="220">
        <v>357</v>
      </c>
      <c r="BC9" s="220">
        <v>112</v>
      </c>
      <c r="BD9" s="220">
        <v>168</v>
      </c>
      <c r="BE9" s="220">
        <v>45</v>
      </c>
      <c r="BF9" s="220">
        <v>10</v>
      </c>
      <c r="BG9" s="220">
        <v>26</v>
      </c>
      <c r="BH9" s="220">
        <v>27</v>
      </c>
      <c r="BI9" s="220"/>
      <c r="BJ9" s="220"/>
      <c r="BK9" s="220"/>
      <c r="BL9" s="220"/>
      <c r="BM9" s="220"/>
      <c r="BN9" s="220"/>
      <c r="BO9" s="220"/>
      <c r="BP9" s="220"/>
      <c r="BQ9" s="220"/>
      <c r="BR9" s="140">
        <f t="shared" si="4"/>
        <v>1515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>
        <f t="shared" ref="R10:BQ10" si="5">IF(ISBLANK(R8),"-",R8+R9)</f>
        <v>9</v>
      </c>
      <c r="S10" s="222">
        <f t="shared" si="5"/>
        <v>0</v>
      </c>
      <c r="T10" s="222">
        <f t="shared" si="5"/>
        <v>0</v>
      </c>
      <c r="U10" s="222">
        <f t="shared" si="5"/>
        <v>1</v>
      </c>
      <c r="V10" s="222">
        <f t="shared" si="5"/>
        <v>0</v>
      </c>
      <c r="W10" s="222">
        <f t="shared" si="5"/>
        <v>0</v>
      </c>
      <c r="X10" s="222">
        <f t="shared" si="5"/>
        <v>0</v>
      </c>
      <c r="Y10" s="222">
        <f t="shared" si="5"/>
        <v>1</v>
      </c>
      <c r="Z10" s="222">
        <f t="shared" si="5"/>
        <v>0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>
        <f t="shared" si="5"/>
        <v>0</v>
      </c>
      <c r="AE10" s="222">
        <f t="shared" si="5"/>
        <v>0</v>
      </c>
      <c r="AF10" s="222" t="str">
        <f t="shared" si="5"/>
        <v>-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0</v>
      </c>
      <c r="AL10" s="222">
        <f t="shared" si="5"/>
        <v>0</v>
      </c>
      <c r="AM10" s="222">
        <f t="shared" si="5"/>
        <v>0</v>
      </c>
      <c r="AN10" s="222">
        <f t="shared" si="5"/>
        <v>0</v>
      </c>
      <c r="AO10" s="222">
        <f t="shared" si="5"/>
        <v>0</v>
      </c>
      <c r="AP10" s="222">
        <f t="shared" si="5"/>
        <v>0</v>
      </c>
      <c r="AQ10" s="222">
        <f t="shared" si="5"/>
        <v>0</v>
      </c>
      <c r="AR10" s="222">
        <f t="shared" si="5"/>
        <v>2</v>
      </c>
      <c r="AS10" s="222">
        <f t="shared" si="5"/>
        <v>0</v>
      </c>
      <c r="AT10" s="222">
        <f t="shared" si="5"/>
        <v>0</v>
      </c>
      <c r="AU10" s="222">
        <f t="shared" si="5"/>
        <v>12</v>
      </c>
      <c r="AV10" s="222">
        <f t="shared" si="5"/>
        <v>28</v>
      </c>
      <c r="AW10" s="222">
        <f t="shared" si="5"/>
        <v>361</v>
      </c>
      <c r="AX10" s="222">
        <f t="shared" si="5"/>
        <v>516</v>
      </c>
      <c r="AY10" s="222">
        <f t="shared" si="5"/>
        <v>224</v>
      </c>
      <c r="AZ10" s="222">
        <f t="shared" si="5"/>
        <v>512</v>
      </c>
      <c r="BA10" s="222">
        <f t="shared" si="5"/>
        <v>676</v>
      </c>
      <c r="BB10" s="222">
        <f t="shared" si="5"/>
        <v>810</v>
      </c>
      <c r="BC10" s="222">
        <f t="shared" si="5"/>
        <v>546</v>
      </c>
      <c r="BD10" s="222">
        <f t="shared" si="5"/>
        <v>791</v>
      </c>
      <c r="BE10" s="222">
        <f t="shared" si="5"/>
        <v>217</v>
      </c>
      <c r="BF10" s="222">
        <f t="shared" si="5"/>
        <v>73</v>
      </c>
      <c r="BG10" s="222">
        <f t="shared" si="5"/>
        <v>139</v>
      </c>
      <c r="BH10" s="222">
        <f t="shared" si="5"/>
        <v>319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222" t="str">
        <f t="shared" si="5"/>
        <v>-</v>
      </c>
      <c r="BP10" s="222" t="str">
        <f t="shared" si="5"/>
        <v>-</v>
      </c>
      <c r="BQ10" s="222" t="str">
        <f t="shared" si="5"/>
        <v>-</v>
      </c>
      <c r="BR10" s="141">
        <f t="shared" si="4"/>
        <v>5237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>
        <f t="shared" ref="R11:BQ11" si="6">IF(ISNUMBER(R10),(IF(R10&gt;0,(100/(R8+R9))*R8,"-")),"-")</f>
        <v>33.333333333333329</v>
      </c>
      <c r="S11" s="223" t="str">
        <f t="shared" si="6"/>
        <v>-</v>
      </c>
      <c r="T11" s="223" t="str">
        <f t="shared" si="6"/>
        <v>-</v>
      </c>
      <c r="U11" s="223">
        <f t="shared" si="6"/>
        <v>100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>
        <f t="shared" si="6"/>
        <v>0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 t="str">
        <f t="shared" si="6"/>
        <v>-</v>
      </c>
      <c r="AR11" s="223">
        <f t="shared" si="6"/>
        <v>50</v>
      </c>
      <c r="AS11" s="223" t="str">
        <f t="shared" si="6"/>
        <v>-</v>
      </c>
      <c r="AT11" s="223" t="str">
        <f t="shared" si="6"/>
        <v>-</v>
      </c>
      <c r="AU11" s="223">
        <f t="shared" si="6"/>
        <v>50</v>
      </c>
      <c r="AV11" s="223">
        <f t="shared" si="6"/>
        <v>35.714285714285715</v>
      </c>
      <c r="AW11" s="223">
        <f t="shared" si="6"/>
        <v>70.637119113573419</v>
      </c>
      <c r="AX11" s="223">
        <f t="shared" si="6"/>
        <v>44.186046511627907</v>
      </c>
      <c r="AY11" s="223">
        <f t="shared" si="6"/>
        <v>67.857142857142861</v>
      </c>
      <c r="AZ11" s="223">
        <f t="shared" si="6"/>
        <v>70.3125</v>
      </c>
      <c r="BA11" s="223">
        <f t="shared" si="6"/>
        <v>82.248520710059168</v>
      </c>
      <c r="BB11" s="223">
        <f t="shared" si="6"/>
        <v>55.925925925925924</v>
      </c>
      <c r="BC11" s="223">
        <f t="shared" si="6"/>
        <v>79.487179487179475</v>
      </c>
      <c r="BD11" s="223">
        <f t="shared" si="6"/>
        <v>78.761061946902643</v>
      </c>
      <c r="BE11" s="223">
        <f t="shared" si="6"/>
        <v>79.262672811059915</v>
      </c>
      <c r="BF11" s="223">
        <f t="shared" si="6"/>
        <v>86.30136986301369</v>
      </c>
      <c r="BG11" s="223">
        <f t="shared" si="6"/>
        <v>81.294964028776974</v>
      </c>
      <c r="BH11" s="223">
        <f t="shared" si="6"/>
        <v>91.536050156739819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223" t="str">
        <f t="shared" si="6"/>
        <v>-</v>
      </c>
      <c r="BP11" s="223" t="str">
        <f t="shared" si="6"/>
        <v>-</v>
      </c>
      <c r="BQ11" s="223" t="str">
        <f t="shared" si="6"/>
        <v>-</v>
      </c>
      <c r="BR11" s="273">
        <f t="shared" ref="BR11:BR12" si="7">AVERAGE(R11:BQ11)</f>
        <v>64.269898469978941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43" t="e">
        <f t="shared" si="7"/>
        <v>#DIV/0!</v>
      </c>
    </row>
    <row r="13" spans="1:70" ht="12.75" customHeight="1" x14ac:dyDescent="0.2">
      <c r="A13" s="306" t="s">
        <v>26</v>
      </c>
      <c r="B13" s="307">
        <v>3</v>
      </c>
      <c r="C13" s="306" t="s">
        <v>76</v>
      </c>
      <c r="D13" s="307"/>
      <c r="E13" s="304" t="s">
        <v>121</v>
      </c>
      <c r="F13" s="304" t="s">
        <v>122</v>
      </c>
      <c r="G13" s="304"/>
      <c r="H13" s="305"/>
      <c r="I13" s="304"/>
      <c r="J13" s="307"/>
      <c r="K13" s="307"/>
      <c r="L13" s="307"/>
      <c r="M13" s="307"/>
      <c r="N13" s="307"/>
      <c r="O13" s="307"/>
      <c r="P13" s="309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>
        <v>0</v>
      </c>
      <c r="AF13" s="230"/>
      <c r="AG13" s="230"/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0">
        <v>0</v>
      </c>
      <c r="AQ13" s="230">
        <v>0</v>
      </c>
      <c r="AR13" s="230">
        <v>0</v>
      </c>
      <c r="AS13" s="230">
        <v>0</v>
      </c>
      <c r="AT13" s="230">
        <v>0</v>
      </c>
      <c r="AU13" s="230">
        <v>1</v>
      </c>
      <c r="AV13" s="230">
        <v>0</v>
      </c>
      <c r="AW13" s="230">
        <v>0</v>
      </c>
      <c r="AX13" s="230">
        <v>0</v>
      </c>
      <c r="AY13" s="230">
        <v>0</v>
      </c>
      <c r="AZ13" s="230">
        <v>0</v>
      </c>
      <c r="BA13" s="230">
        <v>0</v>
      </c>
      <c r="BB13" s="230">
        <v>3</v>
      </c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140">
        <f t="shared" ref="BR13:BR15" si="8">SUM(R13:BQ13)</f>
        <v>4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>
        <v>0</v>
      </c>
      <c r="AF14" s="230"/>
      <c r="AG14" s="230"/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230">
        <v>0</v>
      </c>
      <c r="AN14" s="230">
        <v>0</v>
      </c>
      <c r="AO14" s="230">
        <v>0</v>
      </c>
      <c r="AP14" s="230">
        <v>1</v>
      </c>
      <c r="AQ14" s="230">
        <v>0</v>
      </c>
      <c r="AR14" s="230">
        <v>0</v>
      </c>
      <c r="AS14" s="230">
        <v>0</v>
      </c>
      <c r="AT14" s="230">
        <v>1</v>
      </c>
      <c r="AU14" s="230">
        <v>0</v>
      </c>
      <c r="AV14" s="230">
        <v>0</v>
      </c>
      <c r="AW14" s="230">
        <v>3</v>
      </c>
      <c r="AX14" s="230">
        <v>0</v>
      </c>
      <c r="AY14" s="230">
        <v>0</v>
      </c>
      <c r="AZ14" s="230">
        <v>0</v>
      </c>
      <c r="BA14" s="230">
        <v>3</v>
      </c>
      <c r="BB14" s="230">
        <v>3</v>
      </c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140">
        <f t="shared" si="8"/>
        <v>11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BQ15" si="9">IF(ISBLANK(R13),"-",R13+R14)</f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 t="str">
        <f t="shared" si="9"/>
        <v>-</v>
      </c>
      <c r="Z15" s="222" t="str">
        <f t="shared" si="9"/>
        <v>-</v>
      </c>
      <c r="AA15" s="222" t="str">
        <f t="shared" si="9"/>
        <v>-</v>
      </c>
      <c r="AB15" s="222" t="str">
        <f t="shared" si="9"/>
        <v>-</v>
      </c>
      <c r="AC15" s="222" t="str">
        <f t="shared" si="9"/>
        <v>-</v>
      </c>
      <c r="AD15" s="222" t="str">
        <f t="shared" si="9"/>
        <v>-</v>
      </c>
      <c r="AE15" s="222">
        <f t="shared" si="9"/>
        <v>0</v>
      </c>
      <c r="AF15" s="222" t="str">
        <f t="shared" si="9"/>
        <v>-</v>
      </c>
      <c r="AG15" s="222" t="str">
        <f t="shared" si="9"/>
        <v>-</v>
      </c>
      <c r="AH15" s="222">
        <f t="shared" si="9"/>
        <v>0</v>
      </c>
      <c r="AI15" s="222">
        <f t="shared" si="9"/>
        <v>0</v>
      </c>
      <c r="AJ15" s="222">
        <f t="shared" si="9"/>
        <v>0</v>
      </c>
      <c r="AK15" s="222">
        <f t="shared" si="9"/>
        <v>0</v>
      </c>
      <c r="AL15" s="222">
        <f t="shared" si="9"/>
        <v>0</v>
      </c>
      <c r="AM15" s="222">
        <f t="shared" si="9"/>
        <v>0</v>
      </c>
      <c r="AN15" s="222">
        <f t="shared" si="9"/>
        <v>0</v>
      </c>
      <c r="AO15" s="222">
        <f t="shared" si="9"/>
        <v>0</v>
      </c>
      <c r="AP15" s="222">
        <f t="shared" si="9"/>
        <v>1</v>
      </c>
      <c r="AQ15" s="222">
        <f t="shared" si="9"/>
        <v>0</v>
      </c>
      <c r="AR15" s="222">
        <f t="shared" si="9"/>
        <v>0</v>
      </c>
      <c r="AS15" s="222">
        <f t="shared" si="9"/>
        <v>0</v>
      </c>
      <c r="AT15" s="222">
        <f t="shared" si="9"/>
        <v>1</v>
      </c>
      <c r="AU15" s="222">
        <f t="shared" si="9"/>
        <v>1</v>
      </c>
      <c r="AV15" s="222">
        <f t="shared" si="9"/>
        <v>0</v>
      </c>
      <c r="AW15" s="222">
        <f t="shared" si="9"/>
        <v>3</v>
      </c>
      <c r="AX15" s="222">
        <f t="shared" si="9"/>
        <v>0</v>
      </c>
      <c r="AY15" s="222">
        <f t="shared" si="9"/>
        <v>0</v>
      </c>
      <c r="AZ15" s="222">
        <f t="shared" si="9"/>
        <v>0</v>
      </c>
      <c r="BA15" s="222">
        <f t="shared" si="9"/>
        <v>3</v>
      </c>
      <c r="BB15" s="222">
        <f t="shared" si="9"/>
        <v>6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222" t="str">
        <f t="shared" si="9"/>
        <v>-</v>
      </c>
      <c r="BP15" s="222" t="str">
        <f t="shared" si="9"/>
        <v>-</v>
      </c>
      <c r="BQ15" s="222" t="str">
        <f t="shared" si="9"/>
        <v>-</v>
      </c>
      <c r="BR15" s="141">
        <f t="shared" si="8"/>
        <v>15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>
        <f t="shared" si="10"/>
        <v>0</v>
      </c>
      <c r="AQ16" s="223" t="str">
        <f t="shared" si="10"/>
        <v>-</v>
      </c>
      <c r="AR16" s="223" t="str">
        <f t="shared" si="10"/>
        <v>-</v>
      </c>
      <c r="AS16" s="223" t="str">
        <f t="shared" si="10"/>
        <v>-</v>
      </c>
      <c r="AT16" s="223">
        <f t="shared" si="10"/>
        <v>0</v>
      </c>
      <c r="AU16" s="223">
        <f t="shared" si="10"/>
        <v>100</v>
      </c>
      <c r="AV16" s="223" t="str">
        <f t="shared" si="10"/>
        <v>-</v>
      </c>
      <c r="AW16" s="223">
        <f t="shared" si="10"/>
        <v>0</v>
      </c>
      <c r="AX16" s="223" t="str">
        <f t="shared" si="10"/>
        <v>-</v>
      </c>
      <c r="AY16" s="223" t="str">
        <f t="shared" si="10"/>
        <v>-</v>
      </c>
      <c r="AZ16" s="223" t="str">
        <f t="shared" si="10"/>
        <v>-</v>
      </c>
      <c r="BA16" s="223">
        <f t="shared" si="10"/>
        <v>0</v>
      </c>
      <c r="BB16" s="223">
        <f t="shared" si="10"/>
        <v>50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23" t="str">
        <f t="shared" si="10"/>
        <v>-</v>
      </c>
      <c r="BP16" s="223" t="str">
        <f t="shared" si="10"/>
        <v>-</v>
      </c>
      <c r="BQ16" s="223" t="str">
        <f t="shared" si="10"/>
        <v>-</v>
      </c>
      <c r="BR16" s="142">
        <f t="shared" ref="BR16:BR17" si="11">AVERAGE(R16:BQ16)</f>
        <v>25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43" t="e">
        <f t="shared" si="11"/>
        <v>#DIV/0!</v>
      </c>
    </row>
    <row r="18" spans="1:70" ht="12.75" customHeight="1" x14ac:dyDescent="0.2">
      <c r="A18" s="345" t="s">
        <v>26</v>
      </c>
      <c r="B18" s="307">
        <v>4</v>
      </c>
      <c r="C18" s="306" t="s">
        <v>76</v>
      </c>
      <c r="D18" s="307"/>
      <c r="E18" s="304" t="s">
        <v>123</v>
      </c>
      <c r="F18" s="304" t="s">
        <v>124</v>
      </c>
      <c r="G18" s="304" t="s">
        <v>1312</v>
      </c>
      <c r="H18" s="305" t="s">
        <v>118</v>
      </c>
      <c r="I18" s="304" t="s">
        <v>1313</v>
      </c>
      <c r="J18" s="307">
        <v>10</v>
      </c>
      <c r="K18" s="307">
        <v>48</v>
      </c>
      <c r="L18" s="307"/>
      <c r="M18" s="307"/>
      <c r="N18" s="307"/>
      <c r="O18" s="307"/>
      <c r="P18" s="309"/>
      <c r="Q18" s="219" t="s">
        <v>934</v>
      </c>
      <c r="R18" s="230">
        <v>3</v>
      </c>
      <c r="S18" s="230">
        <v>0</v>
      </c>
      <c r="T18" s="230">
        <v>0</v>
      </c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/>
      <c r="AB18" s="230"/>
      <c r="AC18" s="230">
        <v>0</v>
      </c>
      <c r="AD18" s="230">
        <v>0</v>
      </c>
      <c r="AE18" s="230">
        <v>0</v>
      </c>
      <c r="AF18" s="230">
        <v>0</v>
      </c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>
        <v>0</v>
      </c>
      <c r="AQ18" s="230">
        <v>0</v>
      </c>
      <c r="AR18" s="230">
        <v>1</v>
      </c>
      <c r="AS18" s="230">
        <v>4</v>
      </c>
      <c r="AT18" s="230">
        <v>1</v>
      </c>
      <c r="AU18" s="230">
        <v>5</v>
      </c>
      <c r="AV18" s="230">
        <v>16</v>
      </c>
      <c r="AW18" s="230">
        <v>5</v>
      </c>
      <c r="AX18" s="230">
        <v>16</v>
      </c>
      <c r="AY18" s="230">
        <v>22</v>
      </c>
      <c r="AZ18" s="230">
        <v>9</v>
      </c>
      <c r="BA18" s="230">
        <v>42</v>
      </c>
      <c r="BB18" s="230">
        <v>19</v>
      </c>
      <c r="BC18" s="230">
        <v>102</v>
      </c>
      <c r="BD18" s="230">
        <v>69</v>
      </c>
      <c r="BE18" s="230">
        <v>54</v>
      </c>
      <c r="BF18" s="230">
        <v>14</v>
      </c>
      <c r="BG18" s="230">
        <v>3</v>
      </c>
      <c r="BH18" s="230">
        <v>58</v>
      </c>
      <c r="BI18" s="230"/>
      <c r="BJ18" s="230"/>
      <c r="BK18" s="230"/>
      <c r="BL18" s="230"/>
      <c r="BM18" s="230"/>
      <c r="BN18" s="230"/>
      <c r="BO18" s="230"/>
      <c r="BP18" s="230"/>
      <c r="BQ18" s="230"/>
      <c r="BR18" s="140">
        <f t="shared" ref="BR18:BR20" si="12">SUM(R18:BQ18)</f>
        <v>443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>
        <v>14</v>
      </c>
      <c r="S19" s="230">
        <v>0</v>
      </c>
      <c r="T19" s="230">
        <v>0</v>
      </c>
      <c r="U19" s="230">
        <v>0</v>
      </c>
      <c r="V19" s="230">
        <v>0</v>
      </c>
      <c r="W19" s="230">
        <v>0</v>
      </c>
      <c r="X19" s="230">
        <v>0</v>
      </c>
      <c r="Y19" s="230">
        <v>0</v>
      </c>
      <c r="Z19" s="230">
        <v>0</v>
      </c>
      <c r="AA19" s="230"/>
      <c r="AB19" s="230"/>
      <c r="AC19" s="230">
        <v>0</v>
      </c>
      <c r="AD19" s="230">
        <v>0</v>
      </c>
      <c r="AE19" s="230">
        <v>0</v>
      </c>
      <c r="AF19" s="230">
        <v>0</v>
      </c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0">
        <v>0</v>
      </c>
      <c r="AP19" s="230">
        <v>0</v>
      </c>
      <c r="AQ19" s="230">
        <v>0</v>
      </c>
      <c r="AR19" s="230">
        <v>0</v>
      </c>
      <c r="AS19" s="230">
        <v>1</v>
      </c>
      <c r="AT19" s="230">
        <v>1</v>
      </c>
      <c r="AU19" s="230">
        <v>3</v>
      </c>
      <c r="AV19" s="230">
        <v>14</v>
      </c>
      <c r="AW19" s="230">
        <v>2</v>
      </c>
      <c r="AX19" s="230">
        <v>7</v>
      </c>
      <c r="AY19" s="230">
        <v>11</v>
      </c>
      <c r="AZ19" s="230">
        <v>5</v>
      </c>
      <c r="BA19" s="230">
        <v>24</v>
      </c>
      <c r="BB19" s="230">
        <v>11</v>
      </c>
      <c r="BC19" s="230">
        <v>15</v>
      </c>
      <c r="BD19" s="230">
        <v>49</v>
      </c>
      <c r="BE19" s="230">
        <v>19</v>
      </c>
      <c r="BF19" s="230">
        <v>10</v>
      </c>
      <c r="BG19" s="230">
        <v>0</v>
      </c>
      <c r="BH19" s="230">
        <v>11</v>
      </c>
      <c r="BI19" s="230"/>
      <c r="BJ19" s="230"/>
      <c r="BK19" s="230"/>
      <c r="BL19" s="230"/>
      <c r="BM19" s="230"/>
      <c r="BN19" s="230"/>
      <c r="BO19" s="230"/>
      <c r="BP19" s="230"/>
      <c r="BQ19" s="230"/>
      <c r="BR19" s="140">
        <f t="shared" si="12"/>
        <v>197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>
        <f t="shared" ref="R20:BQ20" si="13">IF(ISBLANK(R18),"-",R18+R19)</f>
        <v>17</v>
      </c>
      <c r="S20" s="222">
        <f t="shared" si="13"/>
        <v>0</v>
      </c>
      <c r="T20" s="222">
        <f t="shared" si="13"/>
        <v>0</v>
      </c>
      <c r="U20" s="222">
        <f t="shared" si="13"/>
        <v>0</v>
      </c>
      <c r="V20" s="222">
        <f t="shared" si="13"/>
        <v>0</v>
      </c>
      <c r="W20" s="222">
        <f t="shared" si="13"/>
        <v>0</v>
      </c>
      <c r="X20" s="222">
        <f t="shared" si="13"/>
        <v>0</v>
      </c>
      <c r="Y20" s="222">
        <f t="shared" si="13"/>
        <v>0</v>
      </c>
      <c r="Z20" s="222">
        <f t="shared" si="13"/>
        <v>0</v>
      </c>
      <c r="AA20" s="222" t="str">
        <f t="shared" si="13"/>
        <v>-</v>
      </c>
      <c r="AB20" s="222" t="str">
        <f t="shared" si="13"/>
        <v>-</v>
      </c>
      <c r="AC20" s="222">
        <f t="shared" si="13"/>
        <v>0</v>
      </c>
      <c r="AD20" s="222">
        <f t="shared" si="13"/>
        <v>0</v>
      </c>
      <c r="AE20" s="222">
        <f t="shared" si="13"/>
        <v>0</v>
      </c>
      <c r="AF20" s="222">
        <f t="shared" si="13"/>
        <v>0</v>
      </c>
      <c r="AG20" s="222">
        <f t="shared" si="13"/>
        <v>0</v>
      </c>
      <c r="AH20" s="222">
        <f t="shared" si="13"/>
        <v>0</v>
      </c>
      <c r="AI20" s="222">
        <f t="shared" si="13"/>
        <v>0</v>
      </c>
      <c r="AJ20" s="222">
        <f t="shared" si="13"/>
        <v>0</v>
      </c>
      <c r="AK20" s="222">
        <f t="shared" si="13"/>
        <v>0</v>
      </c>
      <c r="AL20" s="222">
        <f t="shared" si="13"/>
        <v>0</v>
      </c>
      <c r="AM20" s="222">
        <f t="shared" si="13"/>
        <v>0</v>
      </c>
      <c r="AN20" s="222">
        <f t="shared" si="13"/>
        <v>0</v>
      </c>
      <c r="AO20" s="222">
        <f t="shared" si="13"/>
        <v>0</v>
      </c>
      <c r="AP20" s="222">
        <f t="shared" si="13"/>
        <v>0</v>
      </c>
      <c r="AQ20" s="222">
        <f t="shared" si="13"/>
        <v>0</v>
      </c>
      <c r="AR20" s="222">
        <f t="shared" si="13"/>
        <v>1</v>
      </c>
      <c r="AS20" s="222">
        <f t="shared" si="13"/>
        <v>5</v>
      </c>
      <c r="AT20" s="222">
        <f t="shared" si="13"/>
        <v>2</v>
      </c>
      <c r="AU20" s="222">
        <f t="shared" si="13"/>
        <v>8</v>
      </c>
      <c r="AV20" s="222">
        <f t="shared" si="13"/>
        <v>30</v>
      </c>
      <c r="AW20" s="222">
        <f t="shared" si="13"/>
        <v>7</v>
      </c>
      <c r="AX20" s="222">
        <f t="shared" si="13"/>
        <v>23</v>
      </c>
      <c r="AY20" s="222">
        <f t="shared" si="13"/>
        <v>33</v>
      </c>
      <c r="AZ20" s="222">
        <f t="shared" si="13"/>
        <v>14</v>
      </c>
      <c r="BA20" s="222">
        <f t="shared" si="13"/>
        <v>66</v>
      </c>
      <c r="BB20" s="222">
        <f t="shared" si="13"/>
        <v>30</v>
      </c>
      <c r="BC20" s="222">
        <f t="shared" si="13"/>
        <v>117</v>
      </c>
      <c r="BD20" s="222">
        <f t="shared" si="13"/>
        <v>118</v>
      </c>
      <c r="BE20" s="222">
        <f t="shared" si="13"/>
        <v>73</v>
      </c>
      <c r="BF20" s="222">
        <f t="shared" si="13"/>
        <v>24</v>
      </c>
      <c r="BG20" s="222">
        <f t="shared" si="13"/>
        <v>3</v>
      </c>
      <c r="BH20" s="222">
        <f t="shared" si="13"/>
        <v>69</v>
      </c>
      <c r="BI20" s="222" t="str">
        <f t="shared" si="13"/>
        <v>-</v>
      </c>
      <c r="BJ20" s="222" t="str">
        <f t="shared" si="13"/>
        <v>-</v>
      </c>
      <c r="BK20" s="222" t="str">
        <f t="shared" si="13"/>
        <v>-</v>
      </c>
      <c r="BL20" s="222" t="str">
        <f t="shared" si="13"/>
        <v>-</v>
      </c>
      <c r="BM20" s="222" t="str">
        <f t="shared" si="13"/>
        <v>-</v>
      </c>
      <c r="BN20" s="222" t="str">
        <f t="shared" si="13"/>
        <v>-</v>
      </c>
      <c r="BO20" s="222" t="str">
        <f t="shared" si="13"/>
        <v>-</v>
      </c>
      <c r="BP20" s="222" t="str">
        <f t="shared" si="13"/>
        <v>-</v>
      </c>
      <c r="BQ20" s="222" t="str">
        <f t="shared" si="13"/>
        <v>-</v>
      </c>
      <c r="BR20" s="141">
        <f t="shared" si="12"/>
        <v>640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>
        <f t="shared" ref="R21:BQ21" si="14">IF(ISNUMBER(R20),(IF(R20&gt;0,(100/(R18+R19))*R18,"-")),"-")</f>
        <v>17.647058823529413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 t="str">
        <f t="shared" si="14"/>
        <v>-</v>
      </c>
      <c r="AQ21" s="223" t="str">
        <f t="shared" si="14"/>
        <v>-</v>
      </c>
      <c r="AR21" s="223">
        <f t="shared" si="14"/>
        <v>100</v>
      </c>
      <c r="AS21" s="223">
        <f t="shared" si="14"/>
        <v>80</v>
      </c>
      <c r="AT21" s="223">
        <f t="shared" si="14"/>
        <v>50</v>
      </c>
      <c r="AU21" s="223">
        <f t="shared" si="14"/>
        <v>62.5</v>
      </c>
      <c r="AV21" s="223">
        <f t="shared" si="14"/>
        <v>53.333333333333336</v>
      </c>
      <c r="AW21" s="223">
        <f t="shared" si="14"/>
        <v>71.428571428571431</v>
      </c>
      <c r="AX21" s="223">
        <f t="shared" si="14"/>
        <v>69.565217391304344</v>
      </c>
      <c r="AY21" s="223">
        <f t="shared" si="14"/>
        <v>66.666666666666671</v>
      </c>
      <c r="AZ21" s="223">
        <f t="shared" si="14"/>
        <v>64.285714285714292</v>
      </c>
      <c r="BA21" s="223">
        <f t="shared" si="14"/>
        <v>63.636363636363633</v>
      </c>
      <c r="BB21" s="223">
        <f t="shared" si="14"/>
        <v>63.333333333333336</v>
      </c>
      <c r="BC21" s="223">
        <f t="shared" si="14"/>
        <v>87.179487179487182</v>
      </c>
      <c r="BD21" s="223">
        <f t="shared" si="14"/>
        <v>58.474576271186436</v>
      </c>
      <c r="BE21" s="223">
        <f t="shared" si="14"/>
        <v>73.972602739726028</v>
      </c>
      <c r="BF21" s="223">
        <f t="shared" si="14"/>
        <v>58.333333333333336</v>
      </c>
      <c r="BG21" s="223">
        <f t="shared" si="14"/>
        <v>100</v>
      </c>
      <c r="BH21" s="223">
        <f t="shared" si="14"/>
        <v>84.05797101449275</v>
      </c>
      <c r="BI21" s="223" t="str">
        <f t="shared" si="14"/>
        <v>-</v>
      </c>
      <c r="BJ21" s="223" t="str">
        <f t="shared" si="14"/>
        <v>-</v>
      </c>
      <c r="BK21" s="223" t="str">
        <f t="shared" si="14"/>
        <v>-</v>
      </c>
      <c r="BL21" s="223" t="str">
        <f t="shared" si="14"/>
        <v>-</v>
      </c>
      <c r="BM21" s="223" t="str">
        <f t="shared" si="14"/>
        <v>-</v>
      </c>
      <c r="BN21" s="223" t="str">
        <f t="shared" si="14"/>
        <v>-</v>
      </c>
      <c r="BO21" s="223" t="str">
        <f t="shared" si="14"/>
        <v>-</v>
      </c>
      <c r="BP21" s="223" t="str">
        <f t="shared" si="14"/>
        <v>-</v>
      </c>
      <c r="BQ21" s="223" t="str">
        <f t="shared" si="14"/>
        <v>-</v>
      </c>
      <c r="BR21" s="273">
        <f t="shared" ref="BR21:BR22" si="15">AVERAGE(R21:BQ21)</f>
        <v>68.023012746502332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43" t="e">
        <f t="shared" si="15"/>
        <v>#DIV/0!</v>
      </c>
    </row>
    <row r="23" spans="1:70" ht="12.75" customHeight="1" x14ac:dyDescent="0.2">
      <c r="A23" s="345" t="s">
        <v>26</v>
      </c>
      <c r="B23" s="306">
        <v>5</v>
      </c>
      <c r="C23" s="306" t="s">
        <v>76</v>
      </c>
      <c r="D23" s="313"/>
      <c r="E23" s="304" t="s">
        <v>126</v>
      </c>
      <c r="F23" s="304" t="s">
        <v>127</v>
      </c>
      <c r="G23" s="304" t="s">
        <v>1314</v>
      </c>
      <c r="H23" s="305" t="s">
        <v>86</v>
      </c>
      <c r="I23" s="304" t="s">
        <v>128</v>
      </c>
      <c r="J23" s="313">
        <v>511</v>
      </c>
      <c r="K23" s="306">
        <v>9</v>
      </c>
      <c r="L23" s="306"/>
      <c r="M23" s="306"/>
      <c r="N23" s="306"/>
      <c r="O23" s="306"/>
      <c r="P23" s="308"/>
      <c r="Q23" s="219" t="s">
        <v>934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/>
      <c r="AB23" s="220"/>
      <c r="AC23" s="220">
        <v>0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20</v>
      </c>
      <c r="AV23" s="220">
        <v>12</v>
      </c>
      <c r="AW23" s="220">
        <v>1</v>
      </c>
      <c r="AX23" s="220">
        <v>32</v>
      </c>
      <c r="AY23" s="220">
        <v>10</v>
      </c>
      <c r="AZ23" s="220">
        <v>17</v>
      </c>
      <c r="BA23" s="220">
        <v>18</v>
      </c>
      <c r="BB23" s="220">
        <v>13</v>
      </c>
      <c r="BC23" s="220">
        <v>8</v>
      </c>
      <c r="BD23" s="220">
        <v>10</v>
      </c>
      <c r="BE23" s="220">
        <v>34</v>
      </c>
      <c r="BF23" s="220">
        <v>2</v>
      </c>
      <c r="BG23" s="220">
        <v>15</v>
      </c>
      <c r="BH23" s="220">
        <v>2</v>
      </c>
      <c r="BI23" s="220"/>
      <c r="BJ23" s="220"/>
      <c r="BK23" s="220"/>
      <c r="BL23" s="220"/>
      <c r="BM23" s="220"/>
      <c r="BN23" s="220"/>
      <c r="BO23" s="220"/>
      <c r="BP23" s="220"/>
      <c r="BQ23" s="220"/>
      <c r="BR23" s="140">
        <f t="shared" ref="BR23:BR25" si="16">SUM(R23:BQ23)</f>
        <v>194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20">
        <v>1</v>
      </c>
      <c r="S24" s="220">
        <v>1</v>
      </c>
      <c r="T24" s="220">
        <v>0</v>
      </c>
      <c r="U24" s="220">
        <v>1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/>
      <c r="AB24" s="220"/>
      <c r="AC24" s="220">
        <v>0</v>
      </c>
      <c r="AD24" s="220">
        <v>0</v>
      </c>
      <c r="AE24" s="220">
        <v>0</v>
      </c>
      <c r="AF24" s="220">
        <v>0</v>
      </c>
      <c r="AG24" s="220">
        <v>0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1</v>
      </c>
      <c r="AQ24" s="220">
        <v>0</v>
      </c>
      <c r="AR24" s="220">
        <v>1</v>
      </c>
      <c r="AS24" s="220">
        <v>1</v>
      </c>
      <c r="AT24" s="220">
        <v>1</v>
      </c>
      <c r="AU24" s="220">
        <v>6</v>
      </c>
      <c r="AV24" s="220">
        <v>4</v>
      </c>
      <c r="AW24" s="220">
        <v>0</v>
      </c>
      <c r="AX24" s="220">
        <v>8</v>
      </c>
      <c r="AY24" s="220">
        <v>11</v>
      </c>
      <c r="AZ24" s="220">
        <v>4</v>
      </c>
      <c r="BA24" s="220">
        <v>14</v>
      </c>
      <c r="BB24" s="220">
        <v>21</v>
      </c>
      <c r="BC24" s="220">
        <v>7</v>
      </c>
      <c r="BD24" s="220">
        <v>2</v>
      </c>
      <c r="BE24" s="220">
        <v>13</v>
      </c>
      <c r="BF24" s="220">
        <v>0</v>
      </c>
      <c r="BG24" s="220">
        <v>2</v>
      </c>
      <c r="BH24" s="220">
        <v>0</v>
      </c>
      <c r="BI24" s="220"/>
      <c r="BJ24" s="220"/>
      <c r="BK24" s="220"/>
      <c r="BL24" s="220"/>
      <c r="BM24" s="220"/>
      <c r="BN24" s="220"/>
      <c r="BO24" s="220"/>
      <c r="BP24" s="220"/>
      <c r="BQ24" s="220"/>
      <c r="BR24" s="140">
        <f t="shared" si="16"/>
        <v>99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>
        <f t="shared" ref="R25:BQ25" si="17">IF(ISBLANK(R23),"-",R23+R24)</f>
        <v>1</v>
      </c>
      <c r="S25" s="222">
        <f t="shared" si="17"/>
        <v>1</v>
      </c>
      <c r="T25" s="222">
        <f t="shared" si="17"/>
        <v>0</v>
      </c>
      <c r="U25" s="222">
        <f t="shared" si="17"/>
        <v>1</v>
      </c>
      <c r="V25" s="222">
        <f t="shared" si="17"/>
        <v>0</v>
      </c>
      <c r="W25" s="222">
        <f t="shared" si="17"/>
        <v>0</v>
      </c>
      <c r="X25" s="222">
        <f t="shared" si="17"/>
        <v>0</v>
      </c>
      <c r="Y25" s="222">
        <f t="shared" si="17"/>
        <v>0</v>
      </c>
      <c r="Z25" s="222">
        <f t="shared" si="17"/>
        <v>0</v>
      </c>
      <c r="AA25" s="222" t="str">
        <f t="shared" si="17"/>
        <v>-</v>
      </c>
      <c r="AB25" s="222" t="str">
        <f t="shared" si="17"/>
        <v>-</v>
      </c>
      <c r="AC25" s="222">
        <f t="shared" si="17"/>
        <v>0</v>
      </c>
      <c r="AD25" s="222">
        <f t="shared" si="17"/>
        <v>0</v>
      </c>
      <c r="AE25" s="222">
        <f t="shared" si="17"/>
        <v>0</v>
      </c>
      <c r="AF25" s="222">
        <f t="shared" si="17"/>
        <v>0</v>
      </c>
      <c r="AG25" s="222">
        <f t="shared" si="17"/>
        <v>0</v>
      </c>
      <c r="AH25" s="222">
        <f t="shared" si="17"/>
        <v>0</v>
      </c>
      <c r="AI25" s="222">
        <f t="shared" si="17"/>
        <v>0</v>
      </c>
      <c r="AJ25" s="222">
        <f t="shared" si="17"/>
        <v>0</v>
      </c>
      <c r="AK25" s="222">
        <f t="shared" si="17"/>
        <v>0</v>
      </c>
      <c r="AL25" s="222">
        <f t="shared" si="17"/>
        <v>0</v>
      </c>
      <c r="AM25" s="222">
        <f t="shared" si="17"/>
        <v>0</v>
      </c>
      <c r="AN25" s="222">
        <f t="shared" si="17"/>
        <v>0</v>
      </c>
      <c r="AO25" s="222">
        <f t="shared" si="17"/>
        <v>0</v>
      </c>
      <c r="AP25" s="222">
        <f t="shared" si="17"/>
        <v>1</v>
      </c>
      <c r="AQ25" s="222">
        <f t="shared" si="17"/>
        <v>0</v>
      </c>
      <c r="AR25" s="222">
        <f t="shared" si="17"/>
        <v>1</v>
      </c>
      <c r="AS25" s="222">
        <f t="shared" si="17"/>
        <v>1</v>
      </c>
      <c r="AT25" s="222">
        <f t="shared" si="17"/>
        <v>1</v>
      </c>
      <c r="AU25" s="222">
        <f t="shared" si="17"/>
        <v>26</v>
      </c>
      <c r="AV25" s="222">
        <f t="shared" si="17"/>
        <v>16</v>
      </c>
      <c r="AW25" s="222">
        <f t="shared" si="17"/>
        <v>1</v>
      </c>
      <c r="AX25" s="222">
        <f t="shared" si="17"/>
        <v>40</v>
      </c>
      <c r="AY25" s="222">
        <f t="shared" si="17"/>
        <v>21</v>
      </c>
      <c r="AZ25" s="222">
        <f t="shared" si="17"/>
        <v>21</v>
      </c>
      <c r="BA25" s="222">
        <f t="shared" si="17"/>
        <v>32</v>
      </c>
      <c r="BB25" s="222">
        <f t="shared" si="17"/>
        <v>34</v>
      </c>
      <c r="BC25" s="222">
        <f t="shared" si="17"/>
        <v>15</v>
      </c>
      <c r="BD25" s="222">
        <f t="shared" si="17"/>
        <v>12</v>
      </c>
      <c r="BE25" s="222">
        <f t="shared" si="17"/>
        <v>47</v>
      </c>
      <c r="BF25" s="222">
        <f t="shared" si="17"/>
        <v>2</v>
      </c>
      <c r="BG25" s="222">
        <f t="shared" si="17"/>
        <v>17</v>
      </c>
      <c r="BH25" s="222">
        <f t="shared" si="17"/>
        <v>2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222" t="str">
        <f t="shared" si="17"/>
        <v>-</v>
      </c>
      <c r="BP25" s="222" t="str">
        <f t="shared" si="17"/>
        <v>-</v>
      </c>
      <c r="BQ25" s="222" t="str">
        <f t="shared" si="17"/>
        <v>-</v>
      </c>
      <c r="BR25" s="141">
        <f t="shared" si="16"/>
        <v>293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>
        <f t="shared" ref="R26:BQ26" si="18">IF(ISNUMBER(R25),(IF(R25&gt;0,(100/(R23+R24))*R23,"-")),"-")</f>
        <v>0</v>
      </c>
      <c r="S26" s="223">
        <f t="shared" si="18"/>
        <v>0</v>
      </c>
      <c r="T26" s="223" t="str">
        <f t="shared" si="18"/>
        <v>-</v>
      </c>
      <c r="U26" s="223">
        <f t="shared" si="18"/>
        <v>0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>
        <f t="shared" si="18"/>
        <v>0</v>
      </c>
      <c r="AQ26" s="223" t="str">
        <f t="shared" si="18"/>
        <v>-</v>
      </c>
      <c r="AR26" s="223">
        <f t="shared" si="18"/>
        <v>0</v>
      </c>
      <c r="AS26" s="223">
        <f t="shared" si="18"/>
        <v>0</v>
      </c>
      <c r="AT26" s="223">
        <f t="shared" si="18"/>
        <v>0</v>
      </c>
      <c r="AU26" s="223">
        <f t="shared" si="18"/>
        <v>76.92307692307692</v>
      </c>
      <c r="AV26" s="223">
        <f t="shared" si="18"/>
        <v>75</v>
      </c>
      <c r="AW26" s="223">
        <f t="shared" si="18"/>
        <v>100</v>
      </c>
      <c r="AX26" s="223">
        <f t="shared" si="18"/>
        <v>80</v>
      </c>
      <c r="AY26" s="223">
        <f t="shared" si="18"/>
        <v>47.61904761904762</v>
      </c>
      <c r="AZ26" s="223">
        <f t="shared" si="18"/>
        <v>80.952380952380949</v>
      </c>
      <c r="BA26" s="223">
        <f t="shared" si="18"/>
        <v>56.25</v>
      </c>
      <c r="BB26" s="223">
        <f t="shared" si="18"/>
        <v>38.235294117647058</v>
      </c>
      <c r="BC26" s="223">
        <f t="shared" si="18"/>
        <v>53.333333333333336</v>
      </c>
      <c r="BD26" s="223">
        <f t="shared" si="18"/>
        <v>83.333333333333343</v>
      </c>
      <c r="BE26" s="223">
        <f t="shared" si="18"/>
        <v>72.340425531914889</v>
      </c>
      <c r="BF26" s="223">
        <f t="shared" si="18"/>
        <v>100</v>
      </c>
      <c r="BG26" s="223">
        <f t="shared" si="18"/>
        <v>88.235294117647072</v>
      </c>
      <c r="BH26" s="223">
        <f t="shared" si="18"/>
        <v>100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223" t="str">
        <f t="shared" si="18"/>
        <v>-</v>
      </c>
      <c r="BP26" s="223" t="str">
        <f t="shared" si="18"/>
        <v>-</v>
      </c>
      <c r="BQ26" s="223" t="str">
        <f t="shared" si="18"/>
        <v>-</v>
      </c>
      <c r="BR26" s="273">
        <f t="shared" ref="BR26:BR27" si="19">AVERAGE(R26:BQ26)</f>
        <v>50.105818377541972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43" t="e">
        <f t="shared" si="19"/>
        <v>#DIV/0!</v>
      </c>
    </row>
    <row r="28" spans="1:70" ht="12.75" customHeight="1" x14ac:dyDescent="0.2">
      <c r="A28" s="345" t="s">
        <v>26</v>
      </c>
      <c r="B28" s="306">
        <v>6</v>
      </c>
      <c r="C28" s="306" t="s">
        <v>76</v>
      </c>
      <c r="D28" s="306"/>
      <c r="E28" s="304" t="s">
        <v>126</v>
      </c>
      <c r="F28" s="304" t="s">
        <v>127</v>
      </c>
      <c r="G28" s="304" t="s">
        <v>1315</v>
      </c>
      <c r="H28" s="305" t="s">
        <v>103</v>
      </c>
      <c r="I28" s="304" t="s">
        <v>129</v>
      </c>
      <c r="J28" s="306">
        <v>480</v>
      </c>
      <c r="K28" s="306">
        <v>22</v>
      </c>
      <c r="L28" s="306"/>
      <c r="M28" s="306"/>
      <c r="N28" s="306"/>
      <c r="O28" s="306"/>
      <c r="P28" s="308"/>
      <c r="Q28" s="219" t="s">
        <v>934</v>
      </c>
      <c r="R28" s="220">
        <v>0</v>
      </c>
      <c r="S28" s="220">
        <v>0</v>
      </c>
      <c r="T28" s="220">
        <v>0</v>
      </c>
      <c r="U28" s="220">
        <v>0</v>
      </c>
      <c r="V28" s="220">
        <v>0</v>
      </c>
      <c r="W28" s="220">
        <v>0</v>
      </c>
      <c r="X28" s="220">
        <v>0</v>
      </c>
      <c r="Y28" s="220">
        <v>0</v>
      </c>
      <c r="Z28" s="220">
        <v>0</v>
      </c>
      <c r="AA28" s="220"/>
      <c r="AB28" s="220"/>
      <c r="AC28" s="220">
        <v>0</v>
      </c>
      <c r="AD28" s="220">
        <v>0</v>
      </c>
      <c r="AE28" s="220">
        <v>0</v>
      </c>
      <c r="AF28" s="22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0</v>
      </c>
      <c r="AP28" s="220"/>
      <c r="AQ28" s="220">
        <v>0</v>
      </c>
      <c r="AR28" s="220">
        <v>0</v>
      </c>
      <c r="AS28" s="220">
        <v>0</v>
      </c>
      <c r="AT28" s="220">
        <v>0</v>
      </c>
      <c r="AU28" s="220">
        <v>2</v>
      </c>
      <c r="AV28" s="220">
        <v>2</v>
      </c>
      <c r="AW28" s="220">
        <v>3</v>
      </c>
      <c r="AX28" s="220">
        <v>56</v>
      </c>
      <c r="AY28" s="220">
        <v>11</v>
      </c>
      <c r="AZ28" s="220">
        <v>2</v>
      </c>
      <c r="BA28" s="220">
        <v>1</v>
      </c>
      <c r="BB28" s="220">
        <v>2</v>
      </c>
      <c r="BC28" s="220">
        <v>10</v>
      </c>
      <c r="BD28" s="220">
        <v>73</v>
      </c>
      <c r="BE28" s="220">
        <v>11</v>
      </c>
      <c r="BF28" s="220">
        <v>3</v>
      </c>
      <c r="BG28" s="220">
        <v>4</v>
      </c>
      <c r="BH28" s="220">
        <v>72</v>
      </c>
      <c r="BI28" s="220"/>
      <c r="BJ28" s="220"/>
      <c r="BK28" s="220"/>
      <c r="BL28" s="220"/>
      <c r="BM28" s="220"/>
      <c r="BN28" s="220"/>
      <c r="BO28" s="220"/>
      <c r="BP28" s="220"/>
      <c r="BQ28" s="220"/>
      <c r="BR28" s="140">
        <f t="shared" ref="BR28:BR30" si="20">SUM(R28:BQ28)</f>
        <v>252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20">
        <v>1</v>
      </c>
      <c r="S29" s="220">
        <v>0</v>
      </c>
      <c r="T29" s="220">
        <v>0</v>
      </c>
      <c r="U29" s="220">
        <v>0</v>
      </c>
      <c r="V29" s="220">
        <v>0</v>
      </c>
      <c r="W29" s="220">
        <v>0</v>
      </c>
      <c r="X29" s="220">
        <v>0</v>
      </c>
      <c r="Y29" s="220">
        <v>0</v>
      </c>
      <c r="Z29" s="220">
        <v>0</v>
      </c>
      <c r="AA29" s="220"/>
      <c r="AB29" s="220"/>
      <c r="AC29" s="220">
        <v>0</v>
      </c>
      <c r="AD29" s="220">
        <v>0</v>
      </c>
      <c r="AE29" s="220">
        <v>0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0</v>
      </c>
      <c r="AP29" s="220"/>
      <c r="AQ29" s="220">
        <v>0</v>
      </c>
      <c r="AR29" s="220">
        <v>0</v>
      </c>
      <c r="AS29" s="220">
        <v>0</v>
      </c>
      <c r="AT29" s="220">
        <v>2</v>
      </c>
      <c r="AU29" s="220">
        <v>3</v>
      </c>
      <c r="AV29" s="220">
        <v>4</v>
      </c>
      <c r="AW29" s="220">
        <v>2</v>
      </c>
      <c r="AX29" s="220">
        <v>24</v>
      </c>
      <c r="AY29" s="220">
        <v>2</v>
      </c>
      <c r="AZ29" s="220">
        <v>2</v>
      </c>
      <c r="BA29" s="220">
        <v>3</v>
      </c>
      <c r="BB29" s="220">
        <v>1</v>
      </c>
      <c r="BC29" s="220">
        <v>7</v>
      </c>
      <c r="BD29" s="220">
        <v>34</v>
      </c>
      <c r="BE29" s="220">
        <v>7</v>
      </c>
      <c r="BF29" s="220">
        <v>0</v>
      </c>
      <c r="BG29" s="220">
        <v>1</v>
      </c>
      <c r="BH29" s="220">
        <v>4</v>
      </c>
      <c r="BI29" s="220"/>
      <c r="BJ29" s="220"/>
      <c r="BK29" s="220"/>
      <c r="BL29" s="220"/>
      <c r="BM29" s="220"/>
      <c r="BN29" s="220"/>
      <c r="BO29" s="220"/>
      <c r="BP29" s="220"/>
      <c r="BQ29" s="220"/>
      <c r="BR29" s="140">
        <f t="shared" si="20"/>
        <v>97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>
        <f t="shared" ref="R30:BQ30" si="21">IF(ISBLANK(R28),"-",R28+R29)</f>
        <v>1</v>
      </c>
      <c r="S30" s="222">
        <f t="shared" si="21"/>
        <v>0</v>
      </c>
      <c r="T30" s="222">
        <f t="shared" si="21"/>
        <v>0</v>
      </c>
      <c r="U30" s="222">
        <f t="shared" si="21"/>
        <v>0</v>
      </c>
      <c r="V30" s="222">
        <f t="shared" si="21"/>
        <v>0</v>
      </c>
      <c r="W30" s="222">
        <f t="shared" si="21"/>
        <v>0</v>
      </c>
      <c r="X30" s="222">
        <f t="shared" si="21"/>
        <v>0</v>
      </c>
      <c r="Y30" s="222">
        <f t="shared" si="21"/>
        <v>0</v>
      </c>
      <c r="Z30" s="222">
        <f t="shared" si="21"/>
        <v>0</v>
      </c>
      <c r="AA30" s="222" t="str">
        <f t="shared" si="21"/>
        <v>-</v>
      </c>
      <c r="AB30" s="222" t="str">
        <f t="shared" si="21"/>
        <v>-</v>
      </c>
      <c r="AC30" s="222">
        <f t="shared" si="21"/>
        <v>0</v>
      </c>
      <c r="AD30" s="222">
        <f t="shared" si="21"/>
        <v>0</v>
      </c>
      <c r="AE30" s="222">
        <f t="shared" si="21"/>
        <v>0</v>
      </c>
      <c r="AF30" s="222">
        <f t="shared" si="21"/>
        <v>0</v>
      </c>
      <c r="AG30" s="222">
        <f t="shared" si="21"/>
        <v>0</v>
      </c>
      <c r="AH30" s="222">
        <f t="shared" si="21"/>
        <v>0</v>
      </c>
      <c r="AI30" s="222">
        <f t="shared" si="21"/>
        <v>0</v>
      </c>
      <c r="AJ30" s="222">
        <f t="shared" si="21"/>
        <v>0</v>
      </c>
      <c r="AK30" s="222">
        <f t="shared" si="21"/>
        <v>0</v>
      </c>
      <c r="AL30" s="222">
        <f t="shared" si="21"/>
        <v>0</v>
      </c>
      <c r="AM30" s="222">
        <f t="shared" si="21"/>
        <v>0</v>
      </c>
      <c r="AN30" s="222">
        <f t="shared" si="21"/>
        <v>0</v>
      </c>
      <c r="AO30" s="222">
        <f t="shared" si="21"/>
        <v>0</v>
      </c>
      <c r="AP30" s="222" t="str">
        <f t="shared" si="21"/>
        <v>-</v>
      </c>
      <c r="AQ30" s="222">
        <f t="shared" si="21"/>
        <v>0</v>
      </c>
      <c r="AR30" s="222">
        <f t="shared" si="21"/>
        <v>0</v>
      </c>
      <c r="AS30" s="222">
        <f t="shared" si="21"/>
        <v>0</v>
      </c>
      <c r="AT30" s="222">
        <f t="shared" si="21"/>
        <v>2</v>
      </c>
      <c r="AU30" s="222">
        <f t="shared" si="21"/>
        <v>5</v>
      </c>
      <c r="AV30" s="222">
        <f t="shared" si="21"/>
        <v>6</v>
      </c>
      <c r="AW30" s="222">
        <f t="shared" si="21"/>
        <v>5</v>
      </c>
      <c r="AX30" s="222">
        <f t="shared" si="21"/>
        <v>80</v>
      </c>
      <c r="AY30" s="222">
        <f t="shared" si="21"/>
        <v>13</v>
      </c>
      <c r="AZ30" s="222">
        <f t="shared" si="21"/>
        <v>4</v>
      </c>
      <c r="BA30" s="222">
        <f t="shared" si="21"/>
        <v>4</v>
      </c>
      <c r="BB30" s="222">
        <f t="shared" si="21"/>
        <v>3</v>
      </c>
      <c r="BC30" s="222">
        <f t="shared" si="21"/>
        <v>17</v>
      </c>
      <c r="BD30" s="222">
        <f t="shared" si="21"/>
        <v>107</v>
      </c>
      <c r="BE30" s="222">
        <f t="shared" si="21"/>
        <v>18</v>
      </c>
      <c r="BF30" s="222">
        <f t="shared" si="21"/>
        <v>3</v>
      </c>
      <c r="BG30" s="222">
        <f t="shared" si="21"/>
        <v>5</v>
      </c>
      <c r="BH30" s="222">
        <f t="shared" si="21"/>
        <v>76</v>
      </c>
      <c r="BI30" s="222" t="str">
        <f t="shared" si="21"/>
        <v>-</v>
      </c>
      <c r="BJ30" s="222" t="str">
        <f t="shared" si="21"/>
        <v>-</v>
      </c>
      <c r="BK30" s="222" t="str">
        <f t="shared" si="21"/>
        <v>-</v>
      </c>
      <c r="BL30" s="222" t="str">
        <f t="shared" si="21"/>
        <v>-</v>
      </c>
      <c r="BM30" s="222" t="str">
        <f t="shared" si="21"/>
        <v>-</v>
      </c>
      <c r="BN30" s="222" t="str">
        <f t="shared" si="21"/>
        <v>-</v>
      </c>
      <c r="BO30" s="222" t="str">
        <f t="shared" si="21"/>
        <v>-</v>
      </c>
      <c r="BP30" s="222" t="str">
        <f t="shared" si="21"/>
        <v>-</v>
      </c>
      <c r="BQ30" s="222" t="str">
        <f t="shared" si="21"/>
        <v>-</v>
      </c>
      <c r="BR30" s="141">
        <f t="shared" si="20"/>
        <v>349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>
        <f t="shared" ref="R31:BQ31" si="22">IF(ISNUMBER(R30),(IF(R30&gt;0,(100/(R28+R29))*R28,"-")),"-")</f>
        <v>0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 t="str">
        <f t="shared" si="22"/>
        <v>-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 t="str">
        <f t="shared" si="22"/>
        <v>-</v>
      </c>
      <c r="AG31" s="223" t="str">
        <f t="shared" si="22"/>
        <v>-</v>
      </c>
      <c r="AH31" s="223" t="str">
        <f t="shared" si="22"/>
        <v>-</v>
      </c>
      <c r="AI31" s="223" t="str">
        <f t="shared" si="22"/>
        <v>-</v>
      </c>
      <c r="AJ31" s="223" t="str">
        <f t="shared" si="22"/>
        <v>-</v>
      </c>
      <c r="AK31" s="223" t="str">
        <f t="shared" si="22"/>
        <v>-</v>
      </c>
      <c r="AL31" s="223" t="str">
        <f t="shared" si="22"/>
        <v>-</v>
      </c>
      <c r="AM31" s="223" t="str">
        <f t="shared" si="22"/>
        <v>-</v>
      </c>
      <c r="AN31" s="223" t="str">
        <f t="shared" si="22"/>
        <v>-</v>
      </c>
      <c r="AO31" s="223" t="str">
        <f t="shared" si="22"/>
        <v>-</v>
      </c>
      <c r="AP31" s="223" t="str">
        <f t="shared" si="22"/>
        <v>-</v>
      </c>
      <c r="AQ31" s="223" t="str">
        <f t="shared" si="22"/>
        <v>-</v>
      </c>
      <c r="AR31" s="223" t="str">
        <f t="shared" si="22"/>
        <v>-</v>
      </c>
      <c r="AS31" s="223" t="str">
        <f t="shared" si="22"/>
        <v>-</v>
      </c>
      <c r="AT31" s="223">
        <f t="shared" si="22"/>
        <v>0</v>
      </c>
      <c r="AU31" s="223">
        <f t="shared" si="22"/>
        <v>40</v>
      </c>
      <c r="AV31" s="223">
        <f t="shared" si="22"/>
        <v>33.333333333333336</v>
      </c>
      <c r="AW31" s="223">
        <f t="shared" si="22"/>
        <v>60</v>
      </c>
      <c r="AX31" s="223">
        <f t="shared" si="22"/>
        <v>70</v>
      </c>
      <c r="AY31" s="223">
        <f t="shared" si="22"/>
        <v>84.615384615384613</v>
      </c>
      <c r="AZ31" s="223">
        <f t="shared" si="22"/>
        <v>50</v>
      </c>
      <c r="BA31" s="223">
        <f t="shared" si="22"/>
        <v>25</v>
      </c>
      <c r="BB31" s="223">
        <f t="shared" si="22"/>
        <v>66.666666666666671</v>
      </c>
      <c r="BC31" s="223">
        <f t="shared" si="22"/>
        <v>58.82352941176471</v>
      </c>
      <c r="BD31" s="223">
        <f t="shared" si="22"/>
        <v>68.224299065420567</v>
      </c>
      <c r="BE31" s="223">
        <f t="shared" si="22"/>
        <v>61.111111111111107</v>
      </c>
      <c r="BF31" s="223">
        <f t="shared" si="22"/>
        <v>100</v>
      </c>
      <c r="BG31" s="223">
        <f t="shared" si="22"/>
        <v>80</v>
      </c>
      <c r="BH31" s="223">
        <f t="shared" si="22"/>
        <v>94.736842105263165</v>
      </c>
      <c r="BI31" s="223" t="str">
        <f t="shared" si="22"/>
        <v>-</v>
      </c>
      <c r="BJ31" s="223" t="str">
        <f t="shared" si="22"/>
        <v>-</v>
      </c>
      <c r="BK31" s="223" t="str">
        <f t="shared" si="22"/>
        <v>-</v>
      </c>
      <c r="BL31" s="223" t="str">
        <f t="shared" si="22"/>
        <v>-</v>
      </c>
      <c r="BM31" s="223" t="str">
        <f t="shared" si="22"/>
        <v>-</v>
      </c>
      <c r="BN31" s="223" t="str">
        <f t="shared" si="22"/>
        <v>-</v>
      </c>
      <c r="BO31" s="223" t="str">
        <f t="shared" si="22"/>
        <v>-</v>
      </c>
      <c r="BP31" s="223" t="str">
        <f t="shared" si="22"/>
        <v>-</v>
      </c>
      <c r="BQ31" s="223" t="str">
        <f t="shared" si="22"/>
        <v>-</v>
      </c>
      <c r="BR31" s="273">
        <f t="shared" ref="BR31:BR32" si="23">AVERAGE(R31:BQ31)</f>
        <v>55.781947894309006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43" t="e">
        <f t="shared" si="23"/>
        <v>#DIV/0!</v>
      </c>
    </row>
    <row r="33" spans="1:70" ht="12.75" customHeight="1" x14ac:dyDescent="0.2">
      <c r="A33" s="345" t="s">
        <v>26</v>
      </c>
      <c r="B33" s="306">
        <v>7</v>
      </c>
      <c r="C33" s="306" t="s">
        <v>76</v>
      </c>
      <c r="D33" s="306"/>
      <c r="E33" s="304" t="s">
        <v>130</v>
      </c>
      <c r="F33" s="304" t="s">
        <v>1316</v>
      </c>
      <c r="G33" s="304" t="s">
        <v>1317</v>
      </c>
      <c r="H33" s="305" t="s">
        <v>78</v>
      </c>
      <c r="I33" s="304" t="s">
        <v>131</v>
      </c>
      <c r="J33" s="306">
        <v>700</v>
      </c>
      <c r="K33" s="306">
        <v>50</v>
      </c>
      <c r="L33" s="306"/>
      <c r="M33" s="306"/>
      <c r="N33" s="306"/>
      <c r="O33" s="306"/>
      <c r="P33" s="308"/>
      <c r="Q33" s="219" t="s">
        <v>934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/>
      <c r="AB33" s="220"/>
      <c r="AC33" s="220">
        <v>0</v>
      </c>
      <c r="AD33" s="220">
        <v>0</v>
      </c>
      <c r="AE33" s="220">
        <v>0</v>
      </c>
      <c r="AF33" s="220">
        <v>0</v>
      </c>
      <c r="AG33" s="220">
        <v>0</v>
      </c>
      <c r="AH33" s="220">
        <v>0</v>
      </c>
      <c r="AI33" s="220">
        <v>0</v>
      </c>
      <c r="AJ33" s="220">
        <v>0</v>
      </c>
      <c r="AK33" s="220">
        <v>0</v>
      </c>
      <c r="AL33" s="220">
        <v>0</v>
      </c>
      <c r="AM33" s="220">
        <v>0</v>
      </c>
      <c r="AN33" s="220">
        <v>0</v>
      </c>
      <c r="AO33" s="220">
        <v>0</v>
      </c>
      <c r="AP33" s="220">
        <v>1</v>
      </c>
      <c r="AQ33" s="220">
        <v>0</v>
      </c>
      <c r="AR33" s="220">
        <v>0</v>
      </c>
      <c r="AS33" s="220">
        <v>0</v>
      </c>
      <c r="AT33" s="220">
        <v>2</v>
      </c>
      <c r="AU33" s="220">
        <v>26</v>
      </c>
      <c r="AV33" s="220">
        <v>43</v>
      </c>
      <c r="AW33" s="220">
        <v>40</v>
      </c>
      <c r="AX33" s="220">
        <v>94</v>
      </c>
      <c r="AY33" s="220">
        <v>156</v>
      </c>
      <c r="AZ33" s="220">
        <v>213</v>
      </c>
      <c r="BA33" s="220">
        <v>390</v>
      </c>
      <c r="BB33" s="220">
        <v>174</v>
      </c>
      <c r="BC33" s="220">
        <v>166</v>
      </c>
      <c r="BD33" s="220">
        <v>777</v>
      </c>
      <c r="BE33" s="220">
        <v>798</v>
      </c>
      <c r="BF33" s="220">
        <v>71</v>
      </c>
      <c r="BG33" s="220">
        <v>83</v>
      </c>
      <c r="BH33" s="220">
        <v>65</v>
      </c>
      <c r="BI33" s="220"/>
      <c r="BJ33" s="220"/>
      <c r="BK33" s="220"/>
      <c r="BL33" s="220"/>
      <c r="BM33" s="220"/>
      <c r="BN33" s="220"/>
      <c r="BO33" s="220"/>
      <c r="BP33" s="220"/>
      <c r="BQ33" s="220"/>
      <c r="BR33" s="140">
        <f t="shared" ref="BR33:BR35" si="24">SUM(R33:BQ33)</f>
        <v>3099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20">
        <v>0</v>
      </c>
      <c r="S34" s="220">
        <v>0</v>
      </c>
      <c r="T34" s="220">
        <v>0</v>
      </c>
      <c r="U34" s="220">
        <v>1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/>
      <c r="AB34" s="220"/>
      <c r="AC34" s="220">
        <v>0</v>
      </c>
      <c r="AD34" s="220">
        <v>0</v>
      </c>
      <c r="AE34" s="220">
        <v>0</v>
      </c>
      <c r="AF34" s="220">
        <v>0</v>
      </c>
      <c r="AG34" s="220">
        <v>0</v>
      </c>
      <c r="AH34" s="220">
        <v>0</v>
      </c>
      <c r="AI34" s="220">
        <v>0</v>
      </c>
      <c r="AJ34" s="220">
        <v>0</v>
      </c>
      <c r="AK34" s="220">
        <v>0</v>
      </c>
      <c r="AL34" s="220">
        <v>0</v>
      </c>
      <c r="AM34" s="220">
        <v>0</v>
      </c>
      <c r="AN34" s="220">
        <v>0</v>
      </c>
      <c r="AO34" s="220">
        <v>0</v>
      </c>
      <c r="AP34" s="220">
        <v>0</v>
      </c>
      <c r="AQ34" s="220">
        <v>0</v>
      </c>
      <c r="AR34" s="220">
        <v>0</v>
      </c>
      <c r="AS34" s="220">
        <v>2</v>
      </c>
      <c r="AT34" s="220">
        <v>2</v>
      </c>
      <c r="AU34" s="220">
        <v>30</v>
      </c>
      <c r="AV34" s="220">
        <v>36</v>
      </c>
      <c r="AW34" s="220">
        <v>45</v>
      </c>
      <c r="AX34" s="220">
        <v>73</v>
      </c>
      <c r="AY34" s="220">
        <v>228</v>
      </c>
      <c r="AZ34" s="220">
        <v>181</v>
      </c>
      <c r="BA34" s="220">
        <v>378</v>
      </c>
      <c r="BB34" s="220">
        <v>165</v>
      </c>
      <c r="BC34" s="220">
        <v>147</v>
      </c>
      <c r="BD34" s="220">
        <v>298</v>
      </c>
      <c r="BE34" s="220">
        <v>511</v>
      </c>
      <c r="BF34" s="220">
        <v>52</v>
      </c>
      <c r="BG34" s="220">
        <v>41</v>
      </c>
      <c r="BH34" s="220">
        <v>10</v>
      </c>
      <c r="BI34" s="220"/>
      <c r="BJ34" s="220"/>
      <c r="BK34" s="220"/>
      <c r="BL34" s="220"/>
      <c r="BM34" s="220"/>
      <c r="BN34" s="220"/>
      <c r="BO34" s="220"/>
      <c r="BP34" s="220"/>
      <c r="BQ34" s="220"/>
      <c r="BR34" s="140">
        <f t="shared" si="24"/>
        <v>2200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>
        <f t="shared" ref="R35:BQ35" si="25">IF(ISBLANK(R33),"-",R33+R34)</f>
        <v>0</v>
      </c>
      <c r="S35" s="222">
        <f t="shared" si="25"/>
        <v>0</v>
      </c>
      <c r="T35" s="222">
        <f t="shared" si="25"/>
        <v>0</v>
      </c>
      <c r="U35" s="222">
        <f t="shared" si="25"/>
        <v>1</v>
      </c>
      <c r="V35" s="222">
        <f t="shared" si="25"/>
        <v>0</v>
      </c>
      <c r="W35" s="222">
        <f t="shared" si="25"/>
        <v>0</v>
      </c>
      <c r="X35" s="222">
        <f t="shared" si="25"/>
        <v>0</v>
      </c>
      <c r="Y35" s="222">
        <f t="shared" si="25"/>
        <v>0</v>
      </c>
      <c r="Z35" s="222">
        <f t="shared" si="25"/>
        <v>0</v>
      </c>
      <c r="AA35" s="222" t="str">
        <f t="shared" si="25"/>
        <v>-</v>
      </c>
      <c r="AB35" s="222" t="str">
        <f t="shared" si="25"/>
        <v>-</v>
      </c>
      <c r="AC35" s="222">
        <f t="shared" si="25"/>
        <v>0</v>
      </c>
      <c r="AD35" s="222">
        <f t="shared" si="25"/>
        <v>0</v>
      </c>
      <c r="AE35" s="222">
        <f t="shared" si="25"/>
        <v>0</v>
      </c>
      <c r="AF35" s="222">
        <f t="shared" si="25"/>
        <v>0</v>
      </c>
      <c r="AG35" s="222">
        <f t="shared" si="25"/>
        <v>0</v>
      </c>
      <c r="AH35" s="222">
        <f t="shared" si="25"/>
        <v>0</v>
      </c>
      <c r="AI35" s="222">
        <f t="shared" si="25"/>
        <v>0</v>
      </c>
      <c r="AJ35" s="222">
        <f t="shared" si="25"/>
        <v>0</v>
      </c>
      <c r="AK35" s="222">
        <f t="shared" si="25"/>
        <v>0</v>
      </c>
      <c r="AL35" s="222">
        <f t="shared" si="25"/>
        <v>0</v>
      </c>
      <c r="AM35" s="222">
        <f t="shared" si="25"/>
        <v>0</v>
      </c>
      <c r="AN35" s="222">
        <f t="shared" si="25"/>
        <v>0</v>
      </c>
      <c r="AO35" s="222">
        <f t="shared" si="25"/>
        <v>0</v>
      </c>
      <c r="AP35" s="222">
        <f t="shared" si="25"/>
        <v>1</v>
      </c>
      <c r="AQ35" s="222">
        <f t="shared" si="25"/>
        <v>0</v>
      </c>
      <c r="AR35" s="222">
        <f t="shared" si="25"/>
        <v>0</v>
      </c>
      <c r="AS35" s="222">
        <f t="shared" si="25"/>
        <v>2</v>
      </c>
      <c r="AT35" s="222">
        <f t="shared" si="25"/>
        <v>4</v>
      </c>
      <c r="AU35" s="222">
        <f t="shared" si="25"/>
        <v>56</v>
      </c>
      <c r="AV35" s="222">
        <f t="shared" si="25"/>
        <v>79</v>
      </c>
      <c r="AW35" s="222">
        <f t="shared" si="25"/>
        <v>85</v>
      </c>
      <c r="AX35" s="222">
        <f t="shared" si="25"/>
        <v>167</v>
      </c>
      <c r="AY35" s="222">
        <f t="shared" si="25"/>
        <v>384</v>
      </c>
      <c r="AZ35" s="222">
        <f t="shared" si="25"/>
        <v>394</v>
      </c>
      <c r="BA35" s="222">
        <f t="shared" si="25"/>
        <v>768</v>
      </c>
      <c r="BB35" s="222">
        <f t="shared" si="25"/>
        <v>339</v>
      </c>
      <c r="BC35" s="222">
        <f t="shared" si="25"/>
        <v>313</v>
      </c>
      <c r="BD35" s="222">
        <f t="shared" si="25"/>
        <v>1075</v>
      </c>
      <c r="BE35" s="222">
        <f t="shared" si="25"/>
        <v>1309</v>
      </c>
      <c r="BF35" s="222">
        <f t="shared" si="25"/>
        <v>123</v>
      </c>
      <c r="BG35" s="222">
        <f t="shared" si="25"/>
        <v>124</v>
      </c>
      <c r="BH35" s="222">
        <f t="shared" si="25"/>
        <v>75</v>
      </c>
      <c r="BI35" s="222" t="str">
        <f t="shared" si="25"/>
        <v>-</v>
      </c>
      <c r="BJ35" s="222" t="str">
        <f t="shared" si="25"/>
        <v>-</v>
      </c>
      <c r="BK35" s="222" t="str">
        <f t="shared" si="25"/>
        <v>-</v>
      </c>
      <c r="BL35" s="222" t="str">
        <f t="shared" si="25"/>
        <v>-</v>
      </c>
      <c r="BM35" s="222" t="str">
        <f t="shared" si="25"/>
        <v>-</v>
      </c>
      <c r="BN35" s="222" t="str">
        <f t="shared" si="25"/>
        <v>-</v>
      </c>
      <c r="BO35" s="222" t="str">
        <f t="shared" si="25"/>
        <v>-</v>
      </c>
      <c r="BP35" s="222" t="str">
        <f t="shared" si="25"/>
        <v>-</v>
      </c>
      <c r="BQ35" s="222" t="str">
        <f t="shared" si="25"/>
        <v>-</v>
      </c>
      <c r="BR35" s="141">
        <f t="shared" si="24"/>
        <v>5299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6">IF(ISNUMBER(R35),(IF(R35&gt;0,(100/(R33+R34))*R33,"-")),"-")</f>
        <v>-</v>
      </c>
      <c r="S36" s="223" t="str">
        <f t="shared" si="26"/>
        <v>-</v>
      </c>
      <c r="T36" s="223" t="str">
        <f t="shared" si="26"/>
        <v>-</v>
      </c>
      <c r="U36" s="223">
        <f t="shared" si="26"/>
        <v>0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 t="str">
        <f t="shared" si="26"/>
        <v>-</v>
      </c>
      <c r="AN36" s="223" t="str">
        <f t="shared" si="26"/>
        <v>-</v>
      </c>
      <c r="AO36" s="223" t="str">
        <f t="shared" si="26"/>
        <v>-</v>
      </c>
      <c r="AP36" s="223">
        <f t="shared" si="26"/>
        <v>100</v>
      </c>
      <c r="AQ36" s="223" t="str">
        <f t="shared" si="26"/>
        <v>-</v>
      </c>
      <c r="AR36" s="223" t="str">
        <f t="shared" si="26"/>
        <v>-</v>
      </c>
      <c r="AS36" s="223">
        <f t="shared" si="26"/>
        <v>0</v>
      </c>
      <c r="AT36" s="223">
        <f t="shared" si="26"/>
        <v>50</v>
      </c>
      <c r="AU36" s="223">
        <f t="shared" si="26"/>
        <v>46.428571428571431</v>
      </c>
      <c r="AV36" s="223">
        <f t="shared" si="26"/>
        <v>54.430379746835449</v>
      </c>
      <c r="AW36" s="223">
        <f t="shared" si="26"/>
        <v>47.058823529411768</v>
      </c>
      <c r="AX36" s="223">
        <f t="shared" si="26"/>
        <v>56.287425149700596</v>
      </c>
      <c r="AY36" s="223">
        <f t="shared" si="26"/>
        <v>40.625</v>
      </c>
      <c r="AZ36" s="223">
        <f t="shared" si="26"/>
        <v>54.060913705583751</v>
      </c>
      <c r="BA36" s="223">
        <f t="shared" si="26"/>
        <v>50.781250000000007</v>
      </c>
      <c r="BB36" s="223">
        <f t="shared" si="26"/>
        <v>51.32743362831858</v>
      </c>
      <c r="BC36" s="223">
        <f t="shared" si="26"/>
        <v>53.035143769968052</v>
      </c>
      <c r="BD36" s="223">
        <f t="shared" si="26"/>
        <v>72.279069767441854</v>
      </c>
      <c r="BE36" s="223">
        <f t="shared" si="26"/>
        <v>60.962566844919785</v>
      </c>
      <c r="BF36" s="223">
        <f t="shared" si="26"/>
        <v>57.723577235772353</v>
      </c>
      <c r="BG36" s="223">
        <f t="shared" si="26"/>
        <v>66.935483870967744</v>
      </c>
      <c r="BH36" s="223">
        <f t="shared" si="26"/>
        <v>86.666666666666657</v>
      </c>
      <c r="BI36" s="223" t="str">
        <f t="shared" si="26"/>
        <v>-</v>
      </c>
      <c r="BJ36" s="223" t="str">
        <f t="shared" si="26"/>
        <v>-</v>
      </c>
      <c r="BK36" s="223" t="str">
        <f t="shared" si="26"/>
        <v>-</v>
      </c>
      <c r="BL36" s="223" t="str">
        <f t="shared" si="26"/>
        <v>-</v>
      </c>
      <c r="BM36" s="223" t="str">
        <f t="shared" si="26"/>
        <v>-</v>
      </c>
      <c r="BN36" s="223" t="str">
        <f t="shared" si="26"/>
        <v>-</v>
      </c>
      <c r="BO36" s="223" t="str">
        <f t="shared" si="26"/>
        <v>-</v>
      </c>
      <c r="BP36" s="223" t="str">
        <f t="shared" si="26"/>
        <v>-</v>
      </c>
      <c r="BQ36" s="223" t="str">
        <f t="shared" si="26"/>
        <v>-</v>
      </c>
      <c r="BR36" s="273">
        <f t="shared" ref="BR36:BR37" si="27">AVERAGE(R36:BQ36)</f>
        <v>52.700128074675447</v>
      </c>
    </row>
    <row r="37" spans="1:70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43" t="e">
        <f t="shared" si="27"/>
        <v>#DIV/0!</v>
      </c>
    </row>
    <row r="38" spans="1:70" ht="12.75" customHeight="1" x14ac:dyDescent="0.2">
      <c r="A38" s="306" t="s">
        <v>26</v>
      </c>
      <c r="B38" s="306">
        <v>8</v>
      </c>
      <c r="C38" s="306"/>
      <c r="D38" s="306"/>
      <c r="E38" s="347" t="s">
        <v>715</v>
      </c>
      <c r="F38" s="306"/>
      <c r="G38" s="306"/>
      <c r="H38" s="346" t="s">
        <v>716</v>
      </c>
      <c r="I38" s="306"/>
      <c r="J38" s="306"/>
      <c r="K38" s="306"/>
      <c r="L38" s="306"/>
      <c r="M38" s="306"/>
      <c r="N38" s="306"/>
      <c r="O38" s="306"/>
      <c r="P38" s="308"/>
      <c r="Q38" s="219" t="s">
        <v>934</v>
      </c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>
        <v>0</v>
      </c>
      <c r="AF38" s="220"/>
      <c r="AG38" s="220"/>
      <c r="AH38" s="220"/>
      <c r="AI38" s="220"/>
      <c r="AJ38" s="220"/>
      <c r="AK38" s="220"/>
      <c r="AL38" s="220"/>
      <c r="AM38" s="220">
        <v>0</v>
      </c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140">
        <f t="shared" ref="BR38:BR40" si="28">SUM(R38:BQ38)</f>
        <v>0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>
        <v>0</v>
      </c>
      <c r="AF39" s="220"/>
      <c r="AG39" s="220"/>
      <c r="AH39" s="220"/>
      <c r="AI39" s="220"/>
      <c r="AJ39" s="220"/>
      <c r="AK39" s="220"/>
      <c r="AL39" s="220"/>
      <c r="AM39" s="220">
        <v>0</v>
      </c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140">
        <f t="shared" si="28"/>
        <v>0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AR40" si="29">IF(ISBLANK(R38),"-",R38+R39)</f>
        <v>-</v>
      </c>
      <c r="S40" s="222" t="str">
        <f t="shared" si="29"/>
        <v>-</v>
      </c>
      <c r="T40" s="222" t="str">
        <f t="shared" si="29"/>
        <v>-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 t="str">
        <f t="shared" si="29"/>
        <v>-</v>
      </c>
      <c r="Y40" s="222" t="str">
        <f t="shared" si="29"/>
        <v>-</v>
      </c>
      <c r="Z40" s="222" t="str">
        <f t="shared" si="29"/>
        <v>-</v>
      </c>
      <c r="AA40" s="222" t="str">
        <f t="shared" si="29"/>
        <v>-</v>
      </c>
      <c r="AB40" s="222" t="str">
        <f t="shared" si="29"/>
        <v>-</v>
      </c>
      <c r="AC40" s="222" t="str">
        <f t="shared" si="29"/>
        <v>-</v>
      </c>
      <c r="AD40" s="222" t="str">
        <f t="shared" si="29"/>
        <v>-</v>
      </c>
      <c r="AE40" s="222">
        <f t="shared" si="29"/>
        <v>0</v>
      </c>
      <c r="AF40" s="222" t="str">
        <f t="shared" si="29"/>
        <v>-</v>
      </c>
      <c r="AG40" s="222" t="str">
        <f t="shared" si="29"/>
        <v>-</v>
      </c>
      <c r="AH40" s="222" t="str">
        <f t="shared" si="29"/>
        <v>-</v>
      </c>
      <c r="AI40" s="222" t="str">
        <f t="shared" si="29"/>
        <v>-</v>
      </c>
      <c r="AJ40" s="222" t="str">
        <f t="shared" si="29"/>
        <v>-</v>
      </c>
      <c r="AK40" s="222" t="str">
        <f t="shared" si="29"/>
        <v>-</v>
      </c>
      <c r="AL40" s="222" t="str">
        <f t="shared" si="29"/>
        <v>-</v>
      </c>
      <c r="AM40" s="222">
        <f t="shared" si="29"/>
        <v>0</v>
      </c>
      <c r="AN40" s="222" t="str">
        <f t="shared" si="29"/>
        <v>-</v>
      </c>
      <c r="AO40" s="222" t="str">
        <f t="shared" si="29"/>
        <v>-</v>
      </c>
      <c r="AP40" s="222" t="str">
        <f t="shared" si="29"/>
        <v>-</v>
      </c>
      <c r="AQ40" s="222" t="str">
        <f t="shared" si="29"/>
        <v>-</v>
      </c>
      <c r="AR40" s="222" t="str">
        <f t="shared" si="29"/>
        <v>-</v>
      </c>
      <c r="AS40" s="222"/>
      <c r="AT40" s="222" t="str">
        <f t="shared" ref="AT40:BQ40" si="30">IF(ISBLANK(AT38),"-",AT38+AT39)</f>
        <v>-</v>
      </c>
      <c r="AU40" s="222" t="str">
        <f t="shared" si="30"/>
        <v>-</v>
      </c>
      <c r="AV40" s="222" t="str">
        <f t="shared" si="30"/>
        <v>-</v>
      </c>
      <c r="AW40" s="222" t="str">
        <f t="shared" si="30"/>
        <v>-</v>
      </c>
      <c r="AX40" s="222" t="str">
        <f t="shared" si="30"/>
        <v>-</v>
      </c>
      <c r="AY40" s="222" t="str">
        <f t="shared" si="30"/>
        <v>-</v>
      </c>
      <c r="AZ40" s="222" t="str">
        <f t="shared" si="30"/>
        <v>-</v>
      </c>
      <c r="BA40" s="222" t="str">
        <f t="shared" si="30"/>
        <v>-</v>
      </c>
      <c r="BB40" s="222" t="str">
        <f t="shared" si="30"/>
        <v>-</v>
      </c>
      <c r="BC40" s="222" t="str">
        <f t="shared" si="30"/>
        <v>-</v>
      </c>
      <c r="BD40" s="222" t="str">
        <f t="shared" si="30"/>
        <v>-</v>
      </c>
      <c r="BE40" s="222" t="str">
        <f t="shared" si="30"/>
        <v>-</v>
      </c>
      <c r="BF40" s="222" t="str">
        <f t="shared" si="30"/>
        <v>-</v>
      </c>
      <c r="BG40" s="222" t="str">
        <f t="shared" si="30"/>
        <v>-</v>
      </c>
      <c r="BH40" s="222" t="str">
        <f t="shared" si="30"/>
        <v>-</v>
      </c>
      <c r="BI40" s="222" t="str">
        <f t="shared" si="30"/>
        <v>-</v>
      </c>
      <c r="BJ40" s="222" t="str">
        <f t="shared" si="30"/>
        <v>-</v>
      </c>
      <c r="BK40" s="222" t="str">
        <f t="shared" si="30"/>
        <v>-</v>
      </c>
      <c r="BL40" s="222" t="str">
        <f t="shared" si="30"/>
        <v>-</v>
      </c>
      <c r="BM40" s="222" t="str">
        <f t="shared" si="30"/>
        <v>-</v>
      </c>
      <c r="BN40" s="222" t="str">
        <f t="shared" si="30"/>
        <v>-</v>
      </c>
      <c r="BO40" s="222" t="str">
        <f t="shared" si="30"/>
        <v>-</v>
      </c>
      <c r="BP40" s="222" t="str">
        <f t="shared" si="30"/>
        <v>-</v>
      </c>
      <c r="BQ40" s="222" t="str">
        <f t="shared" si="30"/>
        <v>-</v>
      </c>
      <c r="BR40" s="141">
        <f t="shared" si="28"/>
        <v>0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 t="str">
        <f t="shared" ref="R41:AR41" si="31">IF(ISNUMBER(R40),(IF(R40&gt;0,(100/(R38+R39))*R38,"-")),"-")</f>
        <v>-</v>
      </c>
      <c r="S41" s="223" t="str">
        <f t="shared" si="31"/>
        <v>-</v>
      </c>
      <c r="T41" s="223" t="str">
        <f t="shared" si="31"/>
        <v>-</v>
      </c>
      <c r="U41" s="223" t="str">
        <f t="shared" si="31"/>
        <v>-</v>
      </c>
      <c r="V41" s="223" t="str">
        <f t="shared" si="31"/>
        <v>-</v>
      </c>
      <c r="W41" s="223" t="str">
        <f t="shared" si="31"/>
        <v>-</v>
      </c>
      <c r="X41" s="223" t="str">
        <f t="shared" si="31"/>
        <v>-</v>
      </c>
      <c r="Y41" s="223" t="str">
        <f t="shared" si="31"/>
        <v>-</v>
      </c>
      <c r="Z41" s="223" t="str">
        <f t="shared" si="31"/>
        <v>-</v>
      </c>
      <c r="AA41" s="223" t="str">
        <f t="shared" si="31"/>
        <v>-</v>
      </c>
      <c r="AB41" s="223" t="str">
        <f t="shared" si="31"/>
        <v>-</v>
      </c>
      <c r="AC41" s="223" t="str">
        <f t="shared" si="31"/>
        <v>-</v>
      </c>
      <c r="AD41" s="223" t="str">
        <f t="shared" si="31"/>
        <v>-</v>
      </c>
      <c r="AE41" s="223" t="str">
        <f t="shared" si="31"/>
        <v>-</v>
      </c>
      <c r="AF41" s="223" t="str">
        <f t="shared" si="31"/>
        <v>-</v>
      </c>
      <c r="AG41" s="223" t="str">
        <f t="shared" si="31"/>
        <v>-</v>
      </c>
      <c r="AH41" s="223" t="str">
        <f t="shared" si="31"/>
        <v>-</v>
      </c>
      <c r="AI41" s="223" t="str">
        <f t="shared" si="31"/>
        <v>-</v>
      </c>
      <c r="AJ41" s="223" t="str">
        <f t="shared" si="31"/>
        <v>-</v>
      </c>
      <c r="AK41" s="223" t="str">
        <f t="shared" si="31"/>
        <v>-</v>
      </c>
      <c r="AL41" s="223" t="str">
        <f t="shared" si="31"/>
        <v>-</v>
      </c>
      <c r="AM41" s="223" t="str">
        <f t="shared" si="31"/>
        <v>-</v>
      </c>
      <c r="AN41" s="223" t="str">
        <f t="shared" si="31"/>
        <v>-</v>
      </c>
      <c r="AO41" s="223" t="str">
        <f t="shared" si="31"/>
        <v>-</v>
      </c>
      <c r="AP41" s="223" t="str">
        <f t="shared" si="31"/>
        <v>-</v>
      </c>
      <c r="AQ41" s="223" t="str">
        <f t="shared" si="31"/>
        <v>-</v>
      </c>
      <c r="AR41" s="223" t="str">
        <f t="shared" si="31"/>
        <v>-</v>
      </c>
      <c r="AS41" s="223"/>
      <c r="AT41" s="223" t="str">
        <f t="shared" ref="AT41:BQ41" si="32">IF(ISNUMBER(AT40),(IF(AT40&gt;0,(100/(AT38+AT39))*AT38,"-")),"-")</f>
        <v>-</v>
      </c>
      <c r="AU41" s="223" t="str">
        <f t="shared" si="32"/>
        <v>-</v>
      </c>
      <c r="AV41" s="223" t="str">
        <f t="shared" si="32"/>
        <v>-</v>
      </c>
      <c r="AW41" s="223" t="str">
        <f t="shared" si="32"/>
        <v>-</v>
      </c>
      <c r="AX41" s="223" t="str">
        <f t="shared" si="32"/>
        <v>-</v>
      </c>
      <c r="AY41" s="223" t="str">
        <f t="shared" si="32"/>
        <v>-</v>
      </c>
      <c r="AZ41" s="223" t="str">
        <f t="shared" si="32"/>
        <v>-</v>
      </c>
      <c r="BA41" s="223" t="str">
        <f t="shared" si="32"/>
        <v>-</v>
      </c>
      <c r="BB41" s="223" t="str">
        <f t="shared" si="32"/>
        <v>-</v>
      </c>
      <c r="BC41" s="223" t="str">
        <f t="shared" si="32"/>
        <v>-</v>
      </c>
      <c r="BD41" s="223" t="str">
        <f t="shared" si="32"/>
        <v>-</v>
      </c>
      <c r="BE41" s="223" t="str">
        <f t="shared" si="32"/>
        <v>-</v>
      </c>
      <c r="BF41" s="223" t="str">
        <f t="shared" si="32"/>
        <v>-</v>
      </c>
      <c r="BG41" s="223" t="str">
        <f t="shared" si="32"/>
        <v>-</v>
      </c>
      <c r="BH41" s="223" t="str">
        <f t="shared" si="32"/>
        <v>-</v>
      </c>
      <c r="BI41" s="223" t="str">
        <f t="shared" si="32"/>
        <v>-</v>
      </c>
      <c r="BJ41" s="223" t="str">
        <f t="shared" si="32"/>
        <v>-</v>
      </c>
      <c r="BK41" s="223" t="str">
        <f t="shared" si="32"/>
        <v>-</v>
      </c>
      <c r="BL41" s="223" t="str">
        <f t="shared" si="32"/>
        <v>-</v>
      </c>
      <c r="BM41" s="223" t="str">
        <f t="shared" si="32"/>
        <v>-</v>
      </c>
      <c r="BN41" s="223" t="str">
        <f t="shared" si="32"/>
        <v>-</v>
      </c>
      <c r="BO41" s="223" t="str">
        <f t="shared" si="32"/>
        <v>-</v>
      </c>
      <c r="BP41" s="223" t="str">
        <f t="shared" si="32"/>
        <v>-</v>
      </c>
      <c r="BQ41" s="223" t="str">
        <f t="shared" si="32"/>
        <v>-</v>
      </c>
      <c r="BR41" s="142" t="e">
        <f t="shared" ref="BR41:BR42" si="33">AVERAGE(R41:BQ41)</f>
        <v>#DIV/0!</v>
      </c>
    </row>
    <row r="42" spans="1:70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43" t="e">
        <f t="shared" si="33"/>
        <v>#DIV/0!</v>
      </c>
    </row>
    <row r="43" spans="1:70" ht="12.75" customHeight="1" x14ac:dyDescent="0.2">
      <c r="A43" s="306" t="s">
        <v>26</v>
      </c>
      <c r="B43" s="306">
        <v>9</v>
      </c>
      <c r="C43" s="306"/>
      <c r="D43" s="306"/>
      <c r="E43" s="343" t="s">
        <v>715</v>
      </c>
      <c r="F43" s="306"/>
      <c r="G43" s="306"/>
      <c r="H43" s="346" t="s">
        <v>716</v>
      </c>
      <c r="I43" s="306"/>
      <c r="J43" s="306"/>
      <c r="K43" s="306"/>
      <c r="L43" s="306"/>
      <c r="M43" s="306"/>
      <c r="N43" s="306"/>
      <c r="O43" s="306"/>
      <c r="P43" s="308"/>
      <c r="Q43" s="219" t="s">
        <v>934</v>
      </c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>
        <v>0</v>
      </c>
      <c r="AF43" s="220"/>
      <c r="AG43" s="220"/>
      <c r="AH43" s="220"/>
      <c r="AI43" s="220"/>
      <c r="AJ43" s="220"/>
      <c r="AK43" s="220"/>
      <c r="AL43" s="220"/>
      <c r="AM43" s="220">
        <v>0</v>
      </c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140">
        <f t="shared" ref="BR43:BR45" si="34">SUM(R43:BQ43)</f>
        <v>0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>
        <v>0</v>
      </c>
      <c r="AF44" s="220"/>
      <c r="AG44" s="220"/>
      <c r="AH44" s="220"/>
      <c r="AI44" s="220"/>
      <c r="AJ44" s="220"/>
      <c r="AK44" s="220"/>
      <c r="AL44" s="220"/>
      <c r="AM44" s="220">
        <v>0</v>
      </c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140">
        <f t="shared" si="34"/>
        <v>0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AR45" si="35">IF(ISBLANK(R43),"-",R43+R44)</f>
        <v>-</v>
      </c>
      <c r="S45" s="222" t="str">
        <f t="shared" si="35"/>
        <v>-</v>
      </c>
      <c r="T45" s="222" t="str">
        <f t="shared" si="35"/>
        <v>-</v>
      </c>
      <c r="U45" s="222" t="str">
        <f t="shared" si="35"/>
        <v>-</v>
      </c>
      <c r="V45" s="222" t="str">
        <f t="shared" si="35"/>
        <v>-</v>
      </c>
      <c r="W45" s="222" t="str">
        <f t="shared" si="35"/>
        <v>-</v>
      </c>
      <c r="X45" s="222" t="str">
        <f t="shared" si="35"/>
        <v>-</v>
      </c>
      <c r="Y45" s="222" t="str">
        <f t="shared" si="35"/>
        <v>-</v>
      </c>
      <c r="Z45" s="222" t="str">
        <f t="shared" si="35"/>
        <v>-</v>
      </c>
      <c r="AA45" s="222" t="str">
        <f t="shared" si="35"/>
        <v>-</v>
      </c>
      <c r="AB45" s="222" t="str">
        <f t="shared" si="35"/>
        <v>-</v>
      </c>
      <c r="AC45" s="222" t="str">
        <f t="shared" si="35"/>
        <v>-</v>
      </c>
      <c r="AD45" s="222" t="str">
        <f t="shared" si="35"/>
        <v>-</v>
      </c>
      <c r="AE45" s="222">
        <f t="shared" si="35"/>
        <v>0</v>
      </c>
      <c r="AF45" s="222" t="str">
        <f t="shared" si="35"/>
        <v>-</v>
      </c>
      <c r="AG45" s="222" t="str">
        <f t="shared" si="35"/>
        <v>-</v>
      </c>
      <c r="AH45" s="222" t="str">
        <f t="shared" si="35"/>
        <v>-</v>
      </c>
      <c r="AI45" s="222" t="str">
        <f t="shared" si="35"/>
        <v>-</v>
      </c>
      <c r="AJ45" s="222" t="str">
        <f t="shared" si="35"/>
        <v>-</v>
      </c>
      <c r="AK45" s="222" t="str">
        <f t="shared" si="35"/>
        <v>-</v>
      </c>
      <c r="AL45" s="222" t="str">
        <f t="shared" si="35"/>
        <v>-</v>
      </c>
      <c r="AM45" s="222">
        <f t="shared" si="35"/>
        <v>0</v>
      </c>
      <c r="AN45" s="222" t="str">
        <f t="shared" si="35"/>
        <v>-</v>
      </c>
      <c r="AO45" s="222" t="str">
        <f t="shared" si="35"/>
        <v>-</v>
      </c>
      <c r="AP45" s="222" t="str">
        <f t="shared" si="35"/>
        <v>-</v>
      </c>
      <c r="AQ45" s="222" t="str">
        <f t="shared" si="35"/>
        <v>-</v>
      </c>
      <c r="AR45" s="222" t="str">
        <f t="shared" si="35"/>
        <v>-</v>
      </c>
      <c r="AS45" s="222"/>
      <c r="AT45" s="222" t="str">
        <f t="shared" ref="AT45:BQ45" si="36">IF(ISBLANK(AT43),"-",AT43+AT44)</f>
        <v>-</v>
      </c>
      <c r="AU45" s="222" t="str">
        <f t="shared" si="36"/>
        <v>-</v>
      </c>
      <c r="AV45" s="222" t="str">
        <f t="shared" si="36"/>
        <v>-</v>
      </c>
      <c r="AW45" s="222" t="str">
        <f t="shared" si="36"/>
        <v>-</v>
      </c>
      <c r="AX45" s="222" t="str">
        <f t="shared" si="36"/>
        <v>-</v>
      </c>
      <c r="AY45" s="222" t="str">
        <f t="shared" si="36"/>
        <v>-</v>
      </c>
      <c r="AZ45" s="222" t="str">
        <f t="shared" si="36"/>
        <v>-</v>
      </c>
      <c r="BA45" s="222" t="str">
        <f t="shared" si="36"/>
        <v>-</v>
      </c>
      <c r="BB45" s="222" t="str">
        <f t="shared" si="36"/>
        <v>-</v>
      </c>
      <c r="BC45" s="222" t="str">
        <f t="shared" si="36"/>
        <v>-</v>
      </c>
      <c r="BD45" s="222" t="str">
        <f t="shared" si="36"/>
        <v>-</v>
      </c>
      <c r="BE45" s="222" t="str">
        <f t="shared" si="36"/>
        <v>-</v>
      </c>
      <c r="BF45" s="222" t="str">
        <f t="shared" si="36"/>
        <v>-</v>
      </c>
      <c r="BG45" s="222" t="str">
        <f t="shared" si="36"/>
        <v>-</v>
      </c>
      <c r="BH45" s="222" t="str">
        <f t="shared" si="36"/>
        <v>-</v>
      </c>
      <c r="BI45" s="222" t="str">
        <f t="shared" si="36"/>
        <v>-</v>
      </c>
      <c r="BJ45" s="222" t="str">
        <f t="shared" si="36"/>
        <v>-</v>
      </c>
      <c r="BK45" s="222" t="str">
        <f t="shared" si="36"/>
        <v>-</v>
      </c>
      <c r="BL45" s="222" t="str">
        <f t="shared" si="36"/>
        <v>-</v>
      </c>
      <c r="BM45" s="222" t="str">
        <f t="shared" si="36"/>
        <v>-</v>
      </c>
      <c r="BN45" s="222" t="str">
        <f t="shared" si="36"/>
        <v>-</v>
      </c>
      <c r="BO45" s="222" t="str">
        <f t="shared" si="36"/>
        <v>-</v>
      </c>
      <c r="BP45" s="222" t="str">
        <f t="shared" si="36"/>
        <v>-</v>
      </c>
      <c r="BQ45" s="222" t="str">
        <f t="shared" si="36"/>
        <v>-</v>
      </c>
      <c r="BR45" s="141">
        <f t="shared" si="34"/>
        <v>0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AR46" si="37">IF(ISNUMBER(R45),(IF(R45&gt;0,(100/(R43+R44))*R43,"-")),"-")</f>
        <v>-</v>
      </c>
      <c r="S46" s="223" t="str">
        <f t="shared" si="37"/>
        <v>-</v>
      </c>
      <c r="T46" s="223" t="str">
        <f t="shared" si="37"/>
        <v>-</v>
      </c>
      <c r="U46" s="223" t="str">
        <f t="shared" si="37"/>
        <v>-</v>
      </c>
      <c r="V46" s="223" t="str">
        <f t="shared" si="37"/>
        <v>-</v>
      </c>
      <c r="W46" s="223" t="str">
        <f t="shared" si="37"/>
        <v>-</v>
      </c>
      <c r="X46" s="223" t="str">
        <f t="shared" si="37"/>
        <v>-</v>
      </c>
      <c r="Y46" s="223" t="str">
        <f t="shared" si="37"/>
        <v>-</v>
      </c>
      <c r="Z46" s="223" t="str">
        <f t="shared" si="37"/>
        <v>-</v>
      </c>
      <c r="AA46" s="223" t="str">
        <f t="shared" si="37"/>
        <v>-</v>
      </c>
      <c r="AB46" s="223" t="str">
        <f t="shared" si="37"/>
        <v>-</v>
      </c>
      <c r="AC46" s="223" t="str">
        <f t="shared" si="37"/>
        <v>-</v>
      </c>
      <c r="AD46" s="223" t="str">
        <f t="shared" si="37"/>
        <v>-</v>
      </c>
      <c r="AE46" s="223" t="str">
        <f t="shared" si="37"/>
        <v>-</v>
      </c>
      <c r="AF46" s="223" t="str">
        <f t="shared" si="37"/>
        <v>-</v>
      </c>
      <c r="AG46" s="223" t="str">
        <f t="shared" si="37"/>
        <v>-</v>
      </c>
      <c r="AH46" s="223" t="str">
        <f t="shared" si="37"/>
        <v>-</v>
      </c>
      <c r="AI46" s="223" t="str">
        <f t="shared" si="37"/>
        <v>-</v>
      </c>
      <c r="AJ46" s="223" t="str">
        <f t="shared" si="37"/>
        <v>-</v>
      </c>
      <c r="AK46" s="223" t="str">
        <f t="shared" si="37"/>
        <v>-</v>
      </c>
      <c r="AL46" s="223" t="str">
        <f t="shared" si="37"/>
        <v>-</v>
      </c>
      <c r="AM46" s="223" t="str">
        <f t="shared" si="37"/>
        <v>-</v>
      </c>
      <c r="AN46" s="223" t="str">
        <f t="shared" si="37"/>
        <v>-</v>
      </c>
      <c r="AO46" s="223" t="str">
        <f t="shared" si="37"/>
        <v>-</v>
      </c>
      <c r="AP46" s="223" t="str">
        <f t="shared" si="37"/>
        <v>-</v>
      </c>
      <c r="AQ46" s="223" t="str">
        <f t="shared" si="37"/>
        <v>-</v>
      </c>
      <c r="AR46" s="223" t="str">
        <f t="shared" si="37"/>
        <v>-</v>
      </c>
      <c r="AS46" s="223"/>
      <c r="AT46" s="223" t="str">
        <f t="shared" ref="AT46:BQ46" si="38">IF(ISNUMBER(AT45),(IF(AT45&gt;0,(100/(AT43+AT44))*AT43,"-")),"-")</f>
        <v>-</v>
      </c>
      <c r="AU46" s="223" t="str">
        <f t="shared" si="38"/>
        <v>-</v>
      </c>
      <c r="AV46" s="223" t="str">
        <f t="shared" si="38"/>
        <v>-</v>
      </c>
      <c r="AW46" s="223" t="str">
        <f t="shared" si="38"/>
        <v>-</v>
      </c>
      <c r="AX46" s="223" t="str">
        <f t="shared" si="38"/>
        <v>-</v>
      </c>
      <c r="AY46" s="223" t="str">
        <f t="shared" si="38"/>
        <v>-</v>
      </c>
      <c r="AZ46" s="223" t="str">
        <f t="shared" si="38"/>
        <v>-</v>
      </c>
      <c r="BA46" s="223" t="str">
        <f t="shared" si="38"/>
        <v>-</v>
      </c>
      <c r="BB46" s="223" t="str">
        <f t="shared" si="38"/>
        <v>-</v>
      </c>
      <c r="BC46" s="223" t="str">
        <f t="shared" si="38"/>
        <v>-</v>
      </c>
      <c r="BD46" s="223" t="str">
        <f t="shared" si="38"/>
        <v>-</v>
      </c>
      <c r="BE46" s="223" t="str">
        <f t="shared" si="38"/>
        <v>-</v>
      </c>
      <c r="BF46" s="223" t="str">
        <f t="shared" si="38"/>
        <v>-</v>
      </c>
      <c r="BG46" s="223" t="str">
        <f t="shared" si="38"/>
        <v>-</v>
      </c>
      <c r="BH46" s="223" t="str">
        <f t="shared" si="38"/>
        <v>-</v>
      </c>
      <c r="BI46" s="223" t="str">
        <f t="shared" si="38"/>
        <v>-</v>
      </c>
      <c r="BJ46" s="223" t="str">
        <f t="shared" si="38"/>
        <v>-</v>
      </c>
      <c r="BK46" s="223" t="str">
        <f t="shared" si="38"/>
        <v>-</v>
      </c>
      <c r="BL46" s="223" t="str">
        <f t="shared" si="38"/>
        <v>-</v>
      </c>
      <c r="BM46" s="223" t="str">
        <f t="shared" si="38"/>
        <v>-</v>
      </c>
      <c r="BN46" s="223" t="str">
        <f t="shared" si="38"/>
        <v>-</v>
      </c>
      <c r="BO46" s="223" t="str">
        <f t="shared" si="38"/>
        <v>-</v>
      </c>
      <c r="BP46" s="223" t="str">
        <f t="shared" si="38"/>
        <v>-</v>
      </c>
      <c r="BQ46" s="223" t="str">
        <f t="shared" si="38"/>
        <v>-</v>
      </c>
      <c r="BR46" s="142" t="e">
        <f t="shared" ref="BR46:BR47" si="39">AVERAGE(R46:BQ46)</f>
        <v>#DIV/0!</v>
      </c>
    </row>
    <row r="47" spans="1:70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143" t="e">
        <f t="shared" si="39"/>
        <v>#DIV/0!</v>
      </c>
    </row>
    <row r="48" spans="1:70" ht="12.75" customHeight="1" x14ac:dyDescent="0.2">
      <c r="A48" s="306" t="s">
        <v>26</v>
      </c>
      <c r="B48" s="306">
        <v>10</v>
      </c>
      <c r="C48" s="306"/>
      <c r="D48" s="306"/>
      <c r="E48" s="343" t="s">
        <v>717</v>
      </c>
      <c r="F48" s="306"/>
      <c r="G48" s="304"/>
      <c r="H48" s="346" t="s">
        <v>103</v>
      </c>
      <c r="I48" s="306"/>
      <c r="J48" s="304"/>
      <c r="K48" s="306"/>
      <c r="L48" s="306"/>
      <c r="M48" s="306"/>
      <c r="N48" s="306"/>
      <c r="O48" s="306"/>
      <c r="P48" s="308"/>
      <c r="Q48" s="219" t="s">
        <v>934</v>
      </c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>
        <v>0</v>
      </c>
      <c r="AF48" s="220"/>
      <c r="AG48" s="220"/>
      <c r="AH48" s="220"/>
      <c r="AI48" s="220">
        <v>0</v>
      </c>
      <c r="AJ48" s="220">
        <v>0</v>
      </c>
      <c r="AK48" s="220"/>
      <c r="AL48" s="220"/>
      <c r="AM48" s="220"/>
      <c r="AN48" s="220"/>
      <c r="AO48" s="220">
        <v>0</v>
      </c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140">
        <f t="shared" ref="BR48:BR50" si="40">SUM(R48:BQ48)</f>
        <v>0</v>
      </c>
    </row>
    <row r="49" spans="1:70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>
        <v>0</v>
      </c>
      <c r="AF49" s="220"/>
      <c r="AG49" s="220"/>
      <c r="AH49" s="220"/>
      <c r="AI49" s="220">
        <v>0</v>
      </c>
      <c r="AJ49" s="220">
        <v>0</v>
      </c>
      <c r="AK49" s="220"/>
      <c r="AL49" s="220"/>
      <c r="AM49" s="220"/>
      <c r="AN49" s="220"/>
      <c r="AO49" s="220">
        <v>0</v>
      </c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140">
        <f t="shared" si="40"/>
        <v>0</v>
      </c>
    </row>
    <row r="50" spans="1:70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AR50" si="41">IF(ISBLANK(R48),"-",R48+R49)</f>
        <v>-</v>
      </c>
      <c r="S50" s="222" t="str">
        <f t="shared" si="41"/>
        <v>-</v>
      </c>
      <c r="T50" s="222" t="str">
        <f t="shared" si="41"/>
        <v>-</v>
      </c>
      <c r="U50" s="222" t="str">
        <f t="shared" si="41"/>
        <v>-</v>
      </c>
      <c r="V50" s="222" t="str">
        <f t="shared" si="41"/>
        <v>-</v>
      </c>
      <c r="W50" s="222" t="str">
        <f t="shared" si="41"/>
        <v>-</v>
      </c>
      <c r="X50" s="222" t="str">
        <f t="shared" si="41"/>
        <v>-</v>
      </c>
      <c r="Y50" s="222" t="str">
        <f t="shared" si="41"/>
        <v>-</v>
      </c>
      <c r="Z50" s="222" t="str">
        <f t="shared" si="41"/>
        <v>-</v>
      </c>
      <c r="AA50" s="222" t="str">
        <f t="shared" si="41"/>
        <v>-</v>
      </c>
      <c r="AB50" s="222" t="str">
        <f t="shared" si="41"/>
        <v>-</v>
      </c>
      <c r="AC50" s="222" t="str">
        <f t="shared" si="41"/>
        <v>-</v>
      </c>
      <c r="AD50" s="222" t="str">
        <f t="shared" si="41"/>
        <v>-</v>
      </c>
      <c r="AE50" s="222">
        <f t="shared" si="41"/>
        <v>0</v>
      </c>
      <c r="AF50" s="222" t="str">
        <f t="shared" si="41"/>
        <v>-</v>
      </c>
      <c r="AG50" s="222" t="str">
        <f t="shared" si="41"/>
        <v>-</v>
      </c>
      <c r="AH50" s="222" t="str">
        <f t="shared" si="41"/>
        <v>-</v>
      </c>
      <c r="AI50" s="222">
        <f t="shared" si="41"/>
        <v>0</v>
      </c>
      <c r="AJ50" s="222">
        <f t="shared" si="41"/>
        <v>0</v>
      </c>
      <c r="AK50" s="222" t="str">
        <f t="shared" si="41"/>
        <v>-</v>
      </c>
      <c r="AL50" s="222" t="str">
        <f t="shared" si="41"/>
        <v>-</v>
      </c>
      <c r="AM50" s="222" t="str">
        <f t="shared" si="41"/>
        <v>-</v>
      </c>
      <c r="AN50" s="222" t="str">
        <f t="shared" si="41"/>
        <v>-</v>
      </c>
      <c r="AO50" s="222">
        <f t="shared" si="41"/>
        <v>0</v>
      </c>
      <c r="AP50" s="222" t="str">
        <f t="shared" si="41"/>
        <v>-</v>
      </c>
      <c r="AQ50" s="222" t="str">
        <f t="shared" si="41"/>
        <v>-</v>
      </c>
      <c r="AR50" s="222" t="str">
        <f t="shared" si="41"/>
        <v>-</v>
      </c>
      <c r="AS50" s="222"/>
      <c r="AT50" s="222" t="str">
        <f t="shared" ref="AT50:BQ50" si="42">IF(ISBLANK(AT48),"-",AT48+AT49)</f>
        <v>-</v>
      </c>
      <c r="AU50" s="222" t="str">
        <f t="shared" si="42"/>
        <v>-</v>
      </c>
      <c r="AV50" s="222" t="str">
        <f t="shared" si="42"/>
        <v>-</v>
      </c>
      <c r="AW50" s="222" t="str">
        <f t="shared" si="42"/>
        <v>-</v>
      </c>
      <c r="AX50" s="222" t="str">
        <f t="shared" si="42"/>
        <v>-</v>
      </c>
      <c r="AY50" s="222" t="str">
        <f t="shared" si="42"/>
        <v>-</v>
      </c>
      <c r="AZ50" s="222" t="str">
        <f t="shared" si="42"/>
        <v>-</v>
      </c>
      <c r="BA50" s="222" t="str">
        <f t="shared" si="42"/>
        <v>-</v>
      </c>
      <c r="BB50" s="222" t="str">
        <f t="shared" si="42"/>
        <v>-</v>
      </c>
      <c r="BC50" s="222" t="str">
        <f t="shared" si="42"/>
        <v>-</v>
      </c>
      <c r="BD50" s="222" t="str">
        <f t="shared" si="42"/>
        <v>-</v>
      </c>
      <c r="BE50" s="222" t="str">
        <f t="shared" si="42"/>
        <v>-</v>
      </c>
      <c r="BF50" s="222" t="str">
        <f t="shared" si="42"/>
        <v>-</v>
      </c>
      <c r="BG50" s="222" t="str">
        <f t="shared" si="42"/>
        <v>-</v>
      </c>
      <c r="BH50" s="222" t="str">
        <f t="shared" si="42"/>
        <v>-</v>
      </c>
      <c r="BI50" s="222" t="str">
        <f t="shared" si="42"/>
        <v>-</v>
      </c>
      <c r="BJ50" s="222" t="str">
        <f t="shared" si="42"/>
        <v>-</v>
      </c>
      <c r="BK50" s="222" t="str">
        <f t="shared" si="42"/>
        <v>-</v>
      </c>
      <c r="BL50" s="222" t="str">
        <f t="shared" si="42"/>
        <v>-</v>
      </c>
      <c r="BM50" s="222" t="str">
        <f t="shared" si="42"/>
        <v>-</v>
      </c>
      <c r="BN50" s="222" t="str">
        <f t="shared" si="42"/>
        <v>-</v>
      </c>
      <c r="BO50" s="222" t="str">
        <f t="shared" si="42"/>
        <v>-</v>
      </c>
      <c r="BP50" s="222" t="str">
        <f t="shared" si="42"/>
        <v>-</v>
      </c>
      <c r="BQ50" s="222" t="str">
        <f t="shared" si="42"/>
        <v>-</v>
      </c>
      <c r="BR50" s="141">
        <f t="shared" si="40"/>
        <v>0</v>
      </c>
    </row>
    <row r="51" spans="1:70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 t="str">
        <f t="shared" ref="R51:AR51" si="43">IF(ISNUMBER(R50),(IF(R50&gt;0,(100/(R48+R49))*R48,"-")),"-")</f>
        <v>-</v>
      </c>
      <c r="S51" s="223" t="str">
        <f t="shared" si="43"/>
        <v>-</v>
      </c>
      <c r="T51" s="223" t="str">
        <f t="shared" si="43"/>
        <v>-</v>
      </c>
      <c r="U51" s="223" t="str">
        <f t="shared" si="43"/>
        <v>-</v>
      </c>
      <c r="V51" s="223" t="str">
        <f t="shared" si="43"/>
        <v>-</v>
      </c>
      <c r="W51" s="223" t="str">
        <f t="shared" si="43"/>
        <v>-</v>
      </c>
      <c r="X51" s="223" t="str">
        <f t="shared" si="43"/>
        <v>-</v>
      </c>
      <c r="Y51" s="223" t="str">
        <f t="shared" si="43"/>
        <v>-</v>
      </c>
      <c r="Z51" s="223" t="str">
        <f t="shared" si="43"/>
        <v>-</v>
      </c>
      <c r="AA51" s="223" t="str">
        <f t="shared" si="43"/>
        <v>-</v>
      </c>
      <c r="AB51" s="223" t="str">
        <f t="shared" si="43"/>
        <v>-</v>
      </c>
      <c r="AC51" s="223" t="str">
        <f t="shared" si="43"/>
        <v>-</v>
      </c>
      <c r="AD51" s="223" t="str">
        <f t="shared" si="43"/>
        <v>-</v>
      </c>
      <c r="AE51" s="223" t="str">
        <f t="shared" si="43"/>
        <v>-</v>
      </c>
      <c r="AF51" s="223" t="str">
        <f t="shared" si="43"/>
        <v>-</v>
      </c>
      <c r="AG51" s="223" t="str">
        <f t="shared" si="43"/>
        <v>-</v>
      </c>
      <c r="AH51" s="223" t="str">
        <f t="shared" si="43"/>
        <v>-</v>
      </c>
      <c r="AI51" s="223" t="str">
        <f t="shared" si="43"/>
        <v>-</v>
      </c>
      <c r="AJ51" s="223" t="str">
        <f t="shared" si="43"/>
        <v>-</v>
      </c>
      <c r="AK51" s="223" t="str">
        <f t="shared" si="43"/>
        <v>-</v>
      </c>
      <c r="AL51" s="223" t="str">
        <f t="shared" si="43"/>
        <v>-</v>
      </c>
      <c r="AM51" s="223" t="str">
        <f t="shared" si="43"/>
        <v>-</v>
      </c>
      <c r="AN51" s="223" t="str">
        <f t="shared" si="43"/>
        <v>-</v>
      </c>
      <c r="AO51" s="223" t="str">
        <f t="shared" si="43"/>
        <v>-</v>
      </c>
      <c r="AP51" s="223" t="str">
        <f t="shared" si="43"/>
        <v>-</v>
      </c>
      <c r="AQ51" s="223" t="str">
        <f t="shared" si="43"/>
        <v>-</v>
      </c>
      <c r="AR51" s="223" t="str">
        <f t="shared" si="43"/>
        <v>-</v>
      </c>
      <c r="AS51" s="223"/>
      <c r="AT51" s="223" t="str">
        <f t="shared" ref="AT51:BQ51" si="44">IF(ISNUMBER(AT50),(IF(AT50&gt;0,(100/(AT48+AT49))*AT48,"-")),"-")</f>
        <v>-</v>
      </c>
      <c r="AU51" s="223" t="str">
        <f t="shared" si="44"/>
        <v>-</v>
      </c>
      <c r="AV51" s="223" t="str">
        <f t="shared" si="44"/>
        <v>-</v>
      </c>
      <c r="AW51" s="223" t="str">
        <f t="shared" si="44"/>
        <v>-</v>
      </c>
      <c r="AX51" s="223" t="str">
        <f t="shared" si="44"/>
        <v>-</v>
      </c>
      <c r="AY51" s="223" t="str">
        <f t="shared" si="44"/>
        <v>-</v>
      </c>
      <c r="AZ51" s="223" t="str">
        <f t="shared" si="44"/>
        <v>-</v>
      </c>
      <c r="BA51" s="223" t="str">
        <f t="shared" si="44"/>
        <v>-</v>
      </c>
      <c r="BB51" s="223" t="str">
        <f t="shared" si="44"/>
        <v>-</v>
      </c>
      <c r="BC51" s="223" t="str">
        <f t="shared" si="44"/>
        <v>-</v>
      </c>
      <c r="BD51" s="223" t="str">
        <f t="shared" si="44"/>
        <v>-</v>
      </c>
      <c r="BE51" s="223" t="str">
        <f t="shared" si="44"/>
        <v>-</v>
      </c>
      <c r="BF51" s="223" t="str">
        <f t="shared" si="44"/>
        <v>-</v>
      </c>
      <c r="BG51" s="223" t="str">
        <f t="shared" si="44"/>
        <v>-</v>
      </c>
      <c r="BH51" s="223" t="str">
        <f t="shared" si="44"/>
        <v>-</v>
      </c>
      <c r="BI51" s="223" t="str">
        <f t="shared" si="44"/>
        <v>-</v>
      </c>
      <c r="BJ51" s="223" t="str">
        <f t="shared" si="44"/>
        <v>-</v>
      </c>
      <c r="BK51" s="223" t="str">
        <f t="shared" si="44"/>
        <v>-</v>
      </c>
      <c r="BL51" s="223" t="str">
        <f t="shared" si="44"/>
        <v>-</v>
      </c>
      <c r="BM51" s="223" t="str">
        <f t="shared" si="44"/>
        <v>-</v>
      </c>
      <c r="BN51" s="223" t="str">
        <f t="shared" si="44"/>
        <v>-</v>
      </c>
      <c r="BO51" s="223" t="str">
        <f t="shared" si="44"/>
        <v>-</v>
      </c>
      <c r="BP51" s="223" t="str">
        <f t="shared" si="44"/>
        <v>-</v>
      </c>
      <c r="BQ51" s="223" t="str">
        <f t="shared" si="44"/>
        <v>-</v>
      </c>
      <c r="BR51" s="142" t="e">
        <f t="shared" ref="BR51:BR52" si="45">AVERAGE(R51:BQ51)</f>
        <v>#DIV/0!</v>
      </c>
    </row>
    <row r="52" spans="1:70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43" t="e">
        <f t="shared" si="45"/>
        <v>#DIV/0!</v>
      </c>
    </row>
    <row r="53" spans="1:70" ht="12.75" customHeight="1" x14ac:dyDescent="0.2">
      <c r="A53" s="306" t="s">
        <v>26</v>
      </c>
      <c r="B53" s="306">
        <v>10</v>
      </c>
      <c r="C53" s="306"/>
      <c r="D53" s="306"/>
      <c r="E53" s="343" t="s">
        <v>718</v>
      </c>
      <c r="F53" s="306"/>
      <c r="G53" s="306"/>
      <c r="H53" s="346" t="s">
        <v>118</v>
      </c>
      <c r="I53" s="306"/>
      <c r="J53" s="306"/>
      <c r="K53" s="306"/>
      <c r="L53" s="306"/>
      <c r="M53" s="306"/>
      <c r="N53" s="306"/>
      <c r="O53" s="306"/>
      <c r="P53" s="308"/>
      <c r="Q53" s="219" t="s">
        <v>934</v>
      </c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>
        <v>0</v>
      </c>
      <c r="AF53" s="220"/>
      <c r="AG53" s="220"/>
      <c r="AH53" s="220"/>
      <c r="AI53" s="220">
        <v>0</v>
      </c>
      <c r="AJ53" s="220">
        <v>0</v>
      </c>
      <c r="AK53" s="220"/>
      <c r="AL53" s="220"/>
      <c r="AM53" s="220">
        <v>0</v>
      </c>
      <c r="AN53" s="220"/>
      <c r="AO53" s="220">
        <v>0</v>
      </c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140">
        <f t="shared" ref="BR53:BR55" si="46">SUM(R53:BQ53)</f>
        <v>0</v>
      </c>
    </row>
    <row r="54" spans="1:70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935</v>
      </c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>
        <v>0</v>
      </c>
      <c r="AF54" s="220"/>
      <c r="AG54" s="220"/>
      <c r="AH54" s="220"/>
      <c r="AI54" s="220">
        <v>0</v>
      </c>
      <c r="AJ54" s="220">
        <v>0</v>
      </c>
      <c r="AK54" s="220"/>
      <c r="AL54" s="220"/>
      <c r="AM54" s="220">
        <v>0</v>
      </c>
      <c r="AN54" s="220"/>
      <c r="AO54" s="220">
        <v>0</v>
      </c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140">
        <f t="shared" si="46"/>
        <v>0</v>
      </c>
    </row>
    <row r="55" spans="1:70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AR55" si="47">IF(ISBLANK(R53),"-",R53+R54)</f>
        <v>-</v>
      </c>
      <c r="S55" s="222" t="str">
        <f t="shared" si="47"/>
        <v>-</v>
      </c>
      <c r="T55" s="222" t="str">
        <f t="shared" si="47"/>
        <v>-</v>
      </c>
      <c r="U55" s="222" t="str">
        <f t="shared" si="47"/>
        <v>-</v>
      </c>
      <c r="V55" s="222" t="str">
        <f t="shared" si="47"/>
        <v>-</v>
      </c>
      <c r="W55" s="222" t="str">
        <f t="shared" si="47"/>
        <v>-</v>
      </c>
      <c r="X55" s="222" t="str">
        <f t="shared" si="47"/>
        <v>-</v>
      </c>
      <c r="Y55" s="222" t="str">
        <f t="shared" si="47"/>
        <v>-</v>
      </c>
      <c r="Z55" s="222" t="str">
        <f t="shared" si="47"/>
        <v>-</v>
      </c>
      <c r="AA55" s="222" t="str">
        <f t="shared" si="47"/>
        <v>-</v>
      </c>
      <c r="AB55" s="222" t="str">
        <f t="shared" si="47"/>
        <v>-</v>
      </c>
      <c r="AC55" s="222" t="str">
        <f t="shared" si="47"/>
        <v>-</v>
      </c>
      <c r="AD55" s="222" t="str">
        <f t="shared" si="47"/>
        <v>-</v>
      </c>
      <c r="AE55" s="222">
        <f t="shared" si="47"/>
        <v>0</v>
      </c>
      <c r="AF55" s="222" t="str">
        <f t="shared" si="47"/>
        <v>-</v>
      </c>
      <c r="AG55" s="222" t="str">
        <f t="shared" si="47"/>
        <v>-</v>
      </c>
      <c r="AH55" s="222" t="str">
        <f t="shared" si="47"/>
        <v>-</v>
      </c>
      <c r="AI55" s="222">
        <f t="shared" si="47"/>
        <v>0</v>
      </c>
      <c r="AJ55" s="222">
        <f t="shared" si="47"/>
        <v>0</v>
      </c>
      <c r="AK55" s="222" t="str">
        <f t="shared" si="47"/>
        <v>-</v>
      </c>
      <c r="AL55" s="222" t="str">
        <f t="shared" si="47"/>
        <v>-</v>
      </c>
      <c r="AM55" s="222">
        <f t="shared" si="47"/>
        <v>0</v>
      </c>
      <c r="AN55" s="222" t="str">
        <f t="shared" si="47"/>
        <v>-</v>
      </c>
      <c r="AO55" s="222">
        <f t="shared" si="47"/>
        <v>0</v>
      </c>
      <c r="AP55" s="222" t="str">
        <f t="shared" si="47"/>
        <v>-</v>
      </c>
      <c r="AQ55" s="222" t="str">
        <f t="shared" si="47"/>
        <v>-</v>
      </c>
      <c r="AR55" s="222" t="str">
        <f t="shared" si="47"/>
        <v>-</v>
      </c>
      <c r="AS55" s="222"/>
      <c r="AT55" s="222" t="str">
        <f t="shared" ref="AT55:BQ55" si="48">IF(ISBLANK(AT53),"-",AT53+AT54)</f>
        <v>-</v>
      </c>
      <c r="AU55" s="222" t="str">
        <f t="shared" si="48"/>
        <v>-</v>
      </c>
      <c r="AV55" s="222" t="str">
        <f t="shared" si="48"/>
        <v>-</v>
      </c>
      <c r="AW55" s="222" t="str">
        <f t="shared" si="48"/>
        <v>-</v>
      </c>
      <c r="AX55" s="222" t="str">
        <f t="shared" si="48"/>
        <v>-</v>
      </c>
      <c r="AY55" s="222" t="str">
        <f t="shared" si="48"/>
        <v>-</v>
      </c>
      <c r="AZ55" s="222" t="str">
        <f t="shared" si="48"/>
        <v>-</v>
      </c>
      <c r="BA55" s="222" t="str">
        <f t="shared" si="48"/>
        <v>-</v>
      </c>
      <c r="BB55" s="222" t="str">
        <f t="shared" si="48"/>
        <v>-</v>
      </c>
      <c r="BC55" s="222" t="str">
        <f t="shared" si="48"/>
        <v>-</v>
      </c>
      <c r="BD55" s="222" t="str">
        <f t="shared" si="48"/>
        <v>-</v>
      </c>
      <c r="BE55" s="222" t="str">
        <f t="shared" si="48"/>
        <v>-</v>
      </c>
      <c r="BF55" s="222" t="str">
        <f t="shared" si="48"/>
        <v>-</v>
      </c>
      <c r="BG55" s="222" t="str">
        <f t="shared" si="48"/>
        <v>-</v>
      </c>
      <c r="BH55" s="222" t="str">
        <f t="shared" si="48"/>
        <v>-</v>
      </c>
      <c r="BI55" s="222" t="str">
        <f t="shared" si="48"/>
        <v>-</v>
      </c>
      <c r="BJ55" s="222" t="str">
        <f t="shared" si="48"/>
        <v>-</v>
      </c>
      <c r="BK55" s="222" t="str">
        <f t="shared" si="48"/>
        <v>-</v>
      </c>
      <c r="BL55" s="222" t="str">
        <f t="shared" si="48"/>
        <v>-</v>
      </c>
      <c r="BM55" s="222" t="str">
        <f t="shared" si="48"/>
        <v>-</v>
      </c>
      <c r="BN55" s="222" t="str">
        <f t="shared" si="48"/>
        <v>-</v>
      </c>
      <c r="BO55" s="222" t="str">
        <f t="shared" si="48"/>
        <v>-</v>
      </c>
      <c r="BP55" s="222" t="str">
        <f t="shared" si="48"/>
        <v>-</v>
      </c>
      <c r="BQ55" s="222" t="str">
        <f t="shared" si="48"/>
        <v>-</v>
      </c>
      <c r="BR55" s="141">
        <f t="shared" si="46"/>
        <v>0</v>
      </c>
    </row>
    <row r="56" spans="1:70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936</v>
      </c>
      <c r="R56" s="223" t="str">
        <f t="shared" ref="R56:AR56" si="49">IF(ISNUMBER(R55),(IF(R55&gt;0,(100/(R53+R54))*R53,"-")),"-")</f>
        <v>-</v>
      </c>
      <c r="S56" s="223" t="str">
        <f t="shared" si="49"/>
        <v>-</v>
      </c>
      <c r="T56" s="223" t="str">
        <f t="shared" si="49"/>
        <v>-</v>
      </c>
      <c r="U56" s="223" t="str">
        <f t="shared" si="49"/>
        <v>-</v>
      </c>
      <c r="V56" s="223" t="str">
        <f t="shared" si="49"/>
        <v>-</v>
      </c>
      <c r="W56" s="223" t="str">
        <f t="shared" si="49"/>
        <v>-</v>
      </c>
      <c r="X56" s="223" t="str">
        <f t="shared" si="49"/>
        <v>-</v>
      </c>
      <c r="Y56" s="223" t="str">
        <f t="shared" si="49"/>
        <v>-</v>
      </c>
      <c r="Z56" s="223" t="str">
        <f t="shared" si="49"/>
        <v>-</v>
      </c>
      <c r="AA56" s="223" t="str">
        <f t="shared" si="49"/>
        <v>-</v>
      </c>
      <c r="AB56" s="223" t="str">
        <f t="shared" si="49"/>
        <v>-</v>
      </c>
      <c r="AC56" s="223" t="str">
        <f t="shared" si="49"/>
        <v>-</v>
      </c>
      <c r="AD56" s="223" t="str">
        <f t="shared" si="49"/>
        <v>-</v>
      </c>
      <c r="AE56" s="223" t="str">
        <f t="shared" si="49"/>
        <v>-</v>
      </c>
      <c r="AF56" s="223" t="str">
        <f t="shared" si="49"/>
        <v>-</v>
      </c>
      <c r="AG56" s="223" t="str">
        <f t="shared" si="49"/>
        <v>-</v>
      </c>
      <c r="AH56" s="223" t="str">
        <f t="shared" si="49"/>
        <v>-</v>
      </c>
      <c r="AI56" s="223" t="str">
        <f t="shared" si="49"/>
        <v>-</v>
      </c>
      <c r="AJ56" s="223" t="str">
        <f t="shared" si="49"/>
        <v>-</v>
      </c>
      <c r="AK56" s="223" t="str">
        <f t="shared" si="49"/>
        <v>-</v>
      </c>
      <c r="AL56" s="223" t="str">
        <f t="shared" si="49"/>
        <v>-</v>
      </c>
      <c r="AM56" s="223" t="str">
        <f t="shared" si="49"/>
        <v>-</v>
      </c>
      <c r="AN56" s="223" t="str">
        <f t="shared" si="49"/>
        <v>-</v>
      </c>
      <c r="AO56" s="223" t="str">
        <f t="shared" si="49"/>
        <v>-</v>
      </c>
      <c r="AP56" s="223" t="str">
        <f t="shared" si="49"/>
        <v>-</v>
      </c>
      <c r="AQ56" s="223" t="str">
        <f t="shared" si="49"/>
        <v>-</v>
      </c>
      <c r="AR56" s="223" t="str">
        <f t="shared" si="49"/>
        <v>-</v>
      </c>
      <c r="AS56" s="223"/>
      <c r="AT56" s="223" t="str">
        <f t="shared" ref="AT56:BQ56" si="50">IF(ISNUMBER(AT55),(IF(AT55&gt;0,(100/(AT53+AT54))*AT53,"-")),"-")</f>
        <v>-</v>
      </c>
      <c r="AU56" s="223" t="str">
        <f t="shared" si="50"/>
        <v>-</v>
      </c>
      <c r="AV56" s="223" t="str">
        <f t="shared" si="50"/>
        <v>-</v>
      </c>
      <c r="AW56" s="223" t="str">
        <f t="shared" si="50"/>
        <v>-</v>
      </c>
      <c r="AX56" s="223" t="str">
        <f t="shared" si="50"/>
        <v>-</v>
      </c>
      <c r="AY56" s="223" t="str">
        <f t="shared" si="50"/>
        <v>-</v>
      </c>
      <c r="AZ56" s="223" t="str">
        <f t="shared" si="50"/>
        <v>-</v>
      </c>
      <c r="BA56" s="223" t="str">
        <f t="shared" si="50"/>
        <v>-</v>
      </c>
      <c r="BB56" s="223" t="str">
        <f t="shared" si="50"/>
        <v>-</v>
      </c>
      <c r="BC56" s="223" t="str">
        <f t="shared" si="50"/>
        <v>-</v>
      </c>
      <c r="BD56" s="223" t="str">
        <f t="shared" si="50"/>
        <v>-</v>
      </c>
      <c r="BE56" s="223" t="str">
        <f t="shared" si="50"/>
        <v>-</v>
      </c>
      <c r="BF56" s="223" t="str">
        <f t="shared" si="50"/>
        <v>-</v>
      </c>
      <c r="BG56" s="223" t="str">
        <f t="shared" si="50"/>
        <v>-</v>
      </c>
      <c r="BH56" s="223" t="str">
        <f t="shared" si="50"/>
        <v>-</v>
      </c>
      <c r="BI56" s="223" t="str">
        <f t="shared" si="50"/>
        <v>-</v>
      </c>
      <c r="BJ56" s="223" t="str">
        <f t="shared" si="50"/>
        <v>-</v>
      </c>
      <c r="BK56" s="223" t="str">
        <f t="shared" si="50"/>
        <v>-</v>
      </c>
      <c r="BL56" s="223" t="str">
        <f t="shared" si="50"/>
        <v>-</v>
      </c>
      <c r="BM56" s="223" t="str">
        <f t="shared" si="50"/>
        <v>-</v>
      </c>
      <c r="BN56" s="223" t="str">
        <f t="shared" si="50"/>
        <v>-</v>
      </c>
      <c r="BO56" s="223" t="str">
        <f t="shared" si="50"/>
        <v>-</v>
      </c>
      <c r="BP56" s="223" t="str">
        <f t="shared" si="50"/>
        <v>-</v>
      </c>
      <c r="BQ56" s="223" t="str">
        <f t="shared" si="50"/>
        <v>-</v>
      </c>
      <c r="BR56" s="142" t="e">
        <f t="shared" ref="BR56:BR57" si="51">AVERAGE(R56:BQ56)</f>
        <v>#DIV/0!</v>
      </c>
    </row>
    <row r="57" spans="1:70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9"/>
      <c r="Q57" s="224" t="s">
        <v>937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143" t="e">
        <f t="shared" si="51"/>
        <v>#DIV/0!</v>
      </c>
    </row>
    <row r="58" spans="1:70" ht="12.75" customHeight="1" x14ac:dyDescent="0.2">
      <c r="A58" s="306" t="s">
        <v>26</v>
      </c>
      <c r="B58" s="306">
        <v>11</v>
      </c>
      <c r="C58" s="306"/>
      <c r="D58" s="306"/>
      <c r="E58" s="343" t="s">
        <v>718</v>
      </c>
      <c r="F58" s="306"/>
      <c r="G58" s="306"/>
      <c r="H58" s="305" t="s">
        <v>103</v>
      </c>
      <c r="I58" s="306"/>
      <c r="J58" s="306"/>
      <c r="K58" s="306"/>
      <c r="L58" s="306"/>
      <c r="M58" s="306"/>
      <c r="N58" s="306"/>
      <c r="O58" s="306"/>
      <c r="P58" s="308"/>
      <c r="Q58" s="219" t="s">
        <v>934</v>
      </c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>
        <v>0</v>
      </c>
      <c r="AF58" s="220"/>
      <c r="AG58" s="220"/>
      <c r="AH58" s="220"/>
      <c r="AI58" s="220">
        <v>0</v>
      </c>
      <c r="AJ58" s="220">
        <v>0</v>
      </c>
      <c r="AK58" s="220"/>
      <c r="AL58" s="220"/>
      <c r="AM58" s="220">
        <v>0</v>
      </c>
      <c r="AN58" s="220"/>
      <c r="AO58" s="220">
        <v>0</v>
      </c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140">
        <f t="shared" ref="BR58:BR60" si="52">SUM(R58:BQ58)</f>
        <v>0</v>
      </c>
    </row>
    <row r="59" spans="1:70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8"/>
      <c r="Q59" s="219" t="s">
        <v>935</v>
      </c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>
        <v>0</v>
      </c>
      <c r="AF59" s="220"/>
      <c r="AG59" s="220"/>
      <c r="AH59" s="220"/>
      <c r="AI59" s="220">
        <v>0</v>
      </c>
      <c r="AJ59" s="220">
        <v>0</v>
      </c>
      <c r="AK59" s="220"/>
      <c r="AL59" s="220"/>
      <c r="AM59" s="220">
        <v>0</v>
      </c>
      <c r="AN59" s="220"/>
      <c r="AO59" s="220">
        <v>0</v>
      </c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140">
        <f t="shared" si="52"/>
        <v>0</v>
      </c>
    </row>
    <row r="60" spans="1:70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8"/>
      <c r="Q60" s="221" t="s">
        <v>633</v>
      </c>
      <c r="R60" s="222" t="str">
        <f t="shared" ref="R60:AR60" si="53">IF(ISBLANK(R58),"-",R58+R59)</f>
        <v>-</v>
      </c>
      <c r="S60" s="222" t="str">
        <f t="shared" si="53"/>
        <v>-</v>
      </c>
      <c r="T60" s="222" t="str">
        <f t="shared" si="53"/>
        <v>-</v>
      </c>
      <c r="U60" s="222" t="str">
        <f t="shared" si="53"/>
        <v>-</v>
      </c>
      <c r="V60" s="222" t="str">
        <f t="shared" si="53"/>
        <v>-</v>
      </c>
      <c r="W60" s="222" t="str">
        <f t="shared" si="53"/>
        <v>-</v>
      </c>
      <c r="X60" s="222" t="str">
        <f t="shared" si="53"/>
        <v>-</v>
      </c>
      <c r="Y60" s="222" t="str">
        <f t="shared" si="53"/>
        <v>-</v>
      </c>
      <c r="Z60" s="222" t="str">
        <f t="shared" si="53"/>
        <v>-</v>
      </c>
      <c r="AA60" s="222" t="str">
        <f t="shared" si="53"/>
        <v>-</v>
      </c>
      <c r="AB60" s="222" t="str">
        <f t="shared" si="53"/>
        <v>-</v>
      </c>
      <c r="AC60" s="222" t="str">
        <f t="shared" si="53"/>
        <v>-</v>
      </c>
      <c r="AD60" s="222" t="str">
        <f t="shared" si="53"/>
        <v>-</v>
      </c>
      <c r="AE60" s="222">
        <f t="shared" si="53"/>
        <v>0</v>
      </c>
      <c r="AF60" s="222" t="str">
        <f t="shared" si="53"/>
        <v>-</v>
      </c>
      <c r="AG60" s="222" t="str">
        <f t="shared" si="53"/>
        <v>-</v>
      </c>
      <c r="AH60" s="222" t="str">
        <f t="shared" si="53"/>
        <v>-</v>
      </c>
      <c r="AI60" s="222">
        <f t="shared" si="53"/>
        <v>0</v>
      </c>
      <c r="AJ60" s="222">
        <f t="shared" si="53"/>
        <v>0</v>
      </c>
      <c r="AK60" s="222" t="str">
        <f t="shared" si="53"/>
        <v>-</v>
      </c>
      <c r="AL60" s="222" t="str">
        <f t="shared" si="53"/>
        <v>-</v>
      </c>
      <c r="AM60" s="222">
        <f t="shared" si="53"/>
        <v>0</v>
      </c>
      <c r="AN60" s="222" t="str">
        <f t="shared" si="53"/>
        <v>-</v>
      </c>
      <c r="AO60" s="222">
        <f t="shared" si="53"/>
        <v>0</v>
      </c>
      <c r="AP60" s="222" t="str">
        <f t="shared" si="53"/>
        <v>-</v>
      </c>
      <c r="AQ60" s="222" t="str">
        <f t="shared" si="53"/>
        <v>-</v>
      </c>
      <c r="AR60" s="222" t="str">
        <f t="shared" si="53"/>
        <v>-</v>
      </c>
      <c r="AS60" s="222"/>
      <c r="AT60" s="222" t="str">
        <f t="shared" ref="AT60:BQ60" si="54">IF(ISBLANK(AT58),"-",AT58+AT59)</f>
        <v>-</v>
      </c>
      <c r="AU60" s="222" t="str">
        <f t="shared" si="54"/>
        <v>-</v>
      </c>
      <c r="AV60" s="222" t="str">
        <f t="shared" si="54"/>
        <v>-</v>
      </c>
      <c r="AW60" s="222" t="str">
        <f t="shared" si="54"/>
        <v>-</v>
      </c>
      <c r="AX60" s="222" t="str">
        <f t="shared" si="54"/>
        <v>-</v>
      </c>
      <c r="AY60" s="222" t="str">
        <f t="shared" si="54"/>
        <v>-</v>
      </c>
      <c r="AZ60" s="222" t="str">
        <f t="shared" si="54"/>
        <v>-</v>
      </c>
      <c r="BA60" s="222" t="str">
        <f t="shared" si="54"/>
        <v>-</v>
      </c>
      <c r="BB60" s="222" t="str">
        <f t="shared" si="54"/>
        <v>-</v>
      </c>
      <c r="BC60" s="222" t="str">
        <f t="shared" si="54"/>
        <v>-</v>
      </c>
      <c r="BD60" s="222" t="str">
        <f t="shared" si="54"/>
        <v>-</v>
      </c>
      <c r="BE60" s="222" t="str">
        <f t="shared" si="54"/>
        <v>-</v>
      </c>
      <c r="BF60" s="222" t="str">
        <f t="shared" si="54"/>
        <v>-</v>
      </c>
      <c r="BG60" s="222" t="str">
        <f t="shared" si="54"/>
        <v>-</v>
      </c>
      <c r="BH60" s="222" t="str">
        <f t="shared" si="54"/>
        <v>-</v>
      </c>
      <c r="BI60" s="222" t="str">
        <f t="shared" si="54"/>
        <v>-</v>
      </c>
      <c r="BJ60" s="222" t="str">
        <f t="shared" si="54"/>
        <v>-</v>
      </c>
      <c r="BK60" s="222" t="str">
        <f t="shared" si="54"/>
        <v>-</v>
      </c>
      <c r="BL60" s="222" t="str">
        <f t="shared" si="54"/>
        <v>-</v>
      </c>
      <c r="BM60" s="222" t="str">
        <f t="shared" si="54"/>
        <v>-</v>
      </c>
      <c r="BN60" s="222" t="str">
        <f t="shared" si="54"/>
        <v>-</v>
      </c>
      <c r="BO60" s="222" t="str">
        <f t="shared" si="54"/>
        <v>-</v>
      </c>
      <c r="BP60" s="222" t="str">
        <f t="shared" si="54"/>
        <v>-</v>
      </c>
      <c r="BQ60" s="222" t="str">
        <f t="shared" si="54"/>
        <v>-</v>
      </c>
      <c r="BR60" s="141">
        <f t="shared" si="52"/>
        <v>0</v>
      </c>
    </row>
    <row r="61" spans="1:70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8"/>
      <c r="Q61" s="219" t="s">
        <v>936</v>
      </c>
      <c r="R61" s="223" t="str">
        <f t="shared" ref="R61:AR61" si="55">IF(ISNUMBER(R60),(IF(R60&gt;0,(100/(R58+R59))*R58,"-")),"-")</f>
        <v>-</v>
      </c>
      <c r="S61" s="223" t="str">
        <f t="shared" si="55"/>
        <v>-</v>
      </c>
      <c r="T61" s="223" t="str">
        <f t="shared" si="55"/>
        <v>-</v>
      </c>
      <c r="U61" s="223" t="str">
        <f t="shared" si="55"/>
        <v>-</v>
      </c>
      <c r="V61" s="223" t="str">
        <f t="shared" si="55"/>
        <v>-</v>
      </c>
      <c r="W61" s="223" t="str">
        <f t="shared" si="55"/>
        <v>-</v>
      </c>
      <c r="X61" s="223" t="str">
        <f t="shared" si="55"/>
        <v>-</v>
      </c>
      <c r="Y61" s="223" t="str">
        <f t="shared" si="55"/>
        <v>-</v>
      </c>
      <c r="Z61" s="223" t="str">
        <f t="shared" si="55"/>
        <v>-</v>
      </c>
      <c r="AA61" s="223" t="str">
        <f t="shared" si="55"/>
        <v>-</v>
      </c>
      <c r="AB61" s="223" t="str">
        <f t="shared" si="55"/>
        <v>-</v>
      </c>
      <c r="AC61" s="223" t="str">
        <f t="shared" si="55"/>
        <v>-</v>
      </c>
      <c r="AD61" s="223" t="str">
        <f t="shared" si="55"/>
        <v>-</v>
      </c>
      <c r="AE61" s="223" t="str">
        <f t="shared" si="55"/>
        <v>-</v>
      </c>
      <c r="AF61" s="223" t="str">
        <f t="shared" si="55"/>
        <v>-</v>
      </c>
      <c r="AG61" s="223" t="str">
        <f t="shared" si="55"/>
        <v>-</v>
      </c>
      <c r="AH61" s="223" t="str">
        <f t="shared" si="55"/>
        <v>-</v>
      </c>
      <c r="AI61" s="223" t="str">
        <f t="shared" si="55"/>
        <v>-</v>
      </c>
      <c r="AJ61" s="223" t="str">
        <f t="shared" si="55"/>
        <v>-</v>
      </c>
      <c r="AK61" s="223" t="str">
        <f t="shared" si="55"/>
        <v>-</v>
      </c>
      <c r="AL61" s="223" t="str">
        <f t="shared" si="55"/>
        <v>-</v>
      </c>
      <c r="AM61" s="223" t="str">
        <f t="shared" si="55"/>
        <v>-</v>
      </c>
      <c r="AN61" s="223" t="str">
        <f t="shared" si="55"/>
        <v>-</v>
      </c>
      <c r="AO61" s="223" t="str">
        <f t="shared" si="55"/>
        <v>-</v>
      </c>
      <c r="AP61" s="223" t="str">
        <f t="shared" si="55"/>
        <v>-</v>
      </c>
      <c r="AQ61" s="223" t="str">
        <f t="shared" si="55"/>
        <v>-</v>
      </c>
      <c r="AR61" s="223" t="str">
        <f t="shared" si="55"/>
        <v>-</v>
      </c>
      <c r="AS61" s="223"/>
      <c r="AT61" s="223" t="str">
        <f t="shared" ref="AT61:BQ61" si="56">IF(ISNUMBER(AT60),(IF(AT60&gt;0,(100/(AT58+AT59))*AT58,"-")),"-")</f>
        <v>-</v>
      </c>
      <c r="AU61" s="223" t="str">
        <f t="shared" si="56"/>
        <v>-</v>
      </c>
      <c r="AV61" s="223" t="str">
        <f t="shared" si="56"/>
        <v>-</v>
      </c>
      <c r="AW61" s="223" t="str">
        <f t="shared" si="56"/>
        <v>-</v>
      </c>
      <c r="AX61" s="223" t="str">
        <f t="shared" si="56"/>
        <v>-</v>
      </c>
      <c r="AY61" s="223" t="str">
        <f t="shared" si="56"/>
        <v>-</v>
      </c>
      <c r="AZ61" s="223" t="str">
        <f t="shared" si="56"/>
        <v>-</v>
      </c>
      <c r="BA61" s="223" t="str">
        <f t="shared" si="56"/>
        <v>-</v>
      </c>
      <c r="BB61" s="223" t="str">
        <f t="shared" si="56"/>
        <v>-</v>
      </c>
      <c r="BC61" s="223" t="str">
        <f t="shared" si="56"/>
        <v>-</v>
      </c>
      <c r="BD61" s="223" t="str">
        <f t="shared" si="56"/>
        <v>-</v>
      </c>
      <c r="BE61" s="223" t="str">
        <f t="shared" si="56"/>
        <v>-</v>
      </c>
      <c r="BF61" s="223" t="str">
        <f t="shared" si="56"/>
        <v>-</v>
      </c>
      <c r="BG61" s="223" t="str">
        <f t="shared" si="56"/>
        <v>-</v>
      </c>
      <c r="BH61" s="223" t="str">
        <f t="shared" si="56"/>
        <v>-</v>
      </c>
      <c r="BI61" s="223" t="str">
        <f t="shared" si="56"/>
        <v>-</v>
      </c>
      <c r="BJ61" s="223" t="str">
        <f t="shared" si="56"/>
        <v>-</v>
      </c>
      <c r="BK61" s="223" t="str">
        <f t="shared" si="56"/>
        <v>-</v>
      </c>
      <c r="BL61" s="223" t="str">
        <f t="shared" si="56"/>
        <v>-</v>
      </c>
      <c r="BM61" s="223" t="str">
        <f t="shared" si="56"/>
        <v>-</v>
      </c>
      <c r="BN61" s="223" t="str">
        <f t="shared" si="56"/>
        <v>-</v>
      </c>
      <c r="BO61" s="223" t="str">
        <f t="shared" si="56"/>
        <v>-</v>
      </c>
      <c r="BP61" s="223" t="str">
        <f t="shared" si="56"/>
        <v>-</v>
      </c>
      <c r="BQ61" s="223" t="str">
        <f t="shared" si="56"/>
        <v>-</v>
      </c>
      <c r="BR61" s="142" t="e">
        <f t="shared" ref="BR61:BR62" si="57">AVERAGE(R61:BQ61)</f>
        <v>#DIV/0!</v>
      </c>
    </row>
    <row r="62" spans="1:70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9"/>
      <c r="Q62" s="224" t="s">
        <v>937</v>
      </c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143" t="e">
        <f t="shared" si="57"/>
        <v>#DIV/0!</v>
      </c>
    </row>
    <row r="63" spans="1:70" s="41" customFormat="1" ht="12.75" customHeight="1" x14ac:dyDescent="0.2">
      <c r="A63" s="306" t="s">
        <v>26</v>
      </c>
      <c r="B63" s="306">
        <v>12</v>
      </c>
      <c r="C63" s="306"/>
      <c r="D63" s="306"/>
      <c r="E63" s="343" t="s">
        <v>719</v>
      </c>
      <c r="F63" s="306"/>
      <c r="G63" s="306"/>
      <c r="H63" s="305"/>
      <c r="I63" s="306"/>
      <c r="J63" s="306"/>
      <c r="K63" s="306"/>
      <c r="L63" s="306"/>
      <c r="M63" s="306"/>
      <c r="N63" s="306"/>
      <c r="O63" s="306"/>
      <c r="P63" s="308"/>
      <c r="Q63" s="219" t="s">
        <v>934</v>
      </c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>
        <v>0</v>
      </c>
      <c r="AJ63" s="220">
        <v>0</v>
      </c>
      <c r="AK63" s="220"/>
      <c r="AL63" s="220"/>
      <c r="AM63" s="220">
        <v>0</v>
      </c>
      <c r="AN63" s="220">
        <v>0</v>
      </c>
      <c r="AO63" s="220">
        <v>0</v>
      </c>
      <c r="AP63" s="220">
        <v>0</v>
      </c>
      <c r="AQ63" s="220">
        <v>2</v>
      </c>
      <c r="AR63" s="220">
        <v>1</v>
      </c>
      <c r="AS63" s="220">
        <v>2</v>
      </c>
      <c r="AT63" s="220"/>
      <c r="AU63" s="220"/>
      <c r="AV63" s="220"/>
      <c r="AW63" s="220">
        <v>56</v>
      </c>
      <c r="AX63" s="220"/>
      <c r="AY63" s="220"/>
      <c r="AZ63" s="220"/>
      <c r="BA63" s="220"/>
      <c r="BB63" s="220">
        <v>224</v>
      </c>
      <c r="BC63" s="220">
        <v>312</v>
      </c>
      <c r="BD63" s="220">
        <v>329</v>
      </c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140">
        <f t="shared" ref="BR63:BR65" si="58">SUM(R63:BQ63)</f>
        <v>926</v>
      </c>
    </row>
    <row r="64" spans="1:70" s="41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8"/>
      <c r="Q64" s="219" t="s">
        <v>935</v>
      </c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>
        <v>0</v>
      </c>
      <c r="AJ64" s="220">
        <v>0</v>
      </c>
      <c r="AK64" s="220"/>
      <c r="AL64" s="220"/>
      <c r="AM64" s="220">
        <v>0</v>
      </c>
      <c r="AN64" s="220">
        <v>0</v>
      </c>
      <c r="AO64" s="220">
        <v>0</v>
      </c>
      <c r="AP64" s="220">
        <v>0</v>
      </c>
      <c r="AQ64" s="220">
        <v>1</v>
      </c>
      <c r="AR64" s="220">
        <v>0</v>
      </c>
      <c r="AS64" s="220">
        <v>2</v>
      </c>
      <c r="AT64" s="220"/>
      <c r="AU64" s="220"/>
      <c r="AV64" s="220"/>
      <c r="AW64" s="220">
        <v>32</v>
      </c>
      <c r="AX64" s="220"/>
      <c r="AY64" s="220"/>
      <c r="AZ64" s="220"/>
      <c r="BA64" s="220"/>
      <c r="BB64" s="220">
        <v>120</v>
      </c>
      <c r="BC64" s="220">
        <v>208</v>
      </c>
      <c r="BD64" s="220">
        <v>127</v>
      </c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140">
        <f t="shared" si="58"/>
        <v>490</v>
      </c>
    </row>
    <row r="65" spans="1:70" s="41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8"/>
      <c r="Q65" s="221" t="s">
        <v>633</v>
      </c>
      <c r="R65" s="222" t="str">
        <f t="shared" ref="R65:BQ65" si="59">IF(ISBLANK(R63),"-",R63+R64)</f>
        <v>-</v>
      </c>
      <c r="S65" s="222" t="str">
        <f t="shared" si="59"/>
        <v>-</v>
      </c>
      <c r="T65" s="222" t="str">
        <f t="shared" si="59"/>
        <v>-</v>
      </c>
      <c r="U65" s="222" t="str">
        <f t="shared" si="59"/>
        <v>-</v>
      </c>
      <c r="V65" s="222" t="str">
        <f t="shared" si="59"/>
        <v>-</v>
      </c>
      <c r="W65" s="222" t="str">
        <f t="shared" si="59"/>
        <v>-</v>
      </c>
      <c r="X65" s="222" t="str">
        <f t="shared" si="59"/>
        <v>-</v>
      </c>
      <c r="Y65" s="222" t="str">
        <f t="shared" si="59"/>
        <v>-</v>
      </c>
      <c r="Z65" s="222" t="str">
        <f t="shared" si="59"/>
        <v>-</v>
      </c>
      <c r="AA65" s="222" t="str">
        <f t="shared" si="59"/>
        <v>-</v>
      </c>
      <c r="AB65" s="222" t="str">
        <f t="shared" si="59"/>
        <v>-</v>
      </c>
      <c r="AC65" s="222" t="str">
        <f t="shared" si="59"/>
        <v>-</v>
      </c>
      <c r="AD65" s="222" t="str">
        <f t="shared" si="59"/>
        <v>-</v>
      </c>
      <c r="AE65" s="222" t="str">
        <f t="shared" si="59"/>
        <v>-</v>
      </c>
      <c r="AF65" s="222" t="str">
        <f t="shared" si="59"/>
        <v>-</v>
      </c>
      <c r="AG65" s="222" t="str">
        <f t="shared" si="59"/>
        <v>-</v>
      </c>
      <c r="AH65" s="222" t="str">
        <f t="shared" si="59"/>
        <v>-</v>
      </c>
      <c r="AI65" s="222">
        <f t="shared" si="59"/>
        <v>0</v>
      </c>
      <c r="AJ65" s="222">
        <f t="shared" si="59"/>
        <v>0</v>
      </c>
      <c r="AK65" s="222" t="str">
        <f t="shared" si="59"/>
        <v>-</v>
      </c>
      <c r="AL65" s="222" t="str">
        <f t="shared" si="59"/>
        <v>-</v>
      </c>
      <c r="AM65" s="222">
        <f t="shared" si="59"/>
        <v>0</v>
      </c>
      <c r="AN65" s="222">
        <f t="shared" si="59"/>
        <v>0</v>
      </c>
      <c r="AO65" s="222">
        <f t="shared" si="59"/>
        <v>0</v>
      </c>
      <c r="AP65" s="222">
        <f t="shared" si="59"/>
        <v>0</v>
      </c>
      <c r="AQ65" s="222">
        <f t="shared" si="59"/>
        <v>3</v>
      </c>
      <c r="AR65" s="222">
        <f t="shared" si="59"/>
        <v>1</v>
      </c>
      <c r="AS65" s="222">
        <f t="shared" si="59"/>
        <v>4</v>
      </c>
      <c r="AT65" s="222" t="str">
        <f t="shared" si="59"/>
        <v>-</v>
      </c>
      <c r="AU65" s="222" t="str">
        <f t="shared" si="59"/>
        <v>-</v>
      </c>
      <c r="AV65" s="222" t="str">
        <f t="shared" si="59"/>
        <v>-</v>
      </c>
      <c r="AW65" s="222">
        <f t="shared" si="59"/>
        <v>88</v>
      </c>
      <c r="AX65" s="222" t="str">
        <f t="shared" si="59"/>
        <v>-</v>
      </c>
      <c r="AY65" s="222" t="str">
        <f t="shared" si="59"/>
        <v>-</v>
      </c>
      <c r="AZ65" s="222" t="str">
        <f t="shared" si="59"/>
        <v>-</v>
      </c>
      <c r="BA65" s="222" t="str">
        <f t="shared" si="59"/>
        <v>-</v>
      </c>
      <c r="BB65" s="222">
        <f t="shared" si="59"/>
        <v>344</v>
      </c>
      <c r="BC65" s="222">
        <f t="shared" si="59"/>
        <v>520</v>
      </c>
      <c r="BD65" s="222">
        <f t="shared" si="59"/>
        <v>456</v>
      </c>
      <c r="BE65" s="222" t="str">
        <f t="shared" si="59"/>
        <v>-</v>
      </c>
      <c r="BF65" s="222" t="str">
        <f t="shared" si="59"/>
        <v>-</v>
      </c>
      <c r="BG65" s="222" t="str">
        <f t="shared" si="59"/>
        <v>-</v>
      </c>
      <c r="BH65" s="222" t="str">
        <f t="shared" si="59"/>
        <v>-</v>
      </c>
      <c r="BI65" s="222" t="str">
        <f t="shared" si="59"/>
        <v>-</v>
      </c>
      <c r="BJ65" s="222" t="str">
        <f t="shared" si="59"/>
        <v>-</v>
      </c>
      <c r="BK65" s="222" t="str">
        <f t="shared" si="59"/>
        <v>-</v>
      </c>
      <c r="BL65" s="222" t="str">
        <f t="shared" si="59"/>
        <v>-</v>
      </c>
      <c r="BM65" s="222" t="str">
        <f t="shared" si="59"/>
        <v>-</v>
      </c>
      <c r="BN65" s="222" t="str">
        <f t="shared" si="59"/>
        <v>-</v>
      </c>
      <c r="BO65" s="222" t="str">
        <f t="shared" si="59"/>
        <v>-</v>
      </c>
      <c r="BP65" s="222" t="str">
        <f t="shared" si="59"/>
        <v>-</v>
      </c>
      <c r="BQ65" s="222" t="str">
        <f t="shared" si="59"/>
        <v>-</v>
      </c>
      <c r="BR65" s="141">
        <f t="shared" si="58"/>
        <v>1416</v>
      </c>
    </row>
    <row r="66" spans="1:70" s="41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8"/>
      <c r="Q66" s="219" t="s">
        <v>936</v>
      </c>
      <c r="R66" s="223" t="str">
        <f t="shared" ref="R66:BQ66" si="60">IF(ISNUMBER(R65),(IF(R65&gt;0,(100/(R63+R64))*R63,"-")),"-")</f>
        <v>-</v>
      </c>
      <c r="S66" s="223" t="str">
        <f t="shared" si="60"/>
        <v>-</v>
      </c>
      <c r="T66" s="223" t="str">
        <f t="shared" si="60"/>
        <v>-</v>
      </c>
      <c r="U66" s="223" t="str">
        <f t="shared" si="60"/>
        <v>-</v>
      </c>
      <c r="V66" s="223" t="str">
        <f t="shared" si="60"/>
        <v>-</v>
      </c>
      <c r="W66" s="223" t="str">
        <f t="shared" si="60"/>
        <v>-</v>
      </c>
      <c r="X66" s="223" t="str">
        <f t="shared" si="60"/>
        <v>-</v>
      </c>
      <c r="Y66" s="223" t="str">
        <f t="shared" si="60"/>
        <v>-</v>
      </c>
      <c r="Z66" s="223" t="str">
        <f t="shared" si="60"/>
        <v>-</v>
      </c>
      <c r="AA66" s="223" t="str">
        <f t="shared" si="60"/>
        <v>-</v>
      </c>
      <c r="AB66" s="223" t="str">
        <f t="shared" si="60"/>
        <v>-</v>
      </c>
      <c r="AC66" s="223" t="str">
        <f t="shared" si="60"/>
        <v>-</v>
      </c>
      <c r="AD66" s="223" t="str">
        <f t="shared" si="60"/>
        <v>-</v>
      </c>
      <c r="AE66" s="223" t="str">
        <f t="shared" si="60"/>
        <v>-</v>
      </c>
      <c r="AF66" s="223" t="str">
        <f t="shared" si="60"/>
        <v>-</v>
      </c>
      <c r="AG66" s="223" t="str">
        <f t="shared" si="60"/>
        <v>-</v>
      </c>
      <c r="AH66" s="223" t="str">
        <f t="shared" si="60"/>
        <v>-</v>
      </c>
      <c r="AI66" s="223" t="str">
        <f t="shared" si="60"/>
        <v>-</v>
      </c>
      <c r="AJ66" s="223" t="str">
        <f t="shared" si="60"/>
        <v>-</v>
      </c>
      <c r="AK66" s="223" t="str">
        <f t="shared" si="60"/>
        <v>-</v>
      </c>
      <c r="AL66" s="223" t="str">
        <f t="shared" si="60"/>
        <v>-</v>
      </c>
      <c r="AM66" s="223" t="str">
        <f t="shared" si="60"/>
        <v>-</v>
      </c>
      <c r="AN66" s="223" t="str">
        <f t="shared" si="60"/>
        <v>-</v>
      </c>
      <c r="AO66" s="223" t="str">
        <f t="shared" si="60"/>
        <v>-</v>
      </c>
      <c r="AP66" s="223" t="str">
        <f t="shared" si="60"/>
        <v>-</v>
      </c>
      <c r="AQ66" s="223">
        <f t="shared" si="60"/>
        <v>66.666666666666671</v>
      </c>
      <c r="AR66" s="223">
        <f t="shared" si="60"/>
        <v>100</v>
      </c>
      <c r="AS66" s="223">
        <f t="shared" si="60"/>
        <v>50</v>
      </c>
      <c r="AT66" s="223" t="str">
        <f t="shared" si="60"/>
        <v>-</v>
      </c>
      <c r="AU66" s="223" t="str">
        <f t="shared" si="60"/>
        <v>-</v>
      </c>
      <c r="AV66" s="223" t="str">
        <f t="shared" si="60"/>
        <v>-</v>
      </c>
      <c r="AW66" s="223">
        <f t="shared" si="60"/>
        <v>63.63636363636364</v>
      </c>
      <c r="AX66" s="223" t="str">
        <f t="shared" si="60"/>
        <v>-</v>
      </c>
      <c r="AY66" s="223" t="str">
        <f t="shared" si="60"/>
        <v>-</v>
      </c>
      <c r="AZ66" s="223" t="str">
        <f t="shared" si="60"/>
        <v>-</v>
      </c>
      <c r="BA66" s="223" t="str">
        <f t="shared" si="60"/>
        <v>-</v>
      </c>
      <c r="BB66" s="223">
        <f t="shared" si="60"/>
        <v>65.116279069767444</v>
      </c>
      <c r="BC66" s="223">
        <f t="shared" si="60"/>
        <v>60</v>
      </c>
      <c r="BD66" s="223">
        <f t="shared" si="60"/>
        <v>72.149122807017534</v>
      </c>
      <c r="BE66" s="223" t="str">
        <f t="shared" si="60"/>
        <v>-</v>
      </c>
      <c r="BF66" s="223" t="str">
        <f t="shared" si="60"/>
        <v>-</v>
      </c>
      <c r="BG66" s="223" t="str">
        <f t="shared" si="60"/>
        <v>-</v>
      </c>
      <c r="BH66" s="223" t="str">
        <f t="shared" si="60"/>
        <v>-</v>
      </c>
      <c r="BI66" s="223" t="str">
        <f t="shared" si="60"/>
        <v>-</v>
      </c>
      <c r="BJ66" s="223" t="str">
        <f t="shared" si="60"/>
        <v>-</v>
      </c>
      <c r="BK66" s="223" t="str">
        <f t="shared" si="60"/>
        <v>-</v>
      </c>
      <c r="BL66" s="223" t="str">
        <f t="shared" si="60"/>
        <v>-</v>
      </c>
      <c r="BM66" s="223" t="str">
        <f t="shared" si="60"/>
        <v>-</v>
      </c>
      <c r="BN66" s="223" t="str">
        <f t="shared" si="60"/>
        <v>-</v>
      </c>
      <c r="BO66" s="223" t="str">
        <f t="shared" si="60"/>
        <v>-</v>
      </c>
      <c r="BP66" s="223" t="str">
        <f t="shared" si="60"/>
        <v>-</v>
      </c>
      <c r="BQ66" s="223" t="str">
        <f t="shared" si="60"/>
        <v>-</v>
      </c>
      <c r="BR66" s="273">
        <f t="shared" ref="BR66:BR67" si="61">AVERAGE(R66:BQ66)</f>
        <v>68.224061739973621</v>
      </c>
    </row>
    <row r="67" spans="1:70" s="41" customFormat="1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9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43" t="e">
        <f t="shared" si="61"/>
        <v>#DIV/0!</v>
      </c>
    </row>
    <row r="68" spans="1:70" s="41" customFormat="1" ht="12.75" customHeight="1" x14ac:dyDescent="0.2">
      <c r="A68" s="306" t="s">
        <v>26</v>
      </c>
      <c r="B68" s="306">
        <v>13</v>
      </c>
      <c r="C68" s="306"/>
      <c r="D68" s="306"/>
      <c r="E68" s="343" t="s">
        <v>720</v>
      </c>
      <c r="F68" s="306"/>
      <c r="G68" s="306"/>
      <c r="H68" s="305"/>
      <c r="I68" s="306"/>
      <c r="J68" s="306"/>
      <c r="K68" s="306"/>
      <c r="L68" s="306"/>
      <c r="M68" s="306"/>
      <c r="N68" s="306"/>
      <c r="O68" s="306"/>
      <c r="P68" s="308"/>
      <c r="Q68" s="219" t="s">
        <v>934</v>
      </c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>
        <v>0</v>
      </c>
      <c r="AJ68" s="220">
        <v>0</v>
      </c>
      <c r="AK68" s="220"/>
      <c r="AL68" s="220"/>
      <c r="AM68" s="220">
        <v>0</v>
      </c>
      <c r="AN68" s="220"/>
      <c r="AO68" s="220">
        <v>0</v>
      </c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0"/>
      <c r="BQ68" s="220"/>
      <c r="BR68" s="140">
        <f t="shared" ref="BR68:BR70" si="62">SUM(R68:BQ68)</f>
        <v>0</v>
      </c>
    </row>
    <row r="69" spans="1:70" s="41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8"/>
      <c r="Q69" s="219" t="s">
        <v>935</v>
      </c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>
        <v>0</v>
      </c>
      <c r="AJ69" s="220">
        <v>0</v>
      </c>
      <c r="AK69" s="220"/>
      <c r="AL69" s="220"/>
      <c r="AM69" s="220">
        <v>0</v>
      </c>
      <c r="AN69" s="220"/>
      <c r="AO69" s="220">
        <v>0</v>
      </c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140">
        <f t="shared" si="62"/>
        <v>0</v>
      </c>
    </row>
    <row r="70" spans="1:70" s="41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8"/>
      <c r="Q70" s="221" t="s">
        <v>633</v>
      </c>
      <c r="R70" s="222" t="str">
        <f t="shared" ref="R70:BQ70" si="63">IF(ISBLANK(R68),"-",R68+R69)</f>
        <v>-</v>
      </c>
      <c r="S70" s="222" t="str">
        <f t="shared" si="63"/>
        <v>-</v>
      </c>
      <c r="T70" s="222" t="str">
        <f t="shared" si="63"/>
        <v>-</v>
      </c>
      <c r="U70" s="222" t="str">
        <f t="shared" si="63"/>
        <v>-</v>
      </c>
      <c r="V70" s="222" t="str">
        <f t="shared" si="63"/>
        <v>-</v>
      </c>
      <c r="W70" s="222" t="str">
        <f t="shared" si="63"/>
        <v>-</v>
      </c>
      <c r="X70" s="222" t="str">
        <f t="shared" si="63"/>
        <v>-</v>
      </c>
      <c r="Y70" s="222" t="str">
        <f t="shared" si="63"/>
        <v>-</v>
      </c>
      <c r="Z70" s="222" t="str">
        <f t="shared" si="63"/>
        <v>-</v>
      </c>
      <c r="AA70" s="222" t="str">
        <f t="shared" si="63"/>
        <v>-</v>
      </c>
      <c r="AB70" s="222" t="str">
        <f t="shared" si="63"/>
        <v>-</v>
      </c>
      <c r="AC70" s="222" t="str">
        <f t="shared" si="63"/>
        <v>-</v>
      </c>
      <c r="AD70" s="222" t="str">
        <f t="shared" si="63"/>
        <v>-</v>
      </c>
      <c r="AE70" s="222" t="str">
        <f t="shared" si="63"/>
        <v>-</v>
      </c>
      <c r="AF70" s="222" t="str">
        <f t="shared" si="63"/>
        <v>-</v>
      </c>
      <c r="AG70" s="222" t="str">
        <f t="shared" si="63"/>
        <v>-</v>
      </c>
      <c r="AH70" s="222" t="str">
        <f t="shared" si="63"/>
        <v>-</v>
      </c>
      <c r="AI70" s="222">
        <f t="shared" si="63"/>
        <v>0</v>
      </c>
      <c r="AJ70" s="222">
        <f t="shared" si="63"/>
        <v>0</v>
      </c>
      <c r="AK70" s="222" t="str">
        <f t="shared" si="63"/>
        <v>-</v>
      </c>
      <c r="AL70" s="222" t="str">
        <f t="shared" si="63"/>
        <v>-</v>
      </c>
      <c r="AM70" s="222">
        <f t="shared" si="63"/>
        <v>0</v>
      </c>
      <c r="AN70" s="222" t="str">
        <f t="shared" si="63"/>
        <v>-</v>
      </c>
      <c r="AO70" s="222">
        <f t="shared" si="63"/>
        <v>0</v>
      </c>
      <c r="AP70" s="222" t="str">
        <f t="shared" si="63"/>
        <v>-</v>
      </c>
      <c r="AQ70" s="222" t="str">
        <f t="shared" si="63"/>
        <v>-</v>
      </c>
      <c r="AR70" s="222" t="str">
        <f t="shared" si="63"/>
        <v>-</v>
      </c>
      <c r="AS70" s="222" t="str">
        <f t="shared" si="63"/>
        <v>-</v>
      </c>
      <c r="AT70" s="222" t="str">
        <f t="shared" si="63"/>
        <v>-</v>
      </c>
      <c r="AU70" s="222" t="str">
        <f t="shared" si="63"/>
        <v>-</v>
      </c>
      <c r="AV70" s="222" t="str">
        <f t="shared" si="63"/>
        <v>-</v>
      </c>
      <c r="AW70" s="222" t="str">
        <f t="shared" si="63"/>
        <v>-</v>
      </c>
      <c r="AX70" s="222" t="str">
        <f t="shared" si="63"/>
        <v>-</v>
      </c>
      <c r="AY70" s="222" t="str">
        <f t="shared" si="63"/>
        <v>-</v>
      </c>
      <c r="AZ70" s="222" t="str">
        <f t="shared" si="63"/>
        <v>-</v>
      </c>
      <c r="BA70" s="222" t="str">
        <f t="shared" si="63"/>
        <v>-</v>
      </c>
      <c r="BB70" s="222" t="str">
        <f t="shared" si="63"/>
        <v>-</v>
      </c>
      <c r="BC70" s="222" t="str">
        <f t="shared" si="63"/>
        <v>-</v>
      </c>
      <c r="BD70" s="222" t="str">
        <f t="shared" si="63"/>
        <v>-</v>
      </c>
      <c r="BE70" s="222" t="str">
        <f t="shared" si="63"/>
        <v>-</v>
      </c>
      <c r="BF70" s="222" t="str">
        <f t="shared" si="63"/>
        <v>-</v>
      </c>
      <c r="BG70" s="222" t="str">
        <f t="shared" si="63"/>
        <v>-</v>
      </c>
      <c r="BH70" s="222" t="str">
        <f t="shared" si="63"/>
        <v>-</v>
      </c>
      <c r="BI70" s="222" t="str">
        <f t="shared" si="63"/>
        <v>-</v>
      </c>
      <c r="BJ70" s="222" t="str">
        <f t="shared" si="63"/>
        <v>-</v>
      </c>
      <c r="BK70" s="222" t="str">
        <f t="shared" si="63"/>
        <v>-</v>
      </c>
      <c r="BL70" s="222" t="str">
        <f t="shared" si="63"/>
        <v>-</v>
      </c>
      <c r="BM70" s="222" t="str">
        <f t="shared" si="63"/>
        <v>-</v>
      </c>
      <c r="BN70" s="222" t="str">
        <f t="shared" si="63"/>
        <v>-</v>
      </c>
      <c r="BO70" s="222" t="str">
        <f t="shared" si="63"/>
        <v>-</v>
      </c>
      <c r="BP70" s="222" t="str">
        <f t="shared" si="63"/>
        <v>-</v>
      </c>
      <c r="BQ70" s="222" t="str">
        <f t="shared" si="63"/>
        <v>-</v>
      </c>
      <c r="BR70" s="141">
        <f t="shared" si="62"/>
        <v>0</v>
      </c>
    </row>
    <row r="71" spans="1:70" s="41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8"/>
      <c r="Q71" s="219" t="s">
        <v>936</v>
      </c>
      <c r="R71" s="223" t="str">
        <f t="shared" ref="R71:BQ71" si="64">IF(ISNUMBER(R70),(IF(R70&gt;0,(100/(R68+R69))*R68,"-")),"-")</f>
        <v>-</v>
      </c>
      <c r="S71" s="223" t="str">
        <f t="shared" si="64"/>
        <v>-</v>
      </c>
      <c r="T71" s="223" t="str">
        <f t="shared" si="64"/>
        <v>-</v>
      </c>
      <c r="U71" s="223" t="str">
        <f t="shared" si="64"/>
        <v>-</v>
      </c>
      <c r="V71" s="223" t="str">
        <f t="shared" si="64"/>
        <v>-</v>
      </c>
      <c r="W71" s="223" t="str">
        <f t="shared" si="64"/>
        <v>-</v>
      </c>
      <c r="X71" s="223" t="str">
        <f t="shared" si="64"/>
        <v>-</v>
      </c>
      <c r="Y71" s="223" t="str">
        <f t="shared" si="64"/>
        <v>-</v>
      </c>
      <c r="Z71" s="223" t="str">
        <f t="shared" si="64"/>
        <v>-</v>
      </c>
      <c r="AA71" s="223" t="str">
        <f t="shared" si="64"/>
        <v>-</v>
      </c>
      <c r="AB71" s="223" t="str">
        <f t="shared" si="64"/>
        <v>-</v>
      </c>
      <c r="AC71" s="223" t="str">
        <f t="shared" si="64"/>
        <v>-</v>
      </c>
      <c r="AD71" s="223" t="str">
        <f t="shared" si="64"/>
        <v>-</v>
      </c>
      <c r="AE71" s="223" t="str">
        <f t="shared" si="64"/>
        <v>-</v>
      </c>
      <c r="AF71" s="223" t="str">
        <f t="shared" si="64"/>
        <v>-</v>
      </c>
      <c r="AG71" s="223" t="str">
        <f t="shared" si="64"/>
        <v>-</v>
      </c>
      <c r="AH71" s="223" t="str">
        <f t="shared" si="64"/>
        <v>-</v>
      </c>
      <c r="AI71" s="223" t="str">
        <f t="shared" si="64"/>
        <v>-</v>
      </c>
      <c r="AJ71" s="223" t="str">
        <f t="shared" si="64"/>
        <v>-</v>
      </c>
      <c r="AK71" s="223" t="str">
        <f t="shared" si="64"/>
        <v>-</v>
      </c>
      <c r="AL71" s="223" t="str">
        <f t="shared" si="64"/>
        <v>-</v>
      </c>
      <c r="AM71" s="223" t="str">
        <f t="shared" si="64"/>
        <v>-</v>
      </c>
      <c r="AN71" s="223" t="str">
        <f t="shared" si="64"/>
        <v>-</v>
      </c>
      <c r="AO71" s="223" t="str">
        <f t="shared" si="64"/>
        <v>-</v>
      </c>
      <c r="AP71" s="223" t="str">
        <f t="shared" si="64"/>
        <v>-</v>
      </c>
      <c r="AQ71" s="223" t="str">
        <f t="shared" si="64"/>
        <v>-</v>
      </c>
      <c r="AR71" s="223" t="str">
        <f t="shared" si="64"/>
        <v>-</v>
      </c>
      <c r="AS71" s="223" t="str">
        <f t="shared" si="64"/>
        <v>-</v>
      </c>
      <c r="AT71" s="223" t="str">
        <f t="shared" si="64"/>
        <v>-</v>
      </c>
      <c r="AU71" s="223" t="str">
        <f t="shared" si="64"/>
        <v>-</v>
      </c>
      <c r="AV71" s="223" t="str">
        <f t="shared" si="64"/>
        <v>-</v>
      </c>
      <c r="AW71" s="223" t="str">
        <f t="shared" si="64"/>
        <v>-</v>
      </c>
      <c r="AX71" s="223" t="str">
        <f t="shared" si="64"/>
        <v>-</v>
      </c>
      <c r="AY71" s="223" t="str">
        <f t="shared" si="64"/>
        <v>-</v>
      </c>
      <c r="AZ71" s="223" t="str">
        <f t="shared" si="64"/>
        <v>-</v>
      </c>
      <c r="BA71" s="223" t="str">
        <f t="shared" si="64"/>
        <v>-</v>
      </c>
      <c r="BB71" s="223" t="str">
        <f t="shared" si="64"/>
        <v>-</v>
      </c>
      <c r="BC71" s="223" t="str">
        <f t="shared" si="64"/>
        <v>-</v>
      </c>
      <c r="BD71" s="223" t="str">
        <f t="shared" si="64"/>
        <v>-</v>
      </c>
      <c r="BE71" s="223" t="str">
        <f t="shared" si="64"/>
        <v>-</v>
      </c>
      <c r="BF71" s="223" t="str">
        <f t="shared" si="64"/>
        <v>-</v>
      </c>
      <c r="BG71" s="223" t="str">
        <f t="shared" si="64"/>
        <v>-</v>
      </c>
      <c r="BH71" s="223" t="str">
        <f t="shared" si="64"/>
        <v>-</v>
      </c>
      <c r="BI71" s="223" t="str">
        <f t="shared" si="64"/>
        <v>-</v>
      </c>
      <c r="BJ71" s="223" t="str">
        <f t="shared" si="64"/>
        <v>-</v>
      </c>
      <c r="BK71" s="223" t="str">
        <f t="shared" si="64"/>
        <v>-</v>
      </c>
      <c r="BL71" s="223" t="str">
        <f t="shared" si="64"/>
        <v>-</v>
      </c>
      <c r="BM71" s="223" t="str">
        <f t="shared" si="64"/>
        <v>-</v>
      </c>
      <c r="BN71" s="223" t="str">
        <f t="shared" si="64"/>
        <v>-</v>
      </c>
      <c r="BO71" s="223" t="str">
        <f t="shared" si="64"/>
        <v>-</v>
      </c>
      <c r="BP71" s="223" t="str">
        <f t="shared" si="64"/>
        <v>-</v>
      </c>
      <c r="BQ71" s="223" t="str">
        <f t="shared" si="64"/>
        <v>-</v>
      </c>
      <c r="BR71" s="142" t="e">
        <f t="shared" ref="BR71:BR72" si="65">AVERAGE(R71:BQ71)</f>
        <v>#DIV/0!</v>
      </c>
    </row>
    <row r="72" spans="1:70" s="41" customFormat="1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9"/>
      <c r="Q72" s="224" t="s">
        <v>937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143" t="e">
        <f t="shared" si="65"/>
        <v>#DIV/0!</v>
      </c>
    </row>
    <row r="73" spans="1:70" s="43" customFormat="1" ht="12.75" customHeight="1" x14ac:dyDescent="0.2">
      <c r="A73" s="306" t="s">
        <v>26</v>
      </c>
      <c r="B73" s="306">
        <v>14</v>
      </c>
      <c r="C73" s="306" t="s">
        <v>566</v>
      </c>
      <c r="D73" s="306" t="s">
        <v>822</v>
      </c>
      <c r="E73" s="343" t="s">
        <v>823</v>
      </c>
      <c r="F73" s="306" t="s">
        <v>824</v>
      </c>
      <c r="G73" s="306" t="s">
        <v>1458</v>
      </c>
      <c r="H73" s="319" t="s">
        <v>825</v>
      </c>
      <c r="I73" s="306" t="s">
        <v>826</v>
      </c>
      <c r="J73" s="306" t="s">
        <v>827</v>
      </c>
      <c r="K73" s="306" t="s">
        <v>828</v>
      </c>
      <c r="L73" s="306"/>
      <c r="M73" s="306"/>
      <c r="N73" s="306"/>
      <c r="O73" s="306"/>
      <c r="P73" s="308"/>
      <c r="Q73" s="219" t="s">
        <v>934</v>
      </c>
      <c r="R73" s="220">
        <v>81</v>
      </c>
      <c r="S73" s="220">
        <v>7</v>
      </c>
      <c r="T73" s="220">
        <v>1</v>
      </c>
      <c r="U73" s="220">
        <v>17</v>
      </c>
      <c r="V73" s="220">
        <v>21</v>
      </c>
      <c r="W73" s="220">
        <v>10</v>
      </c>
      <c r="X73" s="220">
        <v>4</v>
      </c>
      <c r="Y73" s="220">
        <v>6</v>
      </c>
      <c r="Z73" s="220">
        <v>0</v>
      </c>
      <c r="AA73" s="220">
        <v>0</v>
      </c>
      <c r="AB73" s="220">
        <v>0</v>
      </c>
      <c r="AC73" s="220">
        <v>0</v>
      </c>
      <c r="AD73" s="220">
        <v>1</v>
      </c>
      <c r="AE73" s="220">
        <v>1</v>
      </c>
      <c r="AF73" s="220">
        <v>0</v>
      </c>
      <c r="AG73" s="220">
        <v>0</v>
      </c>
      <c r="AH73" s="220">
        <v>0</v>
      </c>
      <c r="AI73" s="220">
        <v>0</v>
      </c>
      <c r="AJ73" s="220">
        <v>0</v>
      </c>
      <c r="AK73" s="220">
        <v>0</v>
      </c>
      <c r="AL73" s="220">
        <v>0</v>
      </c>
      <c r="AM73" s="220">
        <v>0</v>
      </c>
      <c r="AN73" s="220">
        <v>0</v>
      </c>
      <c r="AO73" s="220">
        <v>0</v>
      </c>
      <c r="AP73" s="220">
        <v>0</v>
      </c>
      <c r="AQ73" s="220">
        <v>0</v>
      </c>
      <c r="AR73" s="220">
        <v>0</v>
      </c>
      <c r="AS73" s="220">
        <v>3</v>
      </c>
      <c r="AT73" s="220">
        <v>23</v>
      </c>
      <c r="AU73" s="220">
        <v>21</v>
      </c>
      <c r="AV73" s="220">
        <v>30</v>
      </c>
      <c r="AW73" s="220">
        <v>124</v>
      </c>
      <c r="AX73" s="220">
        <v>145</v>
      </c>
      <c r="AY73" s="220">
        <v>139</v>
      </c>
      <c r="AZ73" s="220">
        <v>89</v>
      </c>
      <c r="BA73" s="220">
        <v>149</v>
      </c>
      <c r="BB73" s="220">
        <v>212</v>
      </c>
      <c r="BC73" s="220">
        <v>285</v>
      </c>
      <c r="BD73" s="220">
        <v>464</v>
      </c>
      <c r="BE73" s="220">
        <v>229</v>
      </c>
      <c r="BF73" s="220">
        <v>160</v>
      </c>
      <c r="BG73" s="220">
        <v>173</v>
      </c>
      <c r="BH73" s="220">
        <v>372</v>
      </c>
      <c r="BI73" s="220">
        <v>569</v>
      </c>
      <c r="BJ73" s="220">
        <v>77</v>
      </c>
      <c r="BK73" s="220">
        <v>847</v>
      </c>
      <c r="BL73" s="220">
        <v>3107</v>
      </c>
      <c r="BM73" s="220">
        <v>3</v>
      </c>
      <c r="BN73" s="220">
        <v>2</v>
      </c>
      <c r="BO73" s="220">
        <v>0</v>
      </c>
      <c r="BP73" s="220">
        <v>242</v>
      </c>
      <c r="BQ73" s="220">
        <v>200</v>
      </c>
      <c r="BR73" s="144">
        <f t="shared" ref="BR73:BR75" si="66">SUM(R73:BQ73)</f>
        <v>7814</v>
      </c>
    </row>
    <row r="74" spans="1:70" s="43" customForma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8"/>
      <c r="Q74" s="219" t="s">
        <v>935</v>
      </c>
      <c r="R74" s="220">
        <v>133</v>
      </c>
      <c r="S74" s="220">
        <v>16</v>
      </c>
      <c r="T74" s="220">
        <v>0</v>
      </c>
      <c r="U74" s="220">
        <v>33</v>
      </c>
      <c r="V74" s="220">
        <v>30</v>
      </c>
      <c r="W74" s="220">
        <v>21</v>
      </c>
      <c r="X74" s="220">
        <v>13</v>
      </c>
      <c r="Y74" s="220">
        <v>10</v>
      </c>
      <c r="Z74" s="220">
        <v>0</v>
      </c>
      <c r="AA74" s="220">
        <v>0</v>
      </c>
      <c r="AB74" s="220">
        <v>1</v>
      </c>
      <c r="AC74" s="220">
        <v>3</v>
      </c>
      <c r="AD74" s="220">
        <v>2</v>
      </c>
      <c r="AE74" s="220">
        <v>1</v>
      </c>
      <c r="AF74" s="220">
        <v>0</v>
      </c>
      <c r="AG74" s="220">
        <v>0</v>
      </c>
      <c r="AH74" s="220">
        <v>0</v>
      </c>
      <c r="AI74" s="220">
        <v>0</v>
      </c>
      <c r="AJ74" s="220">
        <v>1</v>
      </c>
      <c r="AK74" s="220">
        <v>0</v>
      </c>
      <c r="AL74" s="220">
        <v>0</v>
      </c>
      <c r="AM74" s="220">
        <v>0</v>
      </c>
      <c r="AN74" s="220">
        <v>0</v>
      </c>
      <c r="AO74" s="220">
        <v>0</v>
      </c>
      <c r="AP74" s="220">
        <v>0</v>
      </c>
      <c r="AQ74" s="220">
        <v>2</v>
      </c>
      <c r="AR74" s="220">
        <v>1</v>
      </c>
      <c r="AS74" s="220">
        <v>3</v>
      </c>
      <c r="AT74" s="220">
        <v>10</v>
      </c>
      <c r="AU74" s="220">
        <v>32</v>
      </c>
      <c r="AV74" s="220">
        <v>36</v>
      </c>
      <c r="AW74" s="220">
        <v>54</v>
      </c>
      <c r="AX74" s="220">
        <v>60</v>
      </c>
      <c r="AY74" s="220">
        <v>66</v>
      </c>
      <c r="AZ74" s="220">
        <v>135</v>
      </c>
      <c r="BA74" s="220">
        <v>138</v>
      </c>
      <c r="BB74" s="220">
        <v>255</v>
      </c>
      <c r="BC74" s="220">
        <v>194</v>
      </c>
      <c r="BD74" s="220">
        <v>391</v>
      </c>
      <c r="BE74" s="220">
        <v>205</v>
      </c>
      <c r="BF74" s="220">
        <v>77</v>
      </c>
      <c r="BG74" s="220">
        <v>125</v>
      </c>
      <c r="BH74" s="220">
        <v>309</v>
      </c>
      <c r="BI74" s="220">
        <v>315</v>
      </c>
      <c r="BJ74" s="220">
        <v>16</v>
      </c>
      <c r="BK74" s="220">
        <v>533</v>
      </c>
      <c r="BL74" s="220">
        <v>2537</v>
      </c>
      <c r="BM74" s="220">
        <v>1</v>
      </c>
      <c r="BN74" s="220">
        <v>1</v>
      </c>
      <c r="BO74" s="220">
        <v>0</v>
      </c>
      <c r="BP74" s="220">
        <v>139</v>
      </c>
      <c r="BQ74" s="220">
        <v>120</v>
      </c>
      <c r="BR74" s="144">
        <f t="shared" si="66"/>
        <v>6019</v>
      </c>
    </row>
    <row r="75" spans="1:70" s="43" customForma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8"/>
      <c r="Q75" s="221" t="s">
        <v>633</v>
      </c>
      <c r="R75" s="257">
        <f t="shared" ref="R75:BQ75" si="67">IF(ISBLANK(R73),"-",R73+R74)</f>
        <v>214</v>
      </c>
      <c r="S75" s="257">
        <f t="shared" si="67"/>
        <v>23</v>
      </c>
      <c r="T75" s="257">
        <f t="shared" si="67"/>
        <v>1</v>
      </c>
      <c r="U75" s="257">
        <f t="shared" si="67"/>
        <v>50</v>
      </c>
      <c r="V75" s="257">
        <f t="shared" si="67"/>
        <v>51</v>
      </c>
      <c r="W75" s="257">
        <f t="shared" si="67"/>
        <v>31</v>
      </c>
      <c r="X75" s="257">
        <f t="shared" si="67"/>
        <v>17</v>
      </c>
      <c r="Y75" s="257">
        <f t="shared" si="67"/>
        <v>16</v>
      </c>
      <c r="Z75" s="257">
        <f t="shared" si="67"/>
        <v>0</v>
      </c>
      <c r="AA75" s="257">
        <f t="shared" si="67"/>
        <v>0</v>
      </c>
      <c r="AB75" s="257">
        <f t="shared" si="67"/>
        <v>1</v>
      </c>
      <c r="AC75" s="257">
        <f t="shared" si="67"/>
        <v>3</v>
      </c>
      <c r="AD75" s="257">
        <f t="shared" si="67"/>
        <v>3</v>
      </c>
      <c r="AE75" s="257">
        <f t="shared" si="67"/>
        <v>2</v>
      </c>
      <c r="AF75" s="257">
        <f t="shared" si="67"/>
        <v>0</v>
      </c>
      <c r="AG75" s="257">
        <f t="shared" si="67"/>
        <v>0</v>
      </c>
      <c r="AH75" s="257">
        <f t="shared" si="67"/>
        <v>0</v>
      </c>
      <c r="AI75" s="257">
        <f t="shared" si="67"/>
        <v>0</v>
      </c>
      <c r="AJ75" s="257">
        <f t="shared" si="67"/>
        <v>1</v>
      </c>
      <c r="AK75" s="257">
        <f t="shared" si="67"/>
        <v>0</v>
      </c>
      <c r="AL75" s="257">
        <f t="shared" si="67"/>
        <v>0</v>
      </c>
      <c r="AM75" s="257">
        <f t="shared" si="67"/>
        <v>0</v>
      </c>
      <c r="AN75" s="257">
        <f t="shared" si="67"/>
        <v>0</v>
      </c>
      <c r="AO75" s="257">
        <f t="shared" si="67"/>
        <v>0</v>
      </c>
      <c r="AP75" s="257">
        <f t="shared" si="67"/>
        <v>0</v>
      </c>
      <c r="AQ75" s="257">
        <f t="shared" si="67"/>
        <v>2</v>
      </c>
      <c r="AR75" s="257">
        <f t="shared" si="67"/>
        <v>1</v>
      </c>
      <c r="AS75" s="257">
        <f t="shared" si="67"/>
        <v>6</v>
      </c>
      <c r="AT75" s="257">
        <f t="shared" si="67"/>
        <v>33</v>
      </c>
      <c r="AU75" s="257">
        <f t="shared" si="67"/>
        <v>53</v>
      </c>
      <c r="AV75" s="257">
        <f t="shared" si="67"/>
        <v>66</v>
      </c>
      <c r="AW75" s="257">
        <f t="shared" si="67"/>
        <v>178</v>
      </c>
      <c r="AX75" s="257">
        <f t="shared" si="67"/>
        <v>205</v>
      </c>
      <c r="AY75" s="257">
        <f t="shared" si="67"/>
        <v>205</v>
      </c>
      <c r="AZ75" s="257">
        <f t="shared" si="67"/>
        <v>224</v>
      </c>
      <c r="BA75" s="257">
        <f t="shared" si="67"/>
        <v>287</v>
      </c>
      <c r="BB75" s="257">
        <f t="shared" si="67"/>
        <v>467</v>
      </c>
      <c r="BC75" s="257">
        <f t="shared" si="67"/>
        <v>479</v>
      </c>
      <c r="BD75" s="257">
        <f t="shared" si="67"/>
        <v>855</v>
      </c>
      <c r="BE75" s="257">
        <f t="shared" si="67"/>
        <v>434</v>
      </c>
      <c r="BF75" s="257">
        <f t="shared" si="67"/>
        <v>237</v>
      </c>
      <c r="BG75" s="257">
        <f t="shared" si="67"/>
        <v>298</v>
      </c>
      <c r="BH75" s="257">
        <f t="shared" si="67"/>
        <v>681</v>
      </c>
      <c r="BI75" s="257">
        <f t="shared" si="67"/>
        <v>884</v>
      </c>
      <c r="BJ75" s="257">
        <f t="shared" si="67"/>
        <v>93</v>
      </c>
      <c r="BK75" s="257">
        <f t="shared" si="67"/>
        <v>1380</v>
      </c>
      <c r="BL75" s="257">
        <f t="shared" si="67"/>
        <v>5644</v>
      </c>
      <c r="BM75" s="257">
        <f t="shared" si="67"/>
        <v>4</v>
      </c>
      <c r="BN75" s="257">
        <f t="shared" si="67"/>
        <v>3</v>
      </c>
      <c r="BO75" s="257">
        <f t="shared" si="67"/>
        <v>0</v>
      </c>
      <c r="BP75" s="257">
        <f t="shared" si="67"/>
        <v>381</v>
      </c>
      <c r="BQ75" s="257">
        <f t="shared" si="67"/>
        <v>320</v>
      </c>
      <c r="BR75" s="145">
        <f t="shared" si="66"/>
        <v>13833</v>
      </c>
    </row>
    <row r="76" spans="1:70" s="43" customForma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8"/>
      <c r="Q76" s="219" t="s">
        <v>936</v>
      </c>
      <c r="R76" s="223">
        <f t="shared" ref="R76:BQ76" si="68">IF(ISNUMBER(R75),(IF(R75&gt;0,(100/(R73+R74))*R73,"-")),"-")</f>
        <v>37.850467289719624</v>
      </c>
      <c r="S76" s="223">
        <f t="shared" si="68"/>
        <v>30.434782608695649</v>
      </c>
      <c r="T76" s="223">
        <f t="shared" si="68"/>
        <v>100</v>
      </c>
      <c r="U76" s="223">
        <f t="shared" si="68"/>
        <v>34</v>
      </c>
      <c r="V76" s="223">
        <f t="shared" si="68"/>
        <v>41.17647058823529</v>
      </c>
      <c r="W76" s="223">
        <f t="shared" si="68"/>
        <v>32.258064516129032</v>
      </c>
      <c r="X76" s="223">
        <f t="shared" si="68"/>
        <v>23.529411764705884</v>
      </c>
      <c r="Y76" s="223">
        <f t="shared" si="68"/>
        <v>37.5</v>
      </c>
      <c r="Z76" s="223" t="str">
        <f t="shared" si="68"/>
        <v>-</v>
      </c>
      <c r="AA76" s="223" t="str">
        <f t="shared" si="68"/>
        <v>-</v>
      </c>
      <c r="AB76" s="223">
        <f t="shared" si="68"/>
        <v>0</v>
      </c>
      <c r="AC76" s="223">
        <f t="shared" si="68"/>
        <v>0</v>
      </c>
      <c r="AD76" s="223">
        <f t="shared" si="68"/>
        <v>33.333333333333336</v>
      </c>
      <c r="AE76" s="223">
        <f t="shared" si="68"/>
        <v>50</v>
      </c>
      <c r="AF76" s="223" t="str">
        <f t="shared" si="68"/>
        <v>-</v>
      </c>
      <c r="AG76" s="223" t="str">
        <f t="shared" si="68"/>
        <v>-</v>
      </c>
      <c r="AH76" s="223" t="str">
        <f t="shared" si="68"/>
        <v>-</v>
      </c>
      <c r="AI76" s="223" t="str">
        <f t="shared" si="68"/>
        <v>-</v>
      </c>
      <c r="AJ76" s="223">
        <f t="shared" si="68"/>
        <v>0</v>
      </c>
      <c r="AK76" s="223" t="str">
        <f t="shared" si="68"/>
        <v>-</v>
      </c>
      <c r="AL76" s="223" t="str">
        <f t="shared" si="68"/>
        <v>-</v>
      </c>
      <c r="AM76" s="223" t="str">
        <f t="shared" si="68"/>
        <v>-</v>
      </c>
      <c r="AN76" s="223" t="str">
        <f t="shared" si="68"/>
        <v>-</v>
      </c>
      <c r="AO76" s="223" t="str">
        <f t="shared" si="68"/>
        <v>-</v>
      </c>
      <c r="AP76" s="223" t="str">
        <f t="shared" si="68"/>
        <v>-</v>
      </c>
      <c r="AQ76" s="223">
        <f t="shared" si="68"/>
        <v>0</v>
      </c>
      <c r="AR76" s="223">
        <f t="shared" si="68"/>
        <v>0</v>
      </c>
      <c r="AS76" s="223">
        <f t="shared" si="68"/>
        <v>50</v>
      </c>
      <c r="AT76" s="223">
        <f t="shared" si="68"/>
        <v>69.696969696969703</v>
      </c>
      <c r="AU76" s="223">
        <f t="shared" si="68"/>
        <v>39.622641509433961</v>
      </c>
      <c r="AV76" s="223">
        <f t="shared" si="68"/>
        <v>45.454545454545453</v>
      </c>
      <c r="AW76" s="223">
        <f t="shared" si="68"/>
        <v>69.662921348314612</v>
      </c>
      <c r="AX76" s="223">
        <f t="shared" si="68"/>
        <v>70.731707317073173</v>
      </c>
      <c r="AY76" s="223">
        <f t="shared" si="68"/>
        <v>67.804878048780481</v>
      </c>
      <c r="AZ76" s="223">
        <f t="shared" si="68"/>
        <v>39.732142857142861</v>
      </c>
      <c r="BA76" s="223">
        <f t="shared" si="68"/>
        <v>51.916376306620215</v>
      </c>
      <c r="BB76" s="223">
        <f t="shared" si="68"/>
        <v>45.396145610278374</v>
      </c>
      <c r="BC76" s="223">
        <f t="shared" si="68"/>
        <v>59.49895615866388</v>
      </c>
      <c r="BD76" s="223">
        <f t="shared" si="68"/>
        <v>54.26900584795321</v>
      </c>
      <c r="BE76" s="223">
        <f t="shared" si="68"/>
        <v>52.764976958525345</v>
      </c>
      <c r="BF76" s="223">
        <f t="shared" si="68"/>
        <v>67.510548523206751</v>
      </c>
      <c r="BG76" s="223">
        <f t="shared" si="68"/>
        <v>58.053691275167786</v>
      </c>
      <c r="BH76" s="223">
        <f t="shared" si="68"/>
        <v>54.625550660792953</v>
      </c>
      <c r="BI76" s="223">
        <f t="shared" si="68"/>
        <v>64.366515837104075</v>
      </c>
      <c r="BJ76" s="223">
        <f t="shared" si="68"/>
        <v>82.795698924731184</v>
      </c>
      <c r="BK76" s="223">
        <f t="shared" si="68"/>
        <v>61.376811594202898</v>
      </c>
      <c r="BL76" s="223">
        <f t="shared" si="68"/>
        <v>55.049610205527991</v>
      </c>
      <c r="BM76" s="223">
        <f t="shared" si="68"/>
        <v>75</v>
      </c>
      <c r="BN76" s="223">
        <f t="shared" si="68"/>
        <v>66.666666666666671</v>
      </c>
      <c r="BO76" s="223" t="str">
        <f t="shared" si="68"/>
        <v>-</v>
      </c>
      <c r="BP76" s="223">
        <f t="shared" si="68"/>
        <v>63.517060367454064</v>
      </c>
      <c r="BQ76" s="223">
        <f t="shared" si="68"/>
        <v>62.5</v>
      </c>
      <c r="BR76" s="273">
        <f t="shared" ref="BR76:BR77" si="69">AVERAGE(R76:BQ76)</f>
        <v>47.387075673589095</v>
      </c>
    </row>
    <row r="77" spans="1:70" s="43" customFormat="1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9"/>
      <c r="Q77" s="224" t="s">
        <v>937</v>
      </c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143" t="e">
        <f t="shared" si="69"/>
        <v>#DIV/0!</v>
      </c>
    </row>
    <row r="78" spans="1:70" s="43" customFormat="1" ht="12.75" customHeight="1" x14ac:dyDescent="0.2">
      <c r="A78" s="306" t="s">
        <v>26</v>
      </c>
      <c r="B78" s="306">
        <v>15</v>
      </c>
      <c r="C78" s="306" t="s">
        <v>566</v>
      </c>
      <c r="D78" s="306" t="s">
        <v>822</v>
      </c>
      <c r="E78" s="343" t="s">
        <v>823</v>
      </c>
      <c r="F78" s="306" t="s">
        <v>824</v>
      </c>
      <c r="G78" s="306" t="s">
        <v>1459</v>
      </c>
      <c r="H78" s="319" t="s">
        <v>829</v>
      </c>
      <c r="I78" s="306" t="s">
        <v>826</v>
      </c>
      <c r="J78" s="306" t="s">
        <v>827</v>
      </c>
      <c r="K78" s="306" t="s">
        <v>828</v>
      </c>
      <c r="L78" s="306"/>
      <c r="M78" s="306"/>
      <c r="N78" s="306"/>
      <c r="O78" s="306"/>
      <c r="P78" s="308"/>
      <c r="Q78" s="219" t="s">
        <v>934</v>
      </c>
      <c r="R78" s="220">
        <v>16</v>
      </c>
      <c r="S78" s="220">
        <v>0</v>
      </c>
      <c r="T78" s="220">
        <v>0</v>
      </c>
      <c r="U78" s="220">
        <v>0</v>
      </c>
      <c r="V78" s="220">
        <v>4</v>
      </c>
      <c r="W78" s="220">
        <v>0</v>
      </c>
      <c r="X78" s="220">
        <v>1</v>
      </c>
      <c r="Y78" s="220">
        <v>2</v>
      </c>
      <c r="Z78" s="220">
        <v>0</v>
      </c>
      <c r="AA78" s="220">
        <v>1</v>
      </c>
      <c r="AB78" s="220">
        <v>0</v>
      </c>
      <c r="AC78" s="220">
        <v>0</v>
      </c>
      <c r="AD78" s="220">
        <v>0</v>
      </c>
      <c r="AE78" s="220">
        <v>1</v>
      </c>
      <c r="AF78" s="220">
        <v>0</v>
      </c>
      <c r="AG78" s="220">
        <v>0</v>
      </c>
      <c r="AH78" s="220">
        <v>0</v>
      </c>
      <c r="AI78" s="220">
        <v>0</v>
      </c>
      <c r="AJ78" s="220">
        <v>5</v>
      </c>
      <c r="AK78" s="220">
        <v>1</v>
      </c>
      <c r="AL78" s="220">
        <v>3</v>
      </c>
      <c r="AM78" s="220">
        <v>1</v>
      </c>
      <c r="AN78" s="220">
        <v>3</v>
      </c>
      <c r="AO78" s="220">
        <v>2</v>
      </c>
      <c r="AP78" s="220">
        <v>6</v>
      </c>
      <c r="AQ78" s="220">
        <v>8</v>
      </c>
      <c r="AR78" s="220">
        <v>12</v>
      </c>
      <c r="AS78" s="220">
        <v>9</v>
      </c>
      <c r="AT78" s="220">
        <v>23</v>
      </c>
      <c r="AU78" s="220">
        <v>31</v>
      </c>
      <c r="AV78" s="220">
        <v>54</v>
      </c>
      <c r="AW78" s="220">
        <v>128</v>
      </c>
      <c r="AX78" s="220">
        <v>226</v>
      </c>
      <c r="AY78" s="220">
        <v>314</v>
      </c>
      <c r="AZ78" s="220">
        <v>310</v>
      </c>
      <c r="BA78" s="220">
        <v>377</v>
      </c>
      <c r="BB78" s="220">
        <v>497</v>
      </c>
      <c r="BC78" s="220">
        <v>751</v>
      </c>
      <c r="BD78" s="220">
        <v>1203</v>
      </c>
      <c r="BE78" s="220">
        <v>456</v>
      </c>
      <c r="BF78" s="220">
        <v>385</v>
      </c>
      <c r="BG78" s="220">
        <v>433</v>
      </c>
      <c r="BH78" s="220">
        <v>1631</v>
      </c>
      <c r="BI78" s="220">
        <v>1238</v>
      </c>
      <c r="BJ78" s="220">
        <v>62</v>
      </c>
      <c r="BK78" s="220">
        <v>669</v>
      </c>
      <c r="BL78" s="220">
        <v>390</v>
      </c>
      <c r="BM78" s="220">
        <v>1</v>
      </c>
      <c r="BN78" s="220">
        <v>1</v>
      </c>
      <c r="BO78" s="220">
        <v>0</v>
      </c>
      <c r="BP78" s="220">
        <v>25</v>
      </c>
      <c r="BQ78" s="220">
        <v>23</v>
      </c>
      <c r="BR78" s="144">
        <f t="shared" ref="BR78:BR80" si="70">SUM(R78:BQ78)</f>
        <v>9303</v>
      </c>
    </row>
    <row r="79" spans="1:70" s="43" customForma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8"/>
      <c r="Q79" s="219" t="s">
        <v>935</v>
      </c>
      <c r="R79" s="220">
        <v>31</v>
      </c>
      <c r="S79" s="220">
        <v>1</v>
      </c>
      <c r="T79" s="220">
        <v>0</v>
      </c>
      <c r="U79" s="220">
        <v>2</v>
      </c>
      <c r="V79" s="220">
        <v>6</v>
      </c>
      <c r="W79" s="220">
        <v>2</v>
      </c>
      <c r="X79" s="220">
        <v>0</v>
      </c>
      <c r="Y79" s="220">
        <v>2</v>
      </c>
      <c r="Z79" s="220">
        <v>0</v>
      </c>
      <c r="AA79" s="220">
        <v>0</v>
      </c>
      <c r="AB79" s="220">
        <v>0</v>
      </c>
      <c r="AC79" s="220">
        <v>0</v>
      </c>
      <c r="AD79" s="220">
        <v>4</v>
      </c>
      <c r="AE79" s="220">
        <v>1</v>
      </c>
      <c r="AF79" s="220">
        <v>8</v>
      </c>
      <c r="AG79" s="220">
        <v>0</v>
      </c>
      <c r="AH79" s="220">
        <v>0</v>
      </c>
      <c r="AI79" s="220">
        <v>0</v>
      </c>
      <c r="AJ79" s="220">
        <v>5</v>
      </c>
      <c r="AK79" s="220">
        <v>3</v>
      </c>
      <c r="AL79" s="220">
        <v>2</v>
      </c>
      <c r="AM79" s="220">
        <v>1</v>
      </c>
      <c r="AN79" s="220">
        <v>0</v>
      </c>
      <c r="AO79" s="220">
        <v>0</v>
      </c>
      <c r="AP79" s="220">
        <v>0</v>
      </c>
      <c r="AQ79" s="220">
        <v>0</v>
      </c>
      <c r="AR79" s="220">
        <v>0</v>
      </c>
      <c r="AS79" s="220">
        <v>7</v>
      </c>
      <c r="AT79" s="220">
        <v>14</v>
      </c>
      <c r="AU79" s="220">
        <v>18</v>
      </c>
      <c r="AV79" s="220">
        <v>50</v>
      </c>
      <c r="AW79" s="220">
        <v>107</v>
      </c>
      <c r="AX79" s="220">
        <v>93</v>
      </c>
      <c r="AY79" s="220">
        <v>128</v>
      </c>
      <c r="AZ79" s="220">
        <v>291</v>
      </c>
      <c r="BA79" s="220">
        <v>295</v>
      </c>
      <c r="BB79" s="220">
        <v>526</v>
      </c>
      <c r="BC79" s="220">
        <v>488</v>
      </c>
      <c r="BD79" s="220">
        <v>822</v>
      </c>
      <c r="BE79" s="220">
        <v>295</v>
      </c>
      <c r="BF79" s="220">
        <v>225</v>
      </c>
      <c r="BG79" s="220">
        <v>258</v>
      </c>
      <c r="BH79" s="220">
        <v>916</v>
      </c>
      <c r="BI79" s="220">
        <v>599</v>
      </c>
      <c r="BJ79" s="220">
        <v>20</v>
      </c>
      <c r="BK79" s="220">
        <v>442</v>
      </c>
      <c r="BL79" s="220">
        <v>330</v>
      </c>
      <c r="BM79" s="220">
        <v>0</v>
      </c>
      <c r="BN79" s="220">
        <v>0</v>
      </c>
      <c r="BO79" s="220">
        <v>0</v>
      </c>
      <c r="BP79" s="220">
        <v>39</v>
      </c>
      <c r="BQ79" s="220">
        <v>30</v>
      </c>
      <c r="BR79" s="144">
        <f t="shared" si="70"/>
        <v>6061</v>
      </c>
    </row>
    <row r="80" spans="1:70" s="43" customForma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8"/>
      <c r="Q80" s="221" t="s">
        <v>633</v>
      </c>
      <c r="R80" s="257">
        <f t="shared" ref="R80:BQ80" si="71">IF(ISBLANK(R78),"-",R78+R79)</f>
        <v>47</v>
      </c>
      <c r="S80" s="257">
        <f t="shared" si="71"/>
        <v>1</v>
      </c>
      <c r="T80" s="257">
        <f t="shared" si="71"/>
        <v>0</v>
      </c>
      <c r="U80" s="257">
        <f t="shared" si="71"/>
        <v>2</v>
      </c>
      <c r="V80" s="257">
        <f t="shared" si="71"/>
        <v>10</v>
      </c>
      <c r="W80" s="257">
        <f t="shared" si="71"/>
        <v>2</v>
      </c>
      <c r="X80" s="257">
        <f t="shared" si="71"/>
        <v>1</v>
      </c>
      <c r="Y80" s="257">
        <f t="shared" si="71"/>
        <v>4</v>
      </c>
      <c r="Z80" s="257">
        <f t="shared" si="71"/>
        <v>0</v>
      </c>
      <c r="AA80" s="257">
        <f t="shared" si="71"/>
        <v>1</v>
      </c>
      <c r="AB80" s="257">
        <f t="shared" si="71"/>
        <v>0</v>
      </c>
      <c r="AC80" s="257">
        <f t="shared" si="71"/>
        <v>0</v>
      </c>
      <c r="AD80" s="257">
        <f t="shared" si="71"/>
        <v>4</v>
      </c>
      <c r="AE80" s="257">
        <f t="shared" si="71"/>
        <v>2</v>
      </c>
      <c r="AF80" s="257">
        <f t="shared" si="71"/>
        <v>8</v>
      </c>
      <c r="AG80" s="257">
        <f t="shared" si="71"/>
        <v>0</v>
      </c>
      <c r="AH80" s="257">
        <f t="shared" si="71"/>
        <v>0</v>
      </c>
      <c r="AI80" s="257">
        <f t="shared" si="71"/>
        <v>0</v>
      </c>
      <c r="AJ80" s="257">
        <f t="shared" si="71"/>
        <v>10</v>
      </c>
      <c r="AK80" s="257">
        <f t="shared" si="71"/>
        <v>4</v>
      </c>
      <c r="AL80" s="257">
        <f t="shared" si="71"/>
        <v>5</v>
      </c>
      <c r="AM80" s="257">
        <f t="shared" si="71"/>
        <v>2</v>
      </c>
      <c r="AN80" s="257">
        <f t="shared" si="71"/>
        <v>3</v>
      </c>
      <c r="AO80" s="257">
        <f t="shared" si="71"/>
        <v>2</v>
      </c>
      <c r="AP80" s="257">
        <f t="shared" si="71"/>
        <v>6</v>
      </c>
      <c r="AQ80" s="257">
        <f t="shared" si="71"/>
        <v>8</v>
      </c>
      <c r="AR80" s="257">
        <f t="shared" si="71"/>
        <v>12</v>
      </c>
      <c r="AS80" s="257">
        <f t="shared" si="71"/>
        <v>16</v>
      </c>
      <c r="AT80" s="257">
        <f t="shared" si="71"/>
        <v>37</v>
      </c>
      <c r="AU80" s="257">
        <f t="shared" si="71"/>
        <v>49</v>
      </c>
      <c r="AV80" s="257">
        <f t="shared" si="71"/>
        <v>104</v>
      </c>
      <c r="AW80" s="257">
        <f t="shared" si="71"/>
        <v>235</v>
      </c>
      <c r="AX80" s="257">
        <f t="shared" si="71"/>
        <v>319</v>
      </c>
      <c r="AY80" s="257">
        <f t="shared" si="71"/>
        <v>442</v>
      </c>
      <c r="AZ80" s="257">
        <f t="shared" si="71"/>
        <v>601</v>
      </c>
      <c r="BA80" s="257">
        <f t="shared" si="71"/>
        <v>672</v>
      </c>
      <c r="BB80" s="257">
        <f t="shared" si="71"/>
        <v>1023</v>
      </c>
      <c r="BC80" s="257">
        <f t="shared" si="71"/>
        <v>1239</v>
      </c>
      <c r="BD80" s="257">
        <f t="shared" si="71"/>
        <v>2025</v>
      </c>
      <c r="BE80" s="257">
        <f t="shared" si="71"/>
        <v>751</v>
      </c>
      <c r="BF80" s="257">
        <f t="shared" si="71"/>
        <v>610</v>
      </c>
      <c r="BG80" s="257">
        <f t="shared" si="71"/>
        <v>691</v>
      </c>
      <c r="BH80" s="257">
        <f t="shared" si="71"/>
        <v>2547</v>
      </c>
      <c r="BI80" s="257">
        <f t="shared" si="71"/>
        <v>1837</v>
      </c>
      <c r="BJ80" s="257">
        <f t="shared" si="71"/>
        <v>82</v>
      </c>
      <c r="BK80" s="257">
        <f t="shared" si="71"/>
        <v>1111</v>
      </c>
      <c r="BL80" s="257">
        <f t="shared" si="71"/>
        <v>720</v>
      </c>
      <c r="BM80" s="257">
        <f t="shared" si="71"/>
        <v>1</v>
      </c>
      <c r="BN80" s="257">
        <f t="shared" si="71"/>
        <v>1</v>
      </c>
      <c r="BO80" s="257">
        <f t="shared" si="71"/>
        <v>0</v>
      </c>
      <c r="BP80" s="257">
        <f t="shared" si="71"/>
        <v>64</v>
      </c>
      <c r="BQ80" s="257">
        <f t="shared" si="71"/>
        <v>53</v>
      </c>
      <c r="BR80" s="145">
        <f t="shared" si="70"/>
        <v>15364</v>
      </c>
    </row>
    <row r="81" spans="1:70" s="43" customForma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8"/>
      <c r="Q81" s="219" t="s">
        <v>936</v>
      </c>
      <c r="R81" s="223">
        <f t="shared" ref="R81:BQ81" si="72">IF(ISNUMBER(R80),(IF(R80&gt;0,(100/(R78+R79))*R78,"-")),"-")</f>
        <v>34.042553191489361</v>
      </c>
      <c r="S81" s="223">
        <f t="shared" si="72"/>
        <v>0</v>
      </c>
      <c r="T81" s="223" t="str">
        <f t="shared" si="72"/>
        <v>-</v>
      </c>
      <c r="U81" s="223">
        <f t="shared" si="72"/>
        <v>0</v>
      </c>
      <c r="V81" s="223">
        <f t="shared" si="72"/>
        <v>40</v>
      </c>
      <c r="W81" s="223">
        <f t="shared" si="72"/>
        <v>0</v>
      </c>
      <c r="X81" s="223">
        <f t="shared" si="72"/>
        <v>100</v>
      </c>
      <c r="Y81" s="223">
        <f t="shared" si="72"/>
        <v>50</v>
      </c>
      <c r="Z81" s="223" t="str">
        <f t="shared" si="72"/>
        <v>-</v>
      </c>
      <c r="AA81" s="223">
        <f t="shared" si="72"/>
        <v>100</v>
      </c>
      <c r="AB81" s="223" t="str">
        <f t="shared" si="72"/>
        <v>-</v>
      </c>
      <c r="AC81" s="223" t="str">
        <f t="shared" si="72"/>
        <v>-</v>
      </c>
      <c r="AD81" s="223">
        <f t="shared" si="72"/>
        <v>0</v>
      </c>
      <c r="AE81" s="223">
        <f t="shared" si="72"/>
        <v>50</v>
      </c>
      <c r="AF81" s="223">
        <f t="shared" si="72"/>
        <v>0</v>
      </c>
      <c r="AG81" s="223" t="str">
        <f t="shared" si="72"/>
        <v>-</v>
      </c>
      <c r="AH81" s="223" t="str">
        <f t="shared" si="72"/>
        <v>-</v>
      </c>
      <c r="AI81" s="223" t="str">
        <f t="shared" si="72"/>
        <v>-</v>
      </c>
      <c r="AJ81" s="223">
        <f t="shared" si="72"/>
        <v>50</v>
      </c>
      <c r="AK81" s="223">
        <f t="shared" si="72"/>
        <v>25</v>
      </c>
      <c r="AL81" s="223">
        <f t="shared" si="72"/>
        <v>60</v>
      </c>
      <c r="AM81" s="223">
        <f t="shared" si="72"/>
        <v>50</v>
      </c>
      <c r="AN81" s="223">
        <f t="shared" si="72"/>
        <v>100</v>
      </c>
      <c r="AO81" s="223">
        <f t="shared" si="72"/>
        <v>100</v>
      </c>
      <c r="AP81" s="223">
        <f t="shared" si="72"/>
        <v>100</v>
      </c>
      <c r="AQ81" s="223">
        <f t="shared" si="72"/>
        <v>100</v>
      </c>
      <c r="AR81" s="223">
        <f t="shared" si="72"/>
        <v>100</v>
      </c>
      <c r="AS81" s="223">
        <f t="shared" si="72"/>
        <v>56.25</v>
      </c>
      <c r="AT81" s="223">
        <f t="shared" si="72"/>
        <v>62.162162162162161</v>
      </c>
      <c r="AU81" s="223">
        <f t="shared" si="72"/>
        <v>63.265306122448983</v>
      </c>
      <c r="AV81" s="223">
        <f t="shared" si="72"/>
        <v>51.923076923076927</v>
      </c>
      <c r="AW81" s="223">
        <f t="shared" si="72"/>
        <v>54.468085106382979</v>
      </c>
      <c r="AX81" s="223">
        <f t="shared" si="72"/>
        <v>70.846394984326025</v>
      </c>
      <c r="AY81" s="223">
        <f t="shared" si="72"/>
        <v>71.040723981900456</v>
      </c>
      <c r="AZ81" s="223">
        <f t="shared" si="72"/>
        <v>51.580698835274539</v>
      </c>
      <c r="BA81" s="223">
        <f t="shared" si="72"/>
        <v>56.101190476190474</v>
      </c>
      <c r="BB81" s="223">
        <f t="shared" si="72"/>
        <v>48.582600195503417</v>
      </c>
      <c r="BC81" s="223">
        <f t="shared" si="72"/>
        <v>60.613397901533489</v>
      </c>
      <c r="BD81" s="223">
        <f t="shared" si="72"/>
        <v>59.407407407407405</v>
      </c>
      <c r="BE81" s="223">
        <f t="shared" si="72"/>
        <v>60.719041278295613</v>
      </c>
      <c r="BF81" s="223">
        <f t="shared" si="72"/>
        <v>63.114754098360649</v>
      </c>
      <c r="BG81" s="223">
        <f t="shared" si="72"/>
        <v>62.662807525325611</v>
      </c>
      <c r="BH81" s="223">
        <f t="shared" si="72"/>
        <v>64.036120926580281</v>
      </c>
      <c r="BI81" s="223">
        <f t="shared" si="72"/>
        <v>67.392487751769195</v>
      </c>
      <c r="BJ81" s="223">
        <f t="shared" si="72"/>
        <v>75.609756097560975</v>
      </c>
      <c r="BK81" s="223">
        <f t="shared" si="72"/>
        <v>60.216021602160218</v>
      </c>
      <c r="BL81" s="223">
        <f t="shared" si="72"/>
        <v>54.166666666666671</v>
      </c>
      <c r="BM81" s="223">
        <f t="shared" si="72"/>
        <v>100</v>
      </c>
      <c r="BN81" s="223">
        <f t="shared" si="72"/>
        <v>100</v>
      </c>
      <c r="BO81" s="223" t="str">
        <f t="shared" si="72"/>
        <v>-</v>
      </c>
      <c r="BP81" s="223">
        <f t="shared" si="72"/>
        <v>39.0625</v>
      </c>
      <c r="BQ81" s="223">
        <f t="shared" si="72"/>
        <v>43.39622641509434</v>
      </c>
      <c r="BR81" s="273">
        <f t="shared" ref="BR81:BR82" si="73">AVERAGE(R81:BQ81)</f>
        <v>58.083181355670654</v>
      </c>
    </row>
    <row r="82" spans="1:70" s="43" customFormat="1" x14ac:dyDescent="0.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9"/>
      <c r="Q82" s="224" t="s">
        <v>937</v>
      </c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143" t="e">
        <f t="shared" si="73"/>
        <v>#DIV/0!</v>
      </c>
    </row>
    <row r="83" spans="1:70" s="43" customFormat="1" ht="12.75" customHeight="1" x14ac:dyDescent="0.2">
      <c r="A83" s="306" t="s">
        <v>26</v>
      </c>
      <c r="B83" s="344">
        <v>16</v>
      </c>
      <c r="C83" s="306" t="s">
        <v>566</v>
      </c>
      <c r="D83" s="306" t="s">
        <v>822</v>
      </c>
      <c r="E83" s="343" t="s">
        <v>823</v>
      </c>
      <c r="F83" s="306" t="s">
        <v>824</v>
      </c>
      <c r="G83" s="306" t="s">
        <v>1460</v>
      </c>
      <c r="H83" s="319" t="s">
        <v>1461</v>
      </c>
      <c r="I83" s="306" t="s">
        <v>826</v>
      </c>
      <c r="J83" s="306" t="s">
        <v>827</v>
      </c>
      <c r="K83" s="306" t="s">
        <v>828</v>
      </c>
      <c r="L83" s="307"/>
      <c r="M83" s="307"/>
      <c r="N83" s="307"/>
      <c r="O83" s="307"/>
      <c r="P83" s="309"/>
      <c r="Q83" s="219" t="s">
        <v>934</v>
      </c>
      <c r="R83" s="230">
        <v>20</v>
      </c>
      <c r="S83" s="230">
        <v>0</v>
      </c>
      <c r="T83" s="230">
        <v>0</v>
      </c>
      <c r="U83" s="230">
        <v>0</v>
      </c>
      <c r="V83" s="230">
        <v>2</v>
      </c>
      <c r="W83" s="230">
        <v>3</v>
      </c>
      <c r="X83" s="230">
        <v>0</v>
      </c>
      <c r="Y83" s="230">
        <v>4</v>
      </c>
      <c r="Z83" s="230">
        <v>0</v>
      </c>
      <c r="AA83" s="230">
        <v>0</v>
      </c>
      <c r="AB83" s="230">
        <v>0</v>
      </c>
      <c r="AC83" s="230">
        <v>0</v>
      </c>
      <c r="AD83" s="230">
        <v>1</v>
      </c>
      <c r="AE83" s="230">
        <v>1</v>
      </c>
      <c r="AF83" s="230">
        <v>1</v>
      </c>
      <c r="AG83" s="230">
        <v>0</v>
      </c>
      <c r="AH83" s="230">
        <v>0</v>
      </c>
      <c r="AI83" s="258">
        <v>0</v>
      </c>
      <c r="AJ83" s="258">
        <v>0</v>
      </c>
      <c r="AK83" s="230">
        <v>1</v>
      </c>
      <c r="AL83" s="230">
        <v>0</v>
      </c>
      <c r="AM83" s="230">
        <v>0</v>
      </c>
      <c r="AN83" s="230">
        <v>0</v>
      </c>
      <c r="AO83" s="230">
        <v>0</v>
      </c>
      <c r="AP83" s="230">
        <v>0</v>
      </c>
      <c r="AQ83" s="230">
        <v>1</v>
      </c>
      <c r="AR83" s="230">
        <v>2</v>
      </c>
      <c r="AS83" s="230">
        <v>5</v>
      </c>
      <c r="AT83" s="230">
        <v>29</v>
      </c>
      <c r="AU83" s="230">
        <v>28</v>
      </c>
      <c r="AV83" s="230">
        <v>44</v>
      </c>
      <c r="AW83" s="230">
        <v>52</v>
      </c>
      <c r="AX83" s="230">
        <v>105</v>
      </c>
      <c r="AY83" s="230">
        <v>116</v>
      </c>
      <c r="AZ83" s="230">
        <v>87</v>
      </c>
      <c r="BA83" s="230">
        <v>185</v>
      </c>
      <c r="BB83" s="230">
        <v>310</v>
      </c>
      <c r="BC83" s="230">
        <v>390</v>
      </c>
      <c r="BD83" s="230">
        <v>696</v>
      </c>
      <c r="BE83" s="230">
        <v>427</v>
      </c>
      <c r="BF83" s="230">
        <v>213</v>
      </c>
      <c r="BG83" s="230">
        <v>186</v>
      </c>
      <c r="BH83" s="230">
        <v>502</v>
      </c>
      <c r="BI83" s="230">
        <v>270</v>
      </c>
      <c r="BJ83" s="230">
        <v>35</v>
      </c>
      <c r="BK83" s="230">
        <v>304</v>
      </c>
      <c r="BL83" s="230">
        <v>726</v>
      </c>
      <c r="BM83" s="230">
        <v>1</v>
      </c>
      <c r="BN83" s="230">
        <v>0</v>
      </c>
      <c r="BO83" s="230">
        <v>0</v>
      </c>
      <c r="BP83" s="230">
        <v>63</v>
      </c>
      <c r="BQ83" s="230">
        <v>40</v>
      </c>
      <c r="BR83" s="144">
        <f t="shared" ref="BR83:BR85" si="74">SUM(R83:BQ83)</f>
        <v>4850</v>
      </c>
    </row>
    <row r="84" spans="1:70" s="43" customForma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8"/>
      <c r="Q84" s="219" t="s">
        <v>935</v>
      </c>
      <c r="R84" s="230">
        <v>33</v>
      </c>
      <c r="S84" s="230">
        <v>0</v>
      </c>
      <c r="T84" s="230">
        <v>0</v>
      </c>
      <c r="U84" s="230">
        <v>6</v>
      </c>
      <c r="V84" s="230">
        <v>8</v>
      </c>
      <c r="W84" s="230">
        <v>0</v>
      </c>
      <c r="X84" s="230">
        <v>0</v>
      </c>
      <c r="Y84" s="230">
        <v>0</v>
      </c>
      <c r="Z84" s="230">
        <v>0</v>
      </c>
      <c r="AA84" s="230">
        <v>0</v>
      </c>
      <c r="AB84" s="230">
        <v>0</v>
      </c>
      <c r="AC84" s="230">
        <v>1</v>
      </c>
      <c r="AD84" s="230">
        <v>0</v>
      </c>
      <c r="AE84" s="230">
        <v>0</v>
      </c>
      <c r="AF84" s="230">
        <v>2</v>
      </c>
      <c r="AG84" s="230">
        <v>0</v>
      </c>
      <c r="AH84" s="230">
        <v>0</v>
      </c>
      <c r="AI84" s="258">
        <v>0</v>
      </c>
      <c r="AJ84" s="258">
        <v>0</v>
      </c>
      <c r="AK84" s="230">
        <v>0</v>
      </c>
      <c r="AL84" s="230">
        <v>0</v>
      </c>
      <c r="AM84" s="230">
        <v>1</v>
      </c>
      <c r="AN84" s="230">
        <v>0</v>
      </c>
      <c r="AO84" s="230">
        <v>1</v>
      </c>
      <c r="AP84" s="230">
        <v>0</v>
      </c>
      <c r="AQ84" s="230">
        <v>3</v>
      </c>
      <c r="AR84" s="230">
        <v>5</v>
      </c>
      <c r="AS84" s="230">
        <v>5</v>
      </c>
      <c r="AT84" s="230">
        <v>17</v>
      </c>
      <c r="AU84" s="230">
        <v>22</v>
      </c>
      <c r="AV84" s="230">
        <v>30</v>
      </c>
      <c r="AW84" s="230">
        <v>41</v>
      </c>
      <c r="AX84" s="230">
        <v>35</v>
      </c>
      <c r="AY84" s="230">
        <v>60</v>
      </c>
      <c r="AZ84" s="230">
        <v>98</v>
      </c>
      <c r="BA84" s="230">
        <v>107</v>
      </c>
      <c r="BB84" s="230">
        <v>324</v>
      </c>
      <c r="BC84" s="230">
        <v>388</v>
      </c>
      <c r="BD84" s="230">
        <v>484</v>
      </c>
      <c r="BE84" s="230">
        <v>207</v>
      </c>
      <c r="BF84" s="230">
        <v>120</v>
      </c>
      <c r="BG84" s="230">
        <v>161</v>
      </c>
      <c r="BH84" s="230">
        <v>335</v>
      </c>
      <c r="BI84" s="230">
        <v>109</v>
      </c>
      <c r="BJ84" s="230">
        <v>15</v>
      </c>
      <c r="BK84" s="230">
        <v>178</v>
      </c>
      <c r="BL84" s="230">
        <v>510</v>
      </c>
      <c r="BM84" s="230">
        <v>0</v>
      </c>
      <c r="BN84" s="230">
        <v>0</v>
      </c>
      <c r="BO84" s="230">
        <v>0</v>
      </c>
      <c r="BP84" s="230">
        <v>44</v>
      </c>
      <c r="BQ84" s="230">
        <v>29</v>
      </c>
      <c r="BR84" s="144">
        <f t="shared" si="74"/>
        <v>3379</v>
      </c>
    </row>
    <row r="85" spans="1:70" s="43" customForma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8"/>
      <c r="Q85" s="221" t="s">
        <v>633</v>
      </c>
      <c r="R85" s="257">
        <f t="shared" ref="R85:BQ85" si="75">IF(ISBLANK(R83),"-",R83+R84)</f>
        <v>53</v>
      </c>
      <c r="S85" s="257">
        <f t="shared" si="75"/>
        <v>0</v>
      </c>
      <c r="T85" s="257">
        <f t="shared" si="75"/>
        <v>0</v>
      </c>
      <c r="U85" s="257">
        <f t="shared" si="75"/>
        <v>6</v>
      </c>
      <c r="V85" s="257">
        <f t="shared" si="75"/>
        <v>10</v>
      </c>
      <c r="W85" s="257">
        <f t="shared" si="75"/>
        <v>3</v>
      </c>
      <c r="X85" s="257">
        <f t="shared" si="75"/>
        <v>0</v>
      </c>
      <c r="Y85" s="257">
        <f t="shared" si="75"/>
        <v>4</v>
      </c>
      <c r="Z85" s="257">
        <f t="shared" si="75"/>
        <v>0</v>
      </c>
      <c r="AA85" s="257">
        <f t="shared" si="75"/>
        <v>0</v>
      </c>
      <c r="AB85" s="257">
        <f t="shared" si="75"/>
        <v>0</v>
      </c>
      <c r="AC85" s="257">
        <f t="shared" si="75"/>
        <v>1</v>
      </c>
      <c r="AD85" s="257">
        <f t="shared" si="75"/>
        <v>1</v>
      </c>
      <c r="AE85" s="257">
        <f t="shared" si="75"/>
        <v>1</v>
      </c>
      <c r="AF85" s="257">
        <f t="shared" si="75"/>
        <v>3</v>
      </c>
      <c r="AG85" s="257">
        <f t="shared" si="75"/>
        <v>0</v>
      </c>
      <c r="AH85" s="257">
        <f t="shared" si="75"/>
        <v>0</v>
      </c>
      <c r="AI85" s="257">
        <f t="shared" si="75"/>
        <v>0</v>
      </c>
      <c r="AJ85" s="257">
        <f t="shared" si="75"/>
        <v>0</v>
      </c>
      <c r="AK85" s="257">
        <f t="shared" si="75"/>
        <v>1</v>
      </c>
      <c r="AL85" s="257">
        <f t="shared" si="75"/>
        <v>0</v>
      </c>
      <c r="AM85" s="257">
        <f t="shared" si="75"/>
        <v>1</v>
      </c>
      <c r="AN85" s="257">
        <f t="shared" si="75"/>
        <v>0</v>
      </c>
      <c r="AO85" s="257">
        <f t="shared" si="75"/>
        <v>1</v>
      </c>
      <c r="AP85" s="257">
        <f t="shared" si="75"/>
        <v>0</v>
      </c>
      <c r="AQ85" s="257">
        <f t="shared" si="75"/>
        <v>4</v>
      </c>
      <c r="AR85" s="257">
        <f t="shared" si="75"/>
        <v>7</v>
      </c>
      <c r="AS85" s="257">
        <f t="shared" si="75"/>
        <v>10</v>
      </c>
      <c r="AT85" s="257">
        <f t="shared" si="75"/>
        <v>46</v>
      </c>
      <c r="AU85" s="257">
        <f t="shared" si="75"/>
        <v>50</v>
      </c>
      <c r="AV85" s="257">
        <f t="shared" si="75"/>
        <v>74</v>
      </c>
      <c r="AW85" s="257">
        <f t="shared" si="75"/>
        <v>93</v>
      </c>
      <c r="AX85" s="257">
        <f t="shared" si="75"/>
        <v>140</v>
      </c>
      <c r="AY85" s="257">
        <f t="shared" si="75"/>
        <v>176</v>
      </c>
      <c r="AZ85" s="257">
        <f t="shared" si="75"/>
        <v>185</v>
      </c>
      <c r="BA85" s="257">
        <f t="shared" si="75"/>
        <v>292</v>
      </c>
      <c r="BB85" s="257">
        <f t="shared" si="75"/>
        <v>634</v>
      </c>
      <c r="BC85" s="257">
        <f t="shared" si="75"/>
        <v>778</v>
      </c>
      <c r="BD85" s="257">
        <f t="shared" si="75"/>
        <v>1180</v>
      </c>
      <c r="BE85" s="257">
        <f t="shared" si="75"/>
        <v>634</v>
      </c>
      <c r="BF85" s="257">
        <f t="shared" si="75"/>
        <v>333</v>
      </c>
      <c r="BG85" s="257">
        <f t="shared" si="75"/>
        <v>347</v>
      </c>
      <c r="BH85" s="257">
        <f t="shared" si="75"/>
        <v>837</v>
      </c>
      <c r="BI85" s="257">
        <f t="shared" si="75"/>
        <v>379</v>
      </c>
      <c r="BJ85" s="257">
        <f t="shared" si="75"/>
        <v>50</v>
      </c>
      <c r="BK85" s="257">
        <f t="shared" si="75"/>
        <v>482</v>
      </c>
      <c r="BL85" s="257">
        <f t="shared" si="75"/>
        <v>1236</v>
      </c>
      <c r="BM85" s="257">
        <f t="shared" si="75"/>
        <v>1</v>
      </c>
      <c r="BN85" s="257">
        <f t="shared" si="75"/>
        <v>0</v>
      </c>
      <c r="BO85" s="257">
        <f t="shared" si="75"/>
        <v>0</v>
      </c>
      <c r="BP85" s="257">
        <f t="shared" si="75"/>
        <v>107</v>
      </c>
      <c r="BQ85" s="257">
        <f t="shared" si="75"/>
        <v>69</v>
      </c>
      <c r="BR85" s="145">
        <f t="shared" si="74"/>
        <v>8229</v>
      </c>
    </row>
    <row r="86" spans="1:70" s="43" customForma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8"/>
      <c r="Q86" s="219" t="s">
        <v>936</v>
      </c>
      <c r="R86" s="223">
        <f t="shared" ref="R86:BQ86" si="76">IF(ISNUMBER(R85),(IF(R85&gt;0,(100/(R83+R84))*R83,"-")),"-")</f>
        <v>37.735849056603776</v>
      </c>
      <c r="S86" s="223" t="str">
        <f t="shared" si="76"/>
        <v>-</v>
      </c>
      <c r="T86" s="223" t="str">
        <f t="shared" si="76"/>
        <v>-</v>
      </c>
      <c r="U86" s="223">
        <f t="shared" si="76"/>
        <v>0</v>
      </c>
      <c r="V86" s="223">
        <f t="shared" si="76"/>
        <v>20</v>
      </c>
      <c r="W86" s="223">
        <f t="shared" si="76"/>
        <v>100</v>
      </c>
      <c r="X86" s="223" t="str">
        <f t="shared" si="76"/>
        <v>-</v>
      </c>
      <c r="Y86" s="223">
        <f t="shared" si="76"/>
        <v>100</v>
      </c>
      <c r="Z86" s="223" t="str">
        <f t="shared" si="76"/>
        <v>-</v>
      </c>
      <c r="AA86" s="223" t="str">
        <f t="shared" si="76"/>
        <v>-</v>
      </c>
      <c r="AB86" s="223" t="str">
        <f t="shared" si="76"/>
        <v>-</v>
      </c>
      <c r="AC86" s="223">
        <f t="shared" si="76"/>
        <v>0</v>
      </c>
      <c r="AD86" s="223">
        <f t="shared" si="76"/>
        <v>100</v>
      </c>
      <c r="AE86" s="223">
        <f t="shared" si="76"/>
        <v>100</v>
      </c>
      <c r="AF86" s="223">
        <f t="shared" si="76"/>
        <v>33.333333333333336</v>
      </c>
      <c r="AG86" s="223" t="str">
        <f t="shared" si="76"/>
        <v>-</v>
      </c>
      <c r="AH86" s="223" t="str">
        <f t="shared" si="76"/>
        <v>-</v>
      </c>
      <c r="AI86" s="223" t="str">
        <f t="shared" si="76"/>
        <v>-</v>
      </c>
      <c r="AJ86" s="223" t="str">
        <f t="shared" si="76"/>
        <v>-</v>
      </c>
      <c r="AK86" s="223">
        <f t="shared" si="76"/>
        <v>100</v>
      </c>
      <c r="AL86" s="223" t="str">
        <f t="shared" si="76"/>
        <v>-</v>
      </c>
      <c r="AM86" s="223">
        <f t="shared" si="76"/>
        <v>0</v>
      </c>
      <c r="AN86" s="223" t="str">
        <f t="shared" si="76"/>
        <v>-</v>
      </c>
      <c r="AO86" s="223">
        <f t="shared" si="76"/>
        <v>0</v>
      </c>
      <c r="AP86" s="223" t="str">
        <f t="shared" si="76"/>
        <v>-</v>
      </c>
      <c r="AQ86" s="223">
        <f t="shared" si="76"/>
        <v>25</v>
      </c>
      <c r="AR86" s="223">
        <f t="shared" si="76"/>
        <v>28.571428571428573</v>
      </c>
      <c r="AS86" s="223">
        <f t="shared" si="76"/>
        <v>50</v>
      </c>
      <c r="AT86" s="223">
        <f t="shared" si="76"/>
        <v>63.043478260869563</v>
      </c>
      <c r="AU86" s="223">
        <f t="shared" si="76"/>
        <v>56</v>
      </c>
      <c r="AV86" s="223">
        <f t="shared" si="76"/>
        <v>59.45945945945946</v>
      </c>
      <c r="AW86" s="223">
        <f t="shared" si="76"/>
        <v>55.913978494623649</v>
      </c>
      <c r="AX86" s="223">
        <f t="shared" si="76"/>
        <v>75</v>
      </c>
      <c r="AY86" s="223">
        <f t="shared" si="76"/>
        <v>65.909090909090921</v>
      </c>
      <c r="AZ86" s="223">
        <f t="shared" si="76"/>
        <v>47.027027027027032</v>
      </c>
      <c r="BA86" s="223">
        <f t="shared" si="76"/>
        <v>63.356164383561641</v>
      </c>
      <c r="BB86" s="223">
        <f t="shared" si="76"/>
        <v>48.895899053627758</v>
      </c>
      <c r="BC86" s="223">
        <f t="shared" si="76"/>
        <v>50.128534704370175</v>
      </c>
      <c r="BD86" s="223">
        <f t="shared" si="76"/>
        <v>58.983050847457626</v>
      </c>
      <c r="BE86" s="223">
        <f t="shared" si="76"/>
        <v>67.35015772870662</v>
      </c>
      <c r="BF86" s="223">
        <f t="shared" si="76"/>
        <v>63.963963963963963</v>
      </c>
      <c r="BG86" s="223">
        <f t="shared" si="76"/>
        <v>53.602305475504323</v>
      </c>
      <c r="BH86" s="223">
        <f t="shared" si="76"/>
        <v>59.976105137395457</v>
      </c>
      <c r="BI86" s="223">
        <f t="shared" si="76"/>
        <v>71.240105540897105</v>
      </c>
      <c r="BJ86" s="223">
        <f t="shared" si="76"/>
        <v>70</v>
      </c>
      <c r="BK86" s="223">
        <f t="shared" si="76"/>
        <v>63.07053941908714</v>
      </c>
      <c r="BL86" s="223">
        <f t="shared" si="76"/>
        <v>58.737864077669897</v>
      </c>
      <c r="BM86" s="223">
        <f t="shared" si="76"/>
        <v>100</v>
      </c>
      <c r="BN86" s="223" t="str">
        <f t="shared" si="76"/>
        <v>-</v>
      </c>
      <c r="BO86" s="223" t="str">
        <f t="shared" si="76"/>
        <v>-</v>
      </c>
      <c r="BP86" s="223">
        <f t="shared" si="76"/>
        <v>58.878504672897193</v>
      </c>
      <c r="BQ86" s="280">
        <f t="shared" si="76"/>
        <v>57.971014492753625</v>
      </c>
      <c r="BR86" s="274">
        <f t="shared" ref="BR86:BR87" si="77">AVERAGE(R86:BQ86)</f>
        <v>55.760752827306199</v>
      </c>
    </row>
    <row r="87" spans="1:70" s="43" customFormat="1" x14ac:dyDescent="0.2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9"/>
      <c r="Q87" s="224" t="s">
        <v>937</v>
      </c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2"/>
      <c r="BN87" s="232"/>
      <c r="BO87" s="232"/>
      <c r="BP87" s="232"/>
      <c r="BQ87" s="281"/>
      <c r="BR87" s="146" t="e">
        <f t="shared" si="77"/>
        <v>#DIV/0!</v>
      </c>
    </row>
    <row r="88" spans="1:70" s="44" customFormat="1" ht="12.75" customHeight="1" x14ac:dyDescent="0.2">
      <c r="A88" s="348" t="s">
        <v>26</v>
      </c>
      <c r="B88" s="306">
        <v>17</v>
      </c>
      <c r="C88" s="306" t="s">
        <v>566</v>
      </c>
      <c r="D88" s="306" t="s">
        <v>822</v>
      </c>
      <c r="E88" s="343" t="s">
        <v>123</v>
      </c>
      <c r="F88" s="306" t="s">
        <v>850</v>
      </c>
      <c r="G88" s="306" t="s">
        <v>1318</v>
      </c>
      <c r="H88" s="319" t="s">
        <v>86</v>
      </c>
      <c r="I88" s="306" t="s">
        <v>1319</v>
      </c>
      <c r="J88" s="306" t="s">
        <v>1320</v>
      </c>
      <c r="K88" s="306">
        <v>155</v>
      </c>
      <c r="L88" s="306" t="s">
        <v>1321</v>
      </c>
      <c r="M88" s="306"/>
      <c r="N88" s="306" t="s">
        <v>1322</v>
      </c>
      <c r="O88" s="306"/>
      <c r="P88" s="308"/>
      <c r="Q88" s="219" t="s">
        <v>934</v>
      </c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>
        <v>0</v>
      </c>
      <c r="AO88" s="220">
        <v>0</v>
      </c>
      <c r="AP88" s="220">
        <v>0</v>
      </c>
      <c r="AQ88" s="220">
        <v>0</v>
      </c>
      <c r="AR88" s="220">
        <v>1</v>
      </c>
      <c r="AS88" s="220">
        <v>1</v>
      </c>
      <c r="AT88" s="220">
        <v>2</v>
      </c>
      <c r="AU88" s="220">
        <v>5</v>
      </c>
      <c r="AV88" s="220">
        <v>112</v>
      </c>
      <c r="AW88" s="220">
        <v>51</v>
      </c>
      <c r="AX88" s="220">
        <v>41</v>
      </c>
      <c r="AY88" s="220">
        <v>23</v>
      </c>
      <c r="AZ88" s="220">
        <v>7</v>
      </c>
      <c r="BA88" s="220">
        <v>16</v>
      </c>
      <c r="BB88" s="220">
        <v>8</v>
      </c>
      <c r="BC88" s="220">
        <v>40</v>
      </c>
      <c r="BD88" s="220">
        <v>48</v>
      </c>
      <c r="BE88" s="220">
        <v>25</v>
      </c>
      <c r="BF88" s="220">
        <v>6</v>
      </c>
      <c r="BG88" s="220">
        <v>2</v>
      </c>
      <c r="BH88" s="220">
        <v>27</v>
      </c>
      <c r="BI88" s="220"/>
      <c r="BJ88" s="220"/>
      <c r="BK88" s="220"/>
      <c r="BL88" s="220"/>
      <c r="BM88" s="220"/>
      <c r="BN88" s="220"/>
      <c r="BO88" s="220"/>
      <c r="BP88" s="220"/>
      <c r="BQ88" s="220"/>
      <c r="BR88" s="144">
        <f t="shared" ref="BR88:BR90" si="78">SUM(R88:BQ88)</f>
        <v>415</v>
      </c>
    </row>
    <row r="89" spans="1:70" s="44" customForma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8"/>
      <c r="Q89" s="219" t="s">
        <v>935</v>
      </c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0"/>
      <c r="AK89" s="220"/>
      <c r="AL89" s="220"/>
      <c r="AM89" s="220"/>
      <c r="AN89" s="220">
        <v>0</v>
      </c>
      <c r="AO89" s="220">
        <v>0</v>
      </c>
      <c r="AP89" s="220">
        <v>0</v>
      </c>
      <c r="AQ89" s="220">
        <v>0</v>
      </c>
      <c r="AR89" s="220">
        <v>0</v>
      </c>
      <c r="AS89" s="220">
        <v>1</v>
      </c>
      <c r="AT89" s="220">
        <v>0</v>
      </c>
      <c r="AU89" s="220">
        <v>3</v>
      </c>
      <c r="AV89" s="220">
        <v>46</v>
      </c>
      <c r="AW89" s="220">
        <v>11</v>
      </c>
      <c r="AX89" s="220">
        <v>21</v>
      </c>
      <c r="AY89" s="220">
        <v>25</v>
      </c>
      <c r="AZ89" s="220">
        <v>17</v>
      </c>
      <c r="BA89" s="220">
        <v>29</v>
      </c>
      <c r="BB89" s="220">
        <v>7</v>
      </c>
      <c r="BC89" s="220">
        <v>25</v>
      </c>
      <c r="BD89" s="220">
        <v>27</v>
      </c>
      <c r="BE89" s="220">
        <v>4</v>
      </c>
      <c r="BF89" s="220">
        <v>4</v>
      </c>
      <c r="BG89" s="220">
        <v>2</v>
      </c>
      <c r="BH89" s="220">
        <v>2</v>
      </c>
      <c r="BI89" s="220"/>
      <c r="BJ89" s="220"/>
      <c r="BK89" s="220"/>
      <c r="BL89" s="220"/>
      <c r="BM89" s="220"/>
      <c r="BN89" s="220"/>
      <c r="BO89" s="220"/>
      <c r="BP89" s="220"/>
      <c r="BQ89" s="220"/>
      <c r="BR89" s="144">
        <f t="shared" si="78"/>
        <v>224</v>
      </c>
    </row>
    <row r="90" spans="1:70" s="44" customForma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8"/>
      <c r="Q90" s="221" t="s">
        <v>633</v>
      </c>
      <c r="R90" s="257" t="str">
        <f t="shared" ref="R90:BQ90" si="79">IF(ISBLANK(R88),"-",R88+R89)</f>
        <v>-</v>
      </c>
      <c r="S90" s="257" t="str">
        <f t="shared" si="79"/>
        <v>-</v>
      </c>
      <c r="T90" s="257" t="str">
        <f t="shared" si="79"/>
        <v>-</v>
      </c>
      <c r="U90" s="257" t="str">
        <f t="shared" si="79"/>
        <v>-</v>
      </c>
      <c r="V90" s="257" t="str">
        <f t="shared" si="79"/>
        <v>-</v>
      </c>
      <c r="W90" s="257" t="str">
        <f t="shared" si="79"/>
        <v>-</v>
      </c>
      <c r="X90" s="257" t="str">
        <f t="shared" si="79"/>
        <v>-</v>
      </c>
      <c r="Y90" s="257" t="str">
        <f t="shared" si="79"/>
        <v>-</v>
      </c>
      <c r="Z90" s="257" t="str">
        <f t="shared" si="79"/>
        <v>-</v>
      </c>
      <c r="AA90" s="257" t="str">
        <f t="shared" si="79"/>
        <v>-</v>
      </c>
      <c r="AB90" s="257" t="str">
        <f t="shared" si="79"/>
        <v>-</v>
      </c>
      <c r="AC90" s="257" t="str">
        <f t="shared" si="79"/>
        <v>-</v>
      </c>
      <c r="AD90" s="257" t="str">
        <f t="shared" si="79"/>
        <v>-</v>
      </c>
      <c r="AE90" s="257" t="str">
        <f t="shared" si="79"/>
        <v>-</v>
      </c>
      <c r="AF90" s="257" t="str">
        <f t="shared" si="79"/>
        <v>-</v>
      </c>
      <c r="AG90" s="257" t="str">
        <f t="shared" si="79"/>
        <v>-</v>
      </c>
      <c r="AH90" s="257" t="str">
        <f t="shared" si="79"/>
        <v>-</v>
      </c>
      <c r="AI90" s="257" t="str">
        <f t="shared" si="79"/>
        <v>-</v>
      </c>
      <c r="AJ90" s="257" t="str">
        <f t="shared" si="79"/>
        <v>-</v>
      </c>
      <c r="AK90" s="257" t="str">
        <f t="shared" si="79"/>
        <v>-</v>
      </c>
      <c r="AL90" s="257" t="str">
        <f t="shared" si="79"/>
        <v>-</v>
      </c>
      <c r="AM90" s="257" t="str">
        <f t="shared" si="79"/>
        <v>-</v>
      </c>
      <c r="AN90" s="257">
        <f t="shared" si="79"/>
        <v>0</v>
      </c>
      <c r="AO90" s="257">
        <f t="shared" si="79"/>
        <v>0</v>
      </c>
      <c r="AP90" s="257">
        <f t="shared" si="79"/>
        <v>0</v>
      </c>
      <c r="AQ90" s="257">
        <f t="shared" si="79"/>
        <v>0</v>
      </c>
      <c r="AR90" s="257">
        <f t="shared" si="79"/>
        <v>1</v>
      </c>
      <c r="AS90" s="257">
        <f t="shared" si="79"/>
        <v>2</v>
      </c>
      <c r="AT90" s="257">
        <f t="shared" si="79"/>
        <v>2</v>
      </c>
      <c r="AU90" s="257">
        <f t="shared" si="79"/>
        <v>8</v>
      </c>
      <c r="AV90" s="257">
        <f t="shared" si="79"/>
        <v>158</v>
      </c>
      <c r="AW90" s="257">
        <f t="shared" si="79"/>
        <v>62</v>
      </c>
      <c r="AX90" s="257">
        <f t="shared" si="79"/>
        <v>62</v>
      </c>
      <c r="AY90" s="257">
        <f t="shared" si="79"/>
        <v>48</v>
      </c>
      <c r="AZ90" s="257">
        <f t="shared" si="79"/>
        <v>24</v>
      </c>
      <c r="BA90" s="257">
        <f t="shared" si="79"/>
        <v>45</v>
      </c>
      <c r="BB90" s="257">
        <f t="shared" si="79"/>
        <v>15</v>
      </c>
      <c r="BC90" s="257">
        <f t="shared" si="79"/>
        <v>65</v>
      </c>
      <c r="BD90" s="257">
        <f t="shared" si="79"/>
        <v>75</v>
      </c>
      <c r="BE90" s="257">
        <f t="shared" si="79"/>
        <v>29</v>
      </c>
      <c r="BF90" s="257">
        <f t="shared" si="79"/>
        <v>10</v>
      </c>
      <c r="BG90" s="257">
        <f t="shared" si="79"/>
        <v>4</v>
      </c>
      <c r="BH90" s="257">
        <f t="shared" si="79"/>
        <v>29</v>
      </c>
      <c r="BI90" s="257" t="str">
        <f t="shared" si="79"/>
        <v>-</v>
      </c>
      <c r="BJ90" s="257" t="str">
        <f t="shared" si="79"/>
        <v>-</v>
      </c>
      <c r="BK90" s="257" t="str">
        <f t="shared" si="79"/>
        <v>-</v>
      </c>
      <c r="BL90" s="257" t="str">
        <f t="shared" si="79"/>
        <v>-</v>
      </c>
      <c r="BM90" s="257" t="str">
        <f t="shared" si="79"/>
        <v>-</v>
      </c>
      <c r="BN90" s="257" t="str">
        <f t="shared" si="79"/>
        <v>-</v>
      </c>
      <c r="BO90" s="257" t="str">
        <f t="shared" si="79"/>
        <v>-</v>
      </c>
      <c r="BP90" s="257" t="str">
        <f t="shared" si="79"/>
        <v>-</v>
      </c>
      <c r="BQ90" s="257" t="str">
        <f t="shared" si="79"/>
        <v>-</v>
      </c>
      <c r="BR90" s="145">
        <f t="shared" si="78"/>
        <v>639</v>
      </c>
    </row>
    <row r="91" spans="1:70" s="44" customForma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8"/>
      <c r="Q91" s="219" t="s">
        <v>936</v>
      </c>
      <c r="R91" s="223" t="str">
        <f t="shared" ref="R91:BQ91" si="80">IF(ISNUMBER(R90),(IF(R90&gt;0,(100/(R88+R89))*R88,"-")),"-")</f>
        <v>-</v>
      </c>
      <c r="S91" s="223" t="str">
        <f t="shared" si="80"/>
        <v>-</v>
      </c>
      <c r="T91" s="223" t="str">
        <f t="shared" si="80"/>
        <v>-</v>
      </c>
      <c r="U91" s="223" t="str">
        <f t="shared" si="80"/>
        <v>-</v>
      </c>
      <c r="V91" s="223" t="str">
        <f t="shared" si="80"/>
        <v>-</v>
      </c>
      <c r="W91" s="223" t="str">
        <f t="shared" si="80"/>
        <v>-</v>
      </c>
      <c r="X91" s="223" t="str">
        <f t="shared" si="80"/>
        <v>-</v>
      </c>
      <c r="Y91" s="223" t="str">
        <f t="shared" si="80"/>
        <v>-</v>
      </c>
      <c r="Z91" s="223" t="str">
        <f t="shared" si="80"/>
        <v>-</v>
      </c>
      <c r="AA91" s="223" t="str">
        <f t="shared" si="80"/>
        <v>-</v>
      </c>
      <c r="AB91" s="223" t="str">
        <f t="shared" si="80"/>
        <v>-</v>
      </c>
      <c r="AC91" s="223" t="str">
        <f t="shared" si="80"/>
        <v>-</v>
      </c>
      <c r="AD91" s="223" t="str">
        <f t="shared" si="80"/>
        <v>-</v>
      </c>
      <c r="AE91" s="223" t="str">
        <f t="shared" si="80"/>
        <v>-</v>
      </c>
      <c r="AF91" s="223" t="str">
        <f t="shared" si="80"/>
        <v>-</v>
      </c>
      <c r="AG91" s="223" t="str">
        <f t="shared" si="80"/>
        <v>-</v>
      </c>
      <c r="AH91" s="223" t="str">
        <f t="shared" si="80"/>
        <v>-</v>
      </c>
      <c r="AI91" s="223" t="str">
        <f t="shared" si="80"/>
        <v>-</v>
      </c>
      <c r="AJ91" s="223" t="str">
        <f t="shared" si="80"/>
        <v>-</v>
      </c>
      <c r="AK91" s="223" t="str">
        <f t="shared" si="80"/>
        <v>-</v>
      </c>
      <c r="AL91" s="223" t="str">
        <f t="shared" si="80"/>
        <v>-</v>
      </c>
      <c r="AM91" s="223" t="str">
        <f t="shared" si="80"/>
        <v>-</v>
      </c>
      <c r="AN91" s="223" t="str">
        <f t="shared" si="80"/>
        <v>-</v>
      </c>
      <c r="AO91" s="223" t="str">
        <f t="shared" si="80"/>
        <v>-</v>
      </c>
      <c r="AP91" s="223" t="str">
        <f t="shared" si="80"/>
        <v>-</v>
      </c>
      <c r="AQ91" s="223" t="str">
        <f t="shared" si="80"/>
        <v>-</v>
      </c>
      <c r="AR91" s="223">
        <f t="shared" si="80"/>
        <v>100</v>
      </c>
      <c r="AS91" s="223">
        <f t="shared" si="80"/>
        <v>50</v>
      </c>
      <c r="AT91" s="223">
        <f t="shared" si="80"/>
        <v>100</v>
      </c>
      <c r="AU91" s="223">
        <f t="shared" si="80"/>
        <v>62.5</v>
      </c>
      <c r="AV91" s="223">
        <f t="shared" si="80"/>
        <v>70.886075949367097</v>
      </c>
      <c r="AW91" s="223">
        <f t="shared" si="80"/>
        <v>82.258064516129025</v>
      </c>
      <c r="AX91" s="223">
        <f t="shared" si="80"/>
        <v>66.129032258064512</v>
      </c>
      <c r="AY91" s="223">
        <f t="shared" si="80"/>
        <v>47.916666666666671</v>
      </c>
      <c r="AZ91" s="223">
        <f t="shared" si="80"/>
        <v>29.166666666666668</v>
      </c>
      <c r="BA91" s="223">
        <f t="shared" si="80"/>
        <v>35.555555555555557</v>
      </c>
      <c r="BB91" s="223">
        <f t="shared" si="80"/>
        <v>53.333333333333336</v>
      </c>
      <c r="BC91" s="223">
        <f t="shared" si="80"/>
        <v>61.53846153846154</v>
      </c>
      <c r="BD91" s="223">
        <f t="shared" si="80"/>
        <v>64</v>
      </c>
      <c r="BE91" s="223">
        <f t="shared" si="80"/>
        <v>86.206896551724128</v>
      </c>
      <c r="BF91" s="223">
        <f t="shared" si="80"/>
        <v>60</v>
      </c>
      <c r="BG91" s="223">
        <f t="shared" si="80"/>
        <v>50</v>
      </c>
      <c r="BH91" s="223">
        <f t="shared" si="80"/>
        <v>93.103448275862064</v>
      </c>
      <c r="BI91" s="223" t="str">
        <f t="shared" si="80"/>
        <v>-</v>
      </c>
      <c r="BJ91" s="223" t="str">
        <f t="shared" si="80"/>
        <v>-</v>
      </c>
      <c r="BK91" s="223" t="str">
        <f t="shared" si="80"/>
        <v>-</v>
      </c>
      <c r="BL91" s="223" t="str">
        <f t="shared" si="80"/>
        <v>-</v>
      </c>
      <c r="BM91" s="223" t="str">
        <f t="shared" si="80"/>
        <v>-</v>
      </c>
      <c r="BN91" s="223" t="str">
        <f t="shared" si="80"/>
        <v>-</v>
      </c>
      <c r="BO91" s="223" t="str">
        <f t="shared" si="80"/>
        <v>-</v>
      </c>
      <c r="BP91" s="223" t="str">
        <f t="shared" si="80"/>
        <v>-</v>
      </c>
      <c r="BQ91" s="223" t="str">
        <f t="shared" si="80"/>
        <v>-</v>
      </c>
      <c r="BR91" s="273">
        <f t="shared" ref="BR91:BR92" si="81">AVERAGE(R91:BQ91)</f>
        <v>65.446717724225323</v>
      </c>
    </row>
    <row r="92" spans="1:70" s="44" customFormat="1" x14ac:dyDescent="0.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9"/>
      <c r="Q92" s="224" t="s">
        <v>937</v>
      </c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225"/>
      <c r="BP92" s="225"/>
      <c r="BQ92" s="225"/>
      <c r="BR92" s="143" t="e">
        <f t="shared" si="81"/>
        <v>#DIV/0!</v>
      </c>
    </row>
    <row r="93" spans="1:70" s="44" customFormat="1" ht="12.75" customHeight="1" x14ac:dyDescent="0.2">
      <c r="A93" s="348" t="s">
        <v>26</v>
      </c>
      <c r="B93" s="306">
        <v>18</v>
      </c>
      <c r="C93" s="306" t="s">
        <v>566</v>
      </c>
      <c r="D93" s="306" t="s">
        <v>822</v>
      </c>
      <c r="E93" s="343" t="s">
        <v>123</v>
      </c>
      <c r="F93" s="306" t="s">
        <v>851</v>
      </c>
      <c r="G93" s="306" t="s">
        <v>1323</v>
      </c>
      <c r="H93" s="319" t="s">
        <v>86</v>
      </c>
      <c r="I93" s="306" t="s">
        <v>1324</v>
      </c>
      <c r="J93" s="306" t="s">
        <v>1320</v>
      </c>
      <c r="K93" s="306">
        <v>155</v>
      </c>
      <c r="L93" s="306" t="s">
        <v>1321</v>
      </c>
      <c r="M93" s="306"/>
      <c r="N93" s="306"/>
      <c r="O93" s="306" t="s">
        <v>1322</v>
      </c>
      <c r="P93" s="308"/>
      <c r="Q93" s="219" t="s">
        <v>934</v>
      </c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>
        <v>0</v>
      </c>
      <c r="AO93" s="220">
        <v>0</v>
      </c>
      <c r="AP93" s="220">
        <v>0</v>
      </c>
      <c r="AQ93" s="220">
        <v>0</v>
      </c>
      <c r="AR93" s="220">
        <v>0</v>
      </c>
      <c r="AS93" s="220">
        <v>0</v>
      </c>
      <c r="AT93" s="220">
        <v>0</v>
      </c>
      <c r="AU93" s="220">
        <v>1</v>
      </c>
      <c r="AV93" s="220">
        <v>2</v>
      </c>
      <c r="AW93" s="220">
        <v>4</v>
      </c>
      <c r="AX93" s="220">
        <v>0</v>
      </c>
      <c r="AY93" s="220">
        <v>3</v>
      </c>
      <c r="AZ93" s="220">
        <v>1</v>
      </c>
      <c r="BA93" s="220">
        <v>1</v>
      </c>
      <c r="BB93" s="220">
        <v>1</v>
      </c>
      <c r="BC93" s="220">
        <v>9</v>
      </c>
      <c r="BD93" s="220">
        <v>3</v>
      </c>
      <c r="BE93" s="220">
        <v>17</v>
      </c>
      <c r="BF93" s="220">
        <v>3</v>
      </c>
      <c r="BG93" s="220">
        <v>7</v>
      </c>
      <c r="BH93" s="220">
        <v>20</v>
      </c>
      <c r="BI93" s="220"/>
      <c r="BJ93" s="220"/>
      <c r="BK93" s="220"/>
      <c r="BL93" s="220"/>
      <c r="BM93" s="220"/>
      <c r="BN93" s="220"/>
      <c r="BO93" s="220"/>
      <c r="BP93" s="220"/>
      <c r="BQ93" s="220"/>
      <c r="BR93" s="144">
        <f t="shared" ref="BR93:BR95" si="82">SUM(R93:BQ93)</f>
        <v>72</v>
      </c>
    </row>
    <row r="94" spans="1:70" s="44" customForma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8"/>
      <c r="Q94" s="219" t="s">
        <v>935</v>
      </c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>
        <v>0</v>
      </c>
      <c r="AO94" s="220">
        <v>0</v>
      </c>
      <c r="AP94" s="220">
        <v>0</v>
      </c>
      <c r="AQ94" s="220">
        <v>0</v>
      </c>
      <c r="AR94" s="220">
        <v>0</v>
      </c>
      <c r="AS94" s="220">
        <v>0</v>
      </c>
      <c r="AT94" s="220">
        <v>0</v>
      </c>
      <c r="AU94" s="220">
        <v>0</v>
      </c>
      <c r="AV94" s="220">
        <v>2</v>
      </c>
      <c r="AW94" s="220">
        <v>1</v>
      </c>
      <c r="AX94" s="220">
        <v>0</v>
      </c>
      <c r="AY94" s="220">
        <v>1</v>
      </c>
      <c r="AZ94" s="220">
        <v>0</v>
      </c>
      <c r="BA94" s="220">
        <v>5</v>
      </c>
      <c r="BB94" s="220">
        <v>5</v>
      </c>
      <c r="BC94" s="220">
        <v>16</v>
      </c>
      <c r="BD94" s="220">
        <v>2</v>
      </c>
      <c r="BE94" s="220">
        <v>5</v>
      </c>
      <c r="BF94" s="220">
        <v>0</v>
      </c>
      <c r="BG94" s="220">
        <v>0</v>
      </c>
      <c r="BH94" s="220">
        <v>4</v>
      </c>
      <c r="BI94" s="220"/>
      <c r="BJ94" s="220"/>
      <c r="BK94" s="220"/>
      <c r="BL94" s="220"/>
      <c r="BM94" s="220"/>
      <c r="BN94" s="220"/>
      <c r="BO94" s="220"/>
      <c r="BP94" s="220"/>
      <c r="BQ94" s="220"/>
      <c r="BR94" s="144">
        <f t="shared" si="82"/>
        <v>41</v>
      </c>
    </row>
    <row r="95" spans="1:70" s="44" customForma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8"/>
      <c r="Q95" s="221" t="s">
        <v>633</v>
      </c>
      <c r="R95" s="257" t="str">
        <f t="shared" ref="R95:BQ95" si="83">IF(ISBLANK(R93),"-",R93+R94)</f>
        <v>-</v>
      </c>
      <c r="S95" s="257" t="str">
        <f t="shared" si="83"/>
        <v>-</v>
      </c>
      <c r="T95" s="257" t="str">
        <f t="shared" si="83"/>
        <v>-</v>
      </c>
      <c r="U95" s="257" t="str">
        <f t="shared" si="83"/>
        <v>-</v>
      </c>
      <c r="V95" s="257" t="str">
        <f t="shared" si="83"/>
        <v>-</v>
      </c>
      <c r="W95" s="257" t="str">
        <f t="shared" si="83"/>
        <v>-</v>
      </c>
      <c r="X95" s="257" t="str">
        <f t="shared" si="83"/>
        <v>-</v>
      </c>
      <c r="Y95" s="257" t="str">
        <f t="shared" si="83"/>
        <v>-</v>
      </c>
      <c r="Z95" s="257" t="str">
        <f t="shared" si="83"/>
        <v>-</v>
      </c>
      <c r="AA95" s="257" t="str">
        <f t="shared" si="83"/>
        <v>-</v>
      </c>
      <c r="AB95" s="257" t="str">
        <f t="shared" si="83"/>
        <v>-</v>
      </c>
      <c r="AC95" s="257" t="str">
        <f t="shared" si="83"/>
        <v>-</v>
      </c>
      <c r="AD95" s="257" t="str">
        <f t="shared" si="83"/>
        <v>-</v>
      </c>
      <c r="AE95" s="257" t="str">
        <f t="shared" si="83"/>
        <v>-</v>
      </c>
      <c r="AF95" s="257" t="str">
        <f t="shared" si="83"/>
        <v>-</v>
      </c>
      <c r="AG95" s="257" t="str">
        <f t="shared" si="83"/>
        <v>-</v>
      </c>
      <c r="AH95" s="257" t="str">
        <f t="shared" si="83"/>
        <v>-</v>
      </c>
      <c r="AI95" s="257" t="str">
        <f t="shared" si="83"/>
        <v>-</v>
      </c>
      <c r="AJ95" s="257" t="str">
        <f t="shared" si="83"/>
        <v>-</v>
      </c>
      <c r="AK95" s="257" t="str">
        <f t="shared" si="83"/>
        <v>-</v>
      </c>
      <c r="AL95" s="257" t="str">
        <f t="shared" si="83"/>
        <v>-</v>
      </c>
      <c r="AM95" s="257" t="str">
        <f t="shared" si="83"/>
        <v>-</v>
      </c>
      <c r="AN95" s="257">
        <f t="shared" si="83"/>
        <v>0</v>
      </c>
      <c r="AO95" s="257">
        <f t="shared" si="83"/>
        <v>0</v>
      </c>
      <c r="AP95" s="257">
        <f t="shared" si="83"/>
        <v>0</v>
      </c>
      <c r="AQ95" s="257">
        <f t="shared" si="83"/>
        <v>0</v>
      </c>
      <c r="AR95" s="257">
        <f t="shared" si="83"/>
        <v>0</v>
      </c>
      <c r="AS95" s="257">
        <f t="shared" si="83"/>
        <v>0</v>
      </c>
      <c r="AT95" s="257">
        <f t="shared" si="83"/>
        <v>0</v>
      </c>
      <c r="AU95" s="257">
        <f t="shared" si="83"/>
        <v>1</v>
      </c>
      <c r="AV95" s="257">
        <f t="shared" si="83"/>
        <v>4</v>
      </c>
      <c r="AW95" s="257">
        <f t="shared" si="83"/>
        <v>5</v>
      </c>
      <c r="AX95" s="257">
        <f t="shared" si="83"/>
        <v>0</v>
      </c>
      <c r="AY95" s="257">
        <f t="shared" si="83"/>
        <v>4</v>
      </c>
      <c r="AZ95" s="257">
        <f t="shared" si="83"/>
        <v>1</v>
      </c>
      <c r="BA95" s="257">
        <f t="shared" si="83"/>
        <v>6</v>
      </c>
      <c r="BB95" s="257">
        <f t="shared" si="83"/>
        <v>6</v>
      </c>
      <c r="BC95" s="257">
        <f t="shared" si="83"/>
        <v>25</v>
      </c>
      <c r="BD95" s="257">
        <f t="shared" si="83"/>
        <v>5</v>
      </c>
      <c r="BE95" s="257">
        <f t="shared" si="83"/>
        <v>22</v>
      </c>
      <c r="BF95" s="257">
        <f t="shared" si="83"/>
        <v>3</v>
      </c>
      <c r="BG95" s="257">
        <f t="shared" si="83"/>
        <v>7</v>
      </c>
      <c r="BH95" s="257">
        <f t="shared" si="83"/>
        <v>24</v>
      </c>
      <c r="BI95" s="257" t="str">
        <f t="shared" si="83"/>
        <v>-</v>
      </c>
      <c r="BJ95" s="257" t="str">
        <f t="shared" si="83"/>
        <v>-</v>
      </c>
      <c r="BK95" s="257" t="str">
        <f t="shared" si="83"/>
        <v>-</v>
      </c>
      <c r="BL95" s="257" t="str">
        <f t="shared" si="83"/>
        <v>-</v>
      </c>
      <c r="BM95" s="257" t="str">
        <f t="shared" si="83"/>
        <v>-</v>
      </c>
      <c r="BN95" s="257" t="str">
        <f t="shared" si="83"/>
        <v>-</v>
      </c>
      <c r="BO95" s="257" t="str">
        <f t="shared" si="83"/>
        <v>-</v>
      </c>
      <c r="BP95" s="257" t="str">
        <f t="shared" si="83"/>
        <v>-</v>
      </c>
      <c r="BQ95" s="257" t="str">
        <f t="shared" si="83"/>
        <v>-</v>
      </c>
      <c r="BR95" s="145">
        <f t="shared" si="82"/>
        <v>113</v>
      </c>
    </row>
    <row r="96" spans="1:70" s="44" customForma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8"/>
      <c r="Q96" s="219" t="s">
        <v>936</v>
      </c>
      <c r="R96" s="223" t="str">
        <f t="shared" ref="R96:BQ96" si="84">IF(ISNUMBER(R95),(IF(R95&gt;0,(100/(R93+R94))*R93,"-")),"-")</f>
        <v>-</v>
      </c>
      <c r="S96" s="223" t="str">
        <f t="shared" si="84"/>
        <v>-</v>
      </c>
      <c r="T96" s="223" t="str">
        <f t="shared" si="84"/>
        <v>-</v>
      </c>
      <c r="U96" s="223" t="str">
        <f t="shared" si="84"/>
        <v>-</v>
      </c>
      <c r="V96" s="223" t="str">
        <f t="shared" si="84"/>
        <v>-</v>
      </c>
      <c r="W96" s="223" t="str">
        <f t="shared" si="84"/>
        <v>-</v>
      </c>
      <c r="X96" s="223" t="str">
        <f t="shared" si="84"/>
        <v>-</v>
      </c>
      <c r="Y96" s="223" t="str">
        <f t="shared" si="84"/>
        <v>-</v>
      </c>
      <c r="Z96" s="223" t="str">
        <f t="shared" si="84"/>
        <v>-</v>
      </c>
      <c r="AA96" s="223" t="str">
        <f t="shared" si="84"/>
        <v>-</v>
      </c>
      <c r="AB96" s="223" t="str">
        <f t="shared" si="84"/>
        <v>-</v>
      </c>
      <c r="AC96" s="223" t="str">
        <f t="shared" si="84"/>
        <v>-</v>
      </c>
      <c r="AD96" s="223" t="str">
        <f t="shared" si="84"/>
        <v>-</v>
      </c>
      <c r="AE96" s="223" t="str">
        <f t="shared" si="84"/>
        <v>-</v>
      </c>
      <c r="AF96" s="223" t="str">
        <f t="shared" si="84"/>
        <v>-</v>
      </c>
      <c r="AG96" s="223" t="str">
        <f t="shared" si="84"/>
        <v>-</v>
      </c>
      <c r="AH96" s="223" t="str">
        <f t="shared" si="84"/>
        <v>-</v>
      </c>
      <c r="AI96" s="223" t="str">
        <f t="shared" si="84"/>
        <v>-</v>
      </c>
      <c r="AJ96" s="223" t="str">
        <f t="shared" si="84"/>
        <v>-</v>
      </c>
      <c r="AK96" s="223" t="str">
        <f t="shared" si="84"/>
        <v>-</v>
      </c>
      <c r="AL96" s="223" t="str">
        <f t="shared" si="84"/>
        <v>-</v>
      </c>
      <c r="AM96" s="223" t="str">
        <f t="shared" si="84"/>
        <v>-</v>
      </c>
      <c r="AN96" s="223" t="str">
        <f t="shared" si="84"/>
        <v>-</v>
      </c>
      <c r="AO96" s="223" t="str">
        <f t="shared" si="84"/>
        <v>-</v>
      </c>
      <c r="AP96" s="223" t="str">
        <f t="shared" si="84"/>
        <v>-</v>
      </c>
      <c r="AQ96" s="223" t="str">
        <f t="shared" si="84"/>
        <v>-</v>
      </c>
      <c r="AR96" s="223" t="str">
        <f t="shared" si="84"/>
        <v>-</v>
      </c>
      <c r="AS96" s="223" t="str">
        <f t="shared" si="84"/>
        <v>-</v>
      </c>
      <c r="AT96" s="223" t="str">
        <f t="shared" si="84"/>
        <v>-</v>
      </c>
      <c r="AU96" s="223">
        <f t="shared" si="84"/>
        <v>100</v>
      </c>
      <c r="AV96" s="223">
        <f t="shared" si="84"/>
        <v>50</v>
      </c>
      <c r="AW96" s="223">
        <f t="shared" si="84"/>
        <v>80</v>
      </c>
      <c r="AX96" s="223" t="str">
        <f t="shared" si="84"/>
        <v>-</v>
      </c>
      <c r="AY96" s="223">
        <f t="shared" si="84"/>
        <v>75</v>
      </c>
      <c r="AZ96" s="223">
        <f t="shared" si="84"/>
        <v>100</v>
      </c>
      <c r="BA96" s="223">
        <f t="shared" si="84"/>
        <v>16.666666666666668</v>
      </c>
      <c r="BB96" s="223">
        <f t="shared" si="84"/>
        <v>16.666666666666668</v>
      </c>
      <c r="BC96" s="223">
        <f t="shared" si="84"/>
        <v>36</v>
      </c>
      <c r="BD96" s="223">
        <f t="shared" si="84"/>
        <v>60</v>
      </c>
      <c r="BE96" s="223">
        <f t="shared" si="84"/>
        <v>77.27272727272728</v>
      </c>
      <c r="BF96" s="223">
        <f t="shared" si="84"/>
        <v>100</v>
      </c>
      <c r="BG96" s="223">
        <f t="shared" si="84"/>
        <v>100</v>
      </c>
      <c r="BH96" s="223">
        <f t="shared" si="84"/>
        <v>83.333333333333343</v>
      </c>
      <c r="BI96" s="223" t="str">
        <f t="shared" si="84"/>
        <v>-</v>
      </c>
      <c r="BJ96" s="223" t="str">
        <f t="shared" si="84"/>
        <v>-</v>
      </c>
      <c r="BK96" s="223" t="str">
        <f t="shared" si="84"/>
        <v>-</v>
      </c>
      <c r="BL96" s="223" t="str">
        <f t="shared" si="84"/>
        <v>-</v>
      </c>
      <c r="BM96" s="223" t="str">
        <f t="shared" si="84"/>
        <v>-</v>
      </c>
      <c r="BN96" s="223" t="str">
        <f t="shared" si="84"/>
        <v>-</v>
      </c>
      <c r="BO96" s="223" t="str">
        <f t="shared" si="84"/>
        <v>-</v>
      </c>
      <c r="BP96" s="223" t="str">
        <f t="shared" si="84"/>
        <v>-</v>
      </c>
      <c r="BQ96" s="223" t="str">
        <f t="shared" si="84"/>
        <v>-</v>
      </c>
      <c r="BR96" s="273">
        <f t="shared" ref="BR96:BR97" si="85">AVERAGE(R96:BQ96)</f>
        <v>68.841491841491845</v>
      </c>
    </row>
    <row r="97" spans="1:70" s="44" customFormat="1" x14ac:dyDescent="0.2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9"/>
      <c r="Q97" s="224" t="s">
        <v>937</v>
      </c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25"/>
      <c r="BR97" s="143" t="e">
        <f t="shared" si="85"/>
        <v>#DIV/0!</v>
      </c>
    </row>
    <row r="98" spans="1:70" s="44" customFormat="1" ht="12.75" customHeight="1" x14ac:dyDescent="0.2">
      <c r="A98" s="348" t="s">
        <v>26</v>
      </c>
      <c r="B98" s="344">
        <v>19</v>
      </c>
      <c r="C98" s="306" t="s">
        <v>566</v>
      </c>
      <c r="D98" s="306" t="s">
        <v>822</v>
      </c>
      <c r="E98" s="343" t="s">
        <v>123</v>
      </c>
      <c r="F98" s="306" t="s">
        <v>852</v>
      </c>
      <c r="G98" s="306" t="s">
        <v>1325</v>
      </c>
      <c r="H98" s="319" t="s">
        <v>86</v>
      </c>
      <c r="I98" s="306" t="s">
        <v>1324</v>
      </c>
      <c r="J98" s="306" t="s">
        <v>1320</v>
      </c>
      <c r="K98" s="306">
        <v>155</v>
      </c>
      <c r="L98" s="307" t="s">
        <v>1321</v>
      </c>
      <c r="M98" s="307"/>
      <c r="N98" s="307"/>
      <c r="O98" s="307"/>
      <c r="P98" s="309" t="s">
        <v>1322</v>
      </c>
      <c r="Q98" s="219" t="s">
        <v>934</v>
      </c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58"/>
      <c r="AJ98" s="258"/>
      <c r="AK98" s="230"/>
      <c r="AL98" s="230"/>
      <c r="AM98" s="230"/>
      <c r="AN98" s="230">
        <v>0</v>
      </c>
      <c r="AO98" s="230">
        <v>0</v>
      </c>
      <c r="AP98" s="230">
        <v>0</v>
      </c>
      <c r="AQ98" s="230">
        <v>0</v>
      </c>
      <c r="AR98" s="230">
        <v>0</v>
      </c>
      <c r="AS98" s="230">
        <v>0</v>
      </c>
      <c r="AT98" s="230">
        <v>1</v>
      </c>
      <c r="AU98" s="230">
        <v>2</v>
      </c>
      <c r="AV98" s="230">
        <v>4</v>
      </c>
      <c r="AW98" s="230">
        <v>10</v>
      </c>
      <c r="AX98" s="230">
        <v>7</v>
      </c>
      <c r="AY98" s="230">
        <v>35</v>
      </c>
      <c r="AZ98" s="230">
        <v>8</v>
      </c>
      <c r="BA98" s="230">
        <v>8</v>
      </c>
      <c r="BB98" s="230">
        <v>12</v>
      </c>
      <c r="BC98" s="230">
        <v>18</v>
      </c>
      <c r="BD98" s="230">
        <v>19</v>
      </c>
      <c r="BE98" s="230">
        <v>13</v>
      </c>
      <c r="BF98" s="230">
        <v>6</v>
      </c>
      <c r="BG98" s="230">
        <v>1</v>
      </c>
      <c r="BH98" s="230">
        <v>4</v>
      </c>
      <c r="BI98" s="230"/>
      <c r="BJ98" s="230"/>
      <c r="BK98" s="230"/>
      <c r="BL98" s="230"/>
      <c r="BM98" s="230"/>
      <c r="BN98" s="230"/>
      <c r="BO98" s="230"/>
      <c r="BP98" s="230"/>
      <c r="BQ98" s="230"/>
      <c r="BR98" s="144">
        <f t="shared" ref="BR98:BR100" si="86">SUM(R98:BQ98)</f>
        <v>148</v>
      </c>
    </row>
    <row r="99" spans="1:70" s="44" customForma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8"/>
      <c r="Q99" s="219" t="s">
        <v>935</v>
      </c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58"/>
      <c r="AJ99" s="258"/>
      <c r="AK99" s="230"/>
      <c r="AL99" s="230"/>
      <c r="AM99" s="230"/>
      <c r="AN99" s="230">
        <v>0</v>
      </c>
      <c r="AO99" s="230">
        <v>0</v>
      </c>
      <c r="AP99" s="230">
        <v>0</v>
      </c>
      <c r="AQ99" s="230">
        <v>0</v>
      </c>
      <c r="AR99" s="230">
        <v>0</v>
      </c>
      <c r="AS99" s="230">
        <v>1</v>
      </c>
      <c r="AT99" s="230">
        <v>0</v>
      </c>
      <c r="AU99" s="230">
        <v>3</v>
      </c>
      <c r="AV99" s="230">
        <v>6</v>
      </c>
      <c r="AW99" s="230">
        <v>4</v>
      </c>
      <c r="AX99" s="230">
        <v>1</v>
      </c>
      <c r="AY99" s="230">
        <v>9</v>
      </c>
      <c r="AZ99" s="230">
        <v>17</v>
      </c>
      <c r="BA99" s="230">
        <v>3</v>
      </c>
      <c r="BB99" s="230">
        <v>2</v>
      </c>
      <c r="BC99" s="230">
        <v>14</v>
      </c>
      <c r="BD99" s="230">
        <v>15</v>
      </c>
      <c r="BE99" s="230">
        <v>7</v>
      </c>
      <c r="BF99" s="230">
        <v>1</v>
      </c>
      <c r="BG99" s="230">
        <v>2</v>
      </c>
      <c r="BH99" s="230">
        <v>2</v>
      </c>
      <c r="BI99" s="230"/>
      <c r="BJ99" s="230"/>
      <c r="BK99" s="230"/>
      <c r="BL99" s="230"/>
      <c r="BM99" s="230"/>
      <c r="BN99" s="230"/>
      <c r="BO99" s="230"/>
      <c r="BP99" s="230"/>
      <c r="BQ99" s="230"/>
      <c r="BR99" s="144">
        <f t="shared" si="86"/>
        <v>87</v>
      </c>
    </row>
    <row r="100" spans="1:70" s="44" customForma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8"/>
      <c r="Q100" s="221" t="s">
        <v>633</v>
      </c>
      <c r="R100" s="257" t="str">
        <f t="shared" ref="R100:BQ100" si="87">IF(ISBLANK(R98),"-",R98+R99)</f>
        <v>-</v>
      </c>
      <c r="S100" s="257" t="str">
        <f t="shared" si="87"/>
        <v>-</v>
      </c>
      <c r="T100" s="257" t="str">
        <f t="shared" si="87"/>
        <v>-</v>
      </c>
      <c r="U100" s="257" t="str">
        <f t="shared" si="87"/>
        <v>-</v>
      </c>
      <c r="V100" s="257" t="str">
        <f t="shared" si="87"/>
        <v>-</v>
      </c>
      <c r="W100" s="257" t="str">
        <f t="shared" si="87"/>
        <v>-</v>
      </c>
      <c r="X100" s="257" t="str">
        <f t="shared" si="87"/>
        <v>-</v>
      </c>
      <c r="Y100" s="257" t="str">
        <f t="shared" si="87"/>
        <v>-</v>
      </c>
      <c r="Z100" s="257" t="str">
        <f t="shared" si="87"/>
        <v>-</v>
      </c>
      <c r="AA100" s="257" t="str">
        <f t="shared" si="87"/>
        <v>-</v>
      </c>
      <c r="AB100" s="257" t="str">
        <f t="shared" si="87"/>
        <v>-</v>
      </c>
      <c r="AC100" s="257" t="str">
        <f t="shared" si="87"/>
        <v>-</v>
      </c>
      <c r="AD100" s="257" t="str">
        <f t="shared" si="87"/>
        <v>-</v>
      </c>
      <c r="AE100" s="257" t="str">
        <f t="shared" si="87"/>
        <v>-</v>
      </c>
      <c r="AF100" s="257" t="str">
        <f t="shared" si="87"/>
        <v>-</v>
      </c>
      <c r="AG100" s="257" t="str">
        <f t="shared" si="87"/>
        <v>-</v>
      </c>
      <c r="AH100" s="257" t="str">
        <f t="shared" si="87"/>
        <v>-</v>
      </c>
      <c r="AI100" s="257" t="str">
        <f t="shared" si="87"/>
        <v>-</v>
      </c>
      <c r="AJ100" s="257" t="str">
        <f t="shared" si="87"/>
        <v>-</v>
      </c>
      <c r="AK100" s="257" t="str">
        <f t="shared" si="87"/>
        <v>-</v>
      </c>
      <c r="AL100" s="257" t="str">
        <f t="shared" si="87"/>
        <v>-</v>
      </c>
      <c r="AM100" s="257" t="str">
        <f t="shared" si="87"/>
        <v>-</v>
      </c>
      <c r="AN100" s="257">
        <f t="shared" si="87"/>
        <v>0</v>
      </c>
      <c r="AO100" s="257">
        <f t="shared" si="87"/>
        <v>0</v>
      </c>
      <c r="AP100" s="257">
        <f t="shared" si="87"/>
        <v>0</v>
      </c>
      <c r="AQ100" s="257">
        <f t="shared" si="87"/>
        <v>0</v>
      </c>
      <c r="AR100" s="257">
        <f t="shared" si="87"/>
        <v>0</v>
      </c>
      <c r="AS100" s="257">
        <f t="shared" si="87"/>
        <v>1</v>
      </c>
      <c r="AT100" s="257">
        <f t="shared" si="87"/>
        <v>1</v>
      </c>
      <c r="AU100" s="257">
        <f t="shared" si="87"/>
        <v>5</v>
      </c>
      <c r="AV100" s="257">
        <f t="shared" si="87"/>
        <v>10</v>
      </c>
      <c r="AW100" s="257">
        <f t="shared" si="87"/>
        <v>14</v>
      </c>
      <c r="AX100" s="257">
        <f t="shared" si="87"/>
        <v>8</v>
      </c>
      <c r="AY100" s="257">
        <f t="shared" si="87"/>
        <v>44</v>
      </c>
      <c r="AZ100" s="257">
        <f t="shared" si="87"/>
        <v>25</v>
      </c>
      <c r="BA100" s="257">
        <f t="shared" si="87"/>
        <v>11</v>
      </c>
      <c r="BB100" s="257">
        <f t="shared" si="87"/>
        <v>14</v>
      </c>
      <c r="BC100" s="257">
        <f t="shared" si="87"/>
        <v>32</v>
      </c>
      <c r="BD100" s="257">
        <f t="shared" si="87"/>
        <v>34</v>
      </c>
      <c r="BE100" s="257">
        <f t="shared" si="87"/>
        <v>20</v>
      </c>
      <c r="BF100" s="257">
        <f t="shared" si="87"/>
        <v>7</v>
      </c>
      <c r="BG100" s="257">
        <f t="shared" si="87"/>
        <v>3</v>
      </c>
      <c r="BH100" s="257">
        <f t="shared" si="87"/>
        <v>6</v>
      </c>
      <c r="BI100" s="257" t="str">
        <f t="shared" si="87"/>
        <v>-</v>
      </c>
      <c r="BJ100" s="257" t="str">
        <f t="shared" si="87"/>
        <v>-</v>
      </c>
      <c r="BK100" s="257" t="str">
        <f t="shared" si="87"/>
        <v>-</v>
      </c>
      <c r="BL100" s="257" t="str">
        <f t="shared" si="87"/>
        <v>-</v>
      </c>
      <c r="BM100" s="257" t="str">
        <f t="shared" si="87"/>
        <v>-</v>
      </c>
      <c r="BN100" s="257" t="str">
        <f t="shared" si="87"/>
        <v>-</v>
      </c>
      <c r="BO100" s="257" t="str">
        <f t="shared" si="87"/>
        <v>-</v>
      </c>
      <c r="BP100" s="257" t="str">
        <f t="shared" si="87"/>
        <v>-</v>
      </c>
      <c r="BQ100" s="257" t="str">
        <f t="shared" si="87"/>
        <v>-</v>
      </c>
      <c r="BR100" s="145">
        <f t="shared" si="86"/>
        <v>235</v>
      </c>
    </row>
    <row r="101" spans="1:70" s="44" customForma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8"/>
      <c r="Q101" s="219" t="s">
        <v>936</v>
      </c>
      <c r="R101" s="223" t="str">
        <f t="shared" ref="R101:BQ101" si="88">IF(ISNUMBER(R100),(IF(R100&gt;0,(100/(R98+R99))*R98,"-")),"-")</f>
        <v>-</v>
      </c>
      <c r="S101" s="223" t="str">
        <f t="shared" si="88"/>
        <v>-</v>
      </c>
      <c r="T101" s="223" t="str">
        <f t="shared" si="88"/>
        <v>-</v>
      </c>
      <c r="U101" s="223" t="str">
        <f t="shared" si="88"/>
        <v>-</v>
      </c>
      <c r="V101" s="223" t="str">
        <f t="shared" si="88"/>
        <v>-</v>
      </c>
      <c r="W101" s="223" t="str">
        <f t="shared" si="88"/>
        <v>-</v>
      </c>
      <c r="X101" s="223" t="str">
        <f t="shared" si="88"/>
        <v>-</v>
      </c>
      <c r="Y101" s="223" t="str">
        <f t="shared" si="88"/>
        <v>-</v>
      </c>
      <c r="Z101" s="223" t="str">
        <f t="shared" si="88"/>
        <v>-</v>
      </c>
      <c r="AA101" s="223" t="str">
        <f t="shared" si="88"/>
        <v>-</v>
      </c>
      <c r="AB101" s="223" t="str">
        <f t="shared" si="88"/>
        <v>-</v>
      </c>
      <c r="AC101" s="223" t="str">
        <f t="shared" si="88"/>
        <v>-</v>
      </c>
      <c r="AD101" s="223" t="str">
        <f t="shared" si="88"/>
        <v>-</v>
      </c>
      <c r="AE101" s="223" t="str">
        <f t="shared" si="88"/>
        <v>-</v>
      </c>
      <c r="AF101" s="223" t="str">
        <f t="shared" si="88"/>
        <v>-</v>
      </c>
      <c r="AG101" s="223" t="str">
        <f t="shared" si="88"/>
        <v>-</v>
      </c>
      <c r="AH101" s="223" t="str">
        <f t="shared" si="88"/>
        <v>-</v>
      </c>
      <c r="AI101" s="223" t="str">
        <f t="shared" si="88"/>
        <v>-</v>
      </c>
      <c r="AJ101" s="223" t="str">
        <f t="shared" si="88"/>
        <v>-</v>
      </c>
      <c r="AK101" s="223" t="str">
        <f t="shared" si="88"/>
        <v>-</v>
      </c>
      <c r="AL101" s="223" t="str">
        <f t="shared" si="88"/>
        <v>-</v>
      </c>
      <c r="AM101" s="223" t="str">
        <f t="shared" si="88"/>
        <v>-</v>
      </c>
      <c r="AN101" s="223" t="str">
        <f t="shared" si="88"/>
        <v>-</v>
      </c>
      <c r="AO101" s="223" t="str">
        <f t="shared" si="88"/>
        <v>-</v>
      </c>
      <c r="AP101" s="223" t="str">
        <f t="shared" si="88"/>
        <v>-</v>
      </c>
      <c r="AQ101" s="223" t="str">
        <f t="shared" si="88"/>
        <v>-</v>
      </c>
      <c r="AR101" s="223" t="str">
        <f t="shared" si="88"/>
        <v>-</v>
      </c>
      <c r="AS101" s="223">
        <f t="shared" si="88"/>
        <v>0</v>
      </c>
      <c r="AT101" s="223">
        <f t="shared" si="88"/>
        <v>100</v>
      </c>
      <c r="AU101" s="223">
        <f t="shared" si="88"/>
        <v>40</v>
      </c>
      <c r="AV101" s="223">
        <f t="shared" si="88"/>
        <v>40</v>
      </c>
      <c r="AW101" s="223">
        <f t="shared" si="88"/>
        <v>71.428571428571431</v>
      </c>
      <c r="AX101" s="223">
        <f t="shared" si="88"/>
        <v>87.5</v>
      </c>
      <c r="AY101" s="223">
        <f t="shared" si="88"/>
        <v>79.545454545454547</v>
      </c>
      <c r="AZ101" s="223">
        <f t="shared" si="88"/>
        <v>32</v>
      </c>
      <c r="BA101" s="223">
        <f t="shared" si="88"/>
        <v>72.727272727272734</v>
      </c>
      <c r="BB101" s="223">
        <f t="shared" si="88"/>
        <v>85.714285714285722</v>
      </c>
      <c r="BC101" s="223">
        <f t="shared" si="88"/>
        <v>56.25</v>
      </c>
      <c r="BD101" s="223">
        <f t="shared" si="88"/>
        <v>55.882352941176478</v>
      </c>
      <c r="BE101" s="223">
        <f t="shared" si="88"/>
        <v>65</v>
      </c>
      <c r="BF101" s="223">
        <f t="shared" si="88"/>
        <v>85.714285714285722</v>
      </c>
      <c r="BG101" s="223">
        <f t="shared" si="88"/>
        <v>33.333333333333336</v>
      </c>
      <c r="BH101" s="223">
        <f t="shared" si="88"/>
        <v>66.666666666666671</v>
      </c>
      <c r="BI101" s="223" t="str">
        <f t="shared" si="88"/>
        <v>-</v>
      </c>
      <c r="BJ101" s="223" t="str">
        <f t="shared" si="88"/>
        <v>-</v>
      </c>
      <c r="BK101" s="223" t="str">
        <f t="shared" si="88"/>
        <v>-</v>
      </c>
      <c r="BL101" s="223" t="str">
        <f t="shared" si="88"/>
        <v>-</v>
      </c>
      <c r="BM101" s="223" t="str">
        <f t="shared" si="88"/>
        <v>-</v>
      </c>
      <c r="BN101" s="223" t="str">
        <f t="shared" si="88"/>
        <v>-</v>
      </c>
      <c r="BO101" s="223" t="str">
        <f t="shared" si="88"/>
        <v>-</v>
      </c>
      <c r="BP101" s="223" t="str">
        <f t="shared" si="88"/>
        <v>-</v>
      </c>
      <c r="BQ101" s="280" t="str">
        <f t="shared" si="88"/>
        <v>-</v>
      </c>
      <c r="BR101" s="274">
        <f t="shared" ref="BR101:BR102" si="89">AVERAGE(R101:BQ101)</f>
        <v>60.735138941940406</v>
      </c>
    </row>
    <row r="102" spans="1:70" s="44" customFormat="1" x14ac:dyDescent="0.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9"/>
      <c r="Q102" s="224" t="s">
        <v>937</v>
      </c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2"/>
      <c r="BN102" s="232"/>
      <c r="BO102" s="232"/>
      <c r="BP102" s="232"/>
      <c r="BQ102" s="281"/>
      <c r="BR102" s="146" t="e">
        <f t="shared" si="89"/>
        <v>#DIV/0!</v>
      </c>
    </row>
    <row r="103" spans="1:70" x14ac:dyDescent="0.2">
      <c r="E103" s="54"/>
      <c r="P103" s="55"/>
      <c r="Q103" s="147"/>
      <c r="BR103" s="148"/>
    </row>
    <row r="104" spans="1:70" x14ac:dyDescent="0.2">
      <c r="E104" s="51"/>
      <c r="P104" s="55"/>
      <c r="Q104" s="147"/>
      <c r="AI104" s="123"/>
      <c r="AJ104" s="123"/>
      <c r="BR104" s="148"/>
    </row>
    <row r="105" spans="1:70" x14ac:dyDescent="0.2">
      <c r="E105" s="51"/>
      <c r="P105" s="55"/>
      <c r="Q105" s="129" t="s">
        <v>955</v>
      </c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49"/>
    </row>
    <row r="106" spans="1:70" x14ac:dyDescent="0.2">
      <c r="Q106" s="127" t="s">
        <v>939</v>
      </c>
      <c r="R106" s="125">
        <v>1</v>
      </c>
      <c r="S106" s="125">
        <v>2</v>
      </c>
      <c r="T106" s="125">
        <v>3</v>
      </c>
      <c r="U106" s="125">
        <v>4</v>
      </c>
      <c r="V106" s="125">
        <v>5</v>
      </c>
      <c r="W106" s="125">
        <v>6</v>
      </c>
      <c r="X106" s="125">
        <v>7</v>
      </c>
      <c r="Y106" s="125">
        <v>8</v>
      </c>
      <c r="Z106" s="125">
        <v>9</v>
      </c>
      <c r="AA106" s="125">
        <v>10</v>
      </c>
      <c r="AB106" s="125">
        <v>11</v>
      </c>
      <c r="AC106" s="125">
        <v>12</v>
      </c>
      <c r="AD106" s="125">
        <v>13</v>
      </c>
      <c r="AE106" s="125">
        <v>14</v>
      </c>
      <c r="AF106" s="125">
        <v>15</v>
      </c>
      <c r="AG106" s="125">
        <v>16</v>
      </c>
      <c r="AH106" s="125">
        <v>17</v>
      </c>
      <c r="AI106" s="125">
        <v>18</v>
      </c>
      <c r="AJ106" s="125">
        <v>19</v>
      </c>
      <c r="AK106" s="125">
        <v>20</v>
      </c>
      <c r="AL106" s="125">
        <v>21</v>
      </c>
      <c r="AM106" s="125">
        <v>22</v>
      </c>
      <c r="AN106" s="125">
        <v>23</v>
      </c>
      <c r="AO106" s="125">
        <v>24</v>
      </c>
      <c r="AP106" s="125">
        <v>25</v>
      </c>
      <c r="AQ106" s="125">
        <v>26</v>
      </c>
      <c r="AR106" s="125">
        <v>27</v>
      </c>
      <c r="AS106" s="125">
        <v>28</v>
      </c>
      <c r="AT106" s="125">
        <v>29</v>
      </c>
      <c r="AU106" s="125">
        <v>30</v>
      </c>
      <c r="AV106" s="125">
        <v>31</v>
      </c>
      <c r="AW106" s="125">
        <v>32</v>
      </c>
      <c r="AX106" s="125">
        <v>33</v>
      </c>
      <c r="AY106" s="125">
        <v>34</v>
      </c>
      <c r="AZ106" s="125">
        <v>35</v>
      </c>
      <c r="BA106" s="125">
        <v>36</v>
      </c>
      <c r="BB106" s="125">
        <v>37</v>
      </c>
      <c r="BC106" s="125">
        <v>38</v>
      </c>
      <c r="BD106" s="125">
        <v>39</v>
      </c>
      <c r="BE106" s="125">
        <v>40</v>
      </c>
      <c r="BF106" s="125">
        <v>41</v>
      </c>
      <c r="BG106" s="125">
        <v>42</v>
      </c>
      <c r="BH106" s="125">
        <v>43</v>
      </c>
      <c r="BI106" s="125">
        <v>44</v>
      </c>
      <c r="BJ106" s="125">
        <v>45</v>
      </c>
      <c r="BK106" s="125">
        <v>46</v>
      </c>
      <c r="BL106" s="125">
        <v>47</v>
      </c>
      <c r="BM106" s="125">
        <v>48</v>
      </c>
      <c r="BN106" s="125">
        <v>49</v>
      </c>
      <c r="BO106" s="125">
        <v>50</v>
      </c>
      <c r="BP106" s="125">
        <v>51</v>
      </c>
      <c r="BQ106" s="125">
        <v>52</v>
      </c>
    </row>
    <row r="107" spans="1:70" x14ac:dyDescent="0.2">
      <c r="Q107" s="127" t="s">
        <v>940</v>
      </c>
      <c r="R107" s="125">
        <f>SUM(R5,R10,R15,R20,R25,R30,R35,R40,R45,R50,R55,R60,R65,R70,R75,R80,R85,R90,R95,R100)</f>
        <v>351</v>
      </c>
      <c r="S107" s="125">
        <f t="shared" ref="S107:BQ107" si="90">SUM(S5,S10,S15,S20,S25,S30,S35,S40,S45,S50,S55,S60,S65,S70,S75,S80,S85,S90,S95,S100)</f>
        <v>25</v>
      </c>
      <c r="T107" s="125">
        <f t="shared" si="90"/>
        <v>1</v>
      </c>
      <c r="U107" s="125">
        <f t="shared" si="90"/>
        <v>63</v>
      </c>
      <c r="V107" s="125">
        <f t="shared" si="90"/>
        <v>73</v>
      </c>
      <c r="W107" s="125">
        <f t="shared" si="90"/>
        <v>36</v>
      </c>
      <c r="X107" s="125">
        <f t="shared" si="90"/>
        <v>18</v>
      </c>
      <c r="Y107" s="125">
        <f t="shared" si="90"/>
        <v>25</v>
      </c>
      <c r="Z107" s="125">
        <f t="shared" si="90"/>
        <v>0</v>
      </c>
      <c r="AA107" s="125">
        <f t="shared" si="90"/>
        <v>1</v>
      </c>
      <c r="AB107" s="125">
        <f t="shared" si="90"/>
        <v>1</v>
      </c>
      <c r="AC107" s="125">
        <f t="shared" si="90"/>
        <v>4</v>
      </c>
      <c r="AD107" s="125">
        <f t="shared" si="90"/>
        <v>8</v>
      </c>
      <c r="AE107" s="125">
        <f t="shared" si="90"/>
        <v>5</v>
      </c>
      <c r="AF107" s="125">
        <f t="shared" si="90"/>
        <v>11</v>
      </c>
      <c r="AG107" s="125">
        <f t="shared" si="90"/>
        <v>0</v>
      </c>
      <c r="AH107" s="125">
        <f t="shared" si="90"/>
        <v>1</v>
      </c>
      <c r="AI107" s="125">
        <f t="shared" si="90"/>
        <v>0</v>
      </c>
      <c r="AJ107" s="125">
        <f t="shared" si="90"/>
        <v>11</v>
      </c>
      <c r="AK107" s="125">
        <f t="shared" si="90"/>
        <v>5</v>
      </c>
      <c r="AL107" s="125">
        <f t="shared" si="90"/>
        <v>5</v>
      </c>
      <c r="AM107" s="125">
        <f t="shared" si="90"/>
        <v>3</v>
      </c>
      <c r="AN107" s="125">
        <f t="shared" si="90"/>
        <v>3</v>
      </c>
      <c r="AO107" s="125">
        <f t="shared" si="90"/>
        <v>3</v>
      </c>
      <c r="AP107" s="125">
        <f t="shared" si="90"/>
        <v>9</v>
      </c>
      <c r="AQ107" s="125">
        <f t="shared" si="90"/>
        <v>17</v>
      </c>
      <c r="AR107" s="125">
        <f t="shared" si="90"/>
        <v>29</v>
      </c>
      <c r="AS107" s="125">
        <f t="shared" si="90"/>
        <v>50</v>
      </c>
      <c r="AT107" s="125">
        <f t="shared" si="90"/>
        <v>136</v>
      </c>
      <c r="AU107" s="125">
        <f t="shared" si="90"/>
        <v>299</v>
      </c>
      <c r="AV107" s="125">
        <f t="shared" si="90"/>
        <v>604</v>
      </c>
      <c r="AW107" s="125">
        <f t="shared" si="90"/>
        <v>1192</v>
      </c>
      <c r="AX107" s="125">
        <f>SUM(AX5,AX10,AX15,AX20,AX25,AX30,AX35,AX40,AX45,AX50,AX55,AX60,AX65,AX70,AX75,AX80,AX85,AX90,AX95,AX100)</f>
        <v>1651</v>
      </c>
      <c r="AY107" s="125">
        <f t="shared" si="90"/>
        <v>1674</v>
      </c>
      <c r="AZ107" s="125">
        <f t="shared" si="90"/>
        <v>2055</v>
      </c>
      <c r="BA107" s="125">
        <f t="shared" si="90"/>
        <v>2968</v>
      </c>
      <c r="BB107" s="125">
        <f t="shared" si="90"/>
        <v>3879</v>
      </c>
      <c r="BC107" s="125">
        <f t="shared" si="90"/>
        <v>4346</v>
      </c>
      <c r="BD107" s="125">
        <f t="shared" si="90"/>
        <v>7300</v>
      </c>
      <c r="BE107" s="125">
        <f t="shared" si="90"/>
        <v>3777</v>
      </c>
      <c r="BF107" s="125">
        <f t="shared" si="90"/>
        <v>1502</v>
      </c>
      <c r="BG107" s="125">
        <f t="shared" si="90"/>
        <v>1719</v>
      </c>
      <c r="BH107" s="125">
        <f t="shared" si="90"/>
        <v>5199</v>
      </c>
      <c r="BI107" s="125">
        <f t="shared" si="90"/>
        <v>3100</v>
      </c>
      <c r="BJ107" s="125">
        <f t="shared" si="90"/>
        <v>225</v>
      </c>
      <c r="BK107" s="125">
        <f t="shared" si="90"/>
        <v>2973</v>
      </c>
      <c r="BL107" s="125">
        <f t="shared" si="90"/>
        <v>7600</v>
      </c>
      <c r="BM107" s="125">
        <f t="shared" si="90"/>
        <v>6</v>
      </c>
      <c r="BN107" s="125">
        <f t="shared" si="90"/>
        <v>4</v>
      </c>
      <c r="BO107" s="125">
        <f t="shared" si="90"/>
        <v>0</v>
      </c>
      <c r="BP107" s="125">
        <f t="shared" si="90"/>
        <v>552</v>
      </c>
      <c r="BQ107" s="125">
        <f t="shared" si="90"/>
        <v>442</v>
      </c>
    </row>
    <row r="108" spans="1:70" x14ac:dyDescent="0.2">
      <c r="Q108" s="127" t="s">
        <v>1067</v>
      </c>
      <c r="R108" s="125">
        <f>COUNT(R5,R10,R15,R20,R25,R30,R35,R40,R45,R50,R55,R60,R65,R70,R75,R80,R85,R90,R95,R100)</f>
        <v>9</v>
      </c>
      <c r="S108" s="125">
        <f t="shared" ref="S108:BQ108" si="91">COUNT(S5,S10,S15,S20,S25,S30,S35,S40,S45,S50,S55,S60,S65,S70,S75,S80,S85,S90,S95,S100)</f>
        <v>9</v>
      </c>
      <c r="T108" s="125">
        <f t="shared" si="91"/>
        <v>9</v>
      </c>
      <c r="U108" s="125">
        <f t="shared" si="91"/>
        <v>9</v>
      </c>
      <c r="V108" s="125">
        <f t="shared" si="91"/>
        <v>9</v>
      </c>
      <c r="W108" s="125">
        <f t="shared" si="91"/>
        <v>9</v>
      </c>
      <c r="X108" s="125">
        <f t="shared" si="91"/>
        <v>9</v>
      </c>
      <c r="Y108" s="125">
        <f t="shared" si="91"/>
        <v>9</v>
      </c>
      <c r="Z108" s="125">
        <f t="shared" si="91"/>
        <v>9</v>
      </c>
      <c r="AA108" s="125">
        <f t="shared" si="91"/>
        <v>3</v>
      </c>
      <c r="AB108" s="125">
        <f t="shared" si="91"/>
        <v>3</v>
      </c>
      <c r="AC108" s="125">
        <f t="shared" si="91"/>
        <v>8</v>
      </c>
      <c r="AD108" s="125">
        <f t="shared" si="91"/>
        <v>9</v>
      </c>
      <c r="AE108" s="125">
        <f t="shared" si="91"/>
        <v>15</v>
      </c>
      <c r="AF108" s="125">
        <f t="shared" si="91"/>
        <v>7</v>
      </c>
      <c r="AG108" s="125">
        <f t="shared" si="91"/>
        <v>9</v>
      </c>
      <c r="AH108" s="125">
        <f t="shared" si="91"/>
        <v>10</v>
      </c>
      <c r="AI108" s="125">
        <f t="shared" si="91"/>
        <v>15</v>
      </c>
      <c r="AJ108" s="125">
        <f t="shared" si="91"/>
        <v>15</v>
      </c>
      <c r="AK108" s="125">
        <f t="shared" si="91"/>
        <v>10</v>
      </c>
      <c r="AL108" s="125">
        <f t="shared" si="91"/>
        <v>10</v>
      </c>
      <c r="AM108" s="125">
        <f t="shared" si="91"/>
        <v>16</v>
      </c>
      <c r="AN108" s="125">
        <f t="shared" si="91"/>
        <v>14</v>
      </c>
      <c r="AO108" s="125">
        <f t="shared" si="91"/>
        <v>18</v>
      </c>
      <c r="AP108" s="125">
        <f t="shared" si="91"/>
        <v>13</v>
      </c>
      <c r="AQ108" s="125">
        <f t="shared" si="91"/>
        <v>14</v>
      </c>
      <c r="AR108" s="125">
        <f t="shared" si="91"/>
        <v>14</v>
      </c>
      <c r="AS108" s="125">
        <f t="shared" si="91"/>
        <v>14</v>
      </c>
      <c r="AT108" s="125">
        <f t="shared" si="91"/>
        <v>13</v>
      </c>
      <c r="AU108" s="125">
        <f t="shared" si="91"/>
        <v>13</v>
      </c>
      <c r="AV108" s="125">
        <f t="shared" si="91"/>
        <v>13</v>
      </c>
      <c r="AW108" s="125">
        <f t="shared" si="91"/>
        <v>14</v>
      </c>
      <c r="AX108" s="125">
        <f t="shared" si="91"/>
        <v>13</v>
      </c>
      <c r="AY108" s="125">
        <f t="shared" si="91"/>
        <v>13</v>
      </c>
      <c r="AZ108" s="125">
        <f t="shared" si="91"/>
        <v>13</v>
      </c>
      <c r="BA108" s="125">
        <f t="shared" si="91"/>
        <v>13</v>
      </c>
      <c r="BB108" s="125">
        <f t="shared" si="91"/>
        <v>14</v>
      </c>
      <c r="BC108" s="125">
        <f t="shared" si="91"/>
        <v>13</v>
      </c>
      <c r="BD108" s="125">
        <f t="shared" si="91"/>
        <v>13</v>
      </c>
      <c r="BE108" s="125">
        <f t="shared" si="91"/>
        <v>12</v>
      </c>
      <c r="BF108" s="125">
        <f t="shared" si="91"/>
        <v>12</v>
      </c>
      <c r="BG108" s="125">
        <f t="shared" si="91"/>
        <v>12</v>
      </c>
      <c r="BH108" s="125">
        <f t="shared" si="91"/>
        <v>12</v>
      </c>
      <c r="BI108" s="125">
        <f t="shared" si="91"/>
        <v>3</v>
      </c>
      <c r="BJ108" s="125">
        <f t="shared" si="91"/>
        <v>3</v>
      </c>
      <c r="BK108" s="125">
        <f t="shared" si="91"/>
        <v>3</v>
      </c>
      <c r="BL108" s="125">
        <f t="shared" si="91"/>
        <v>3</v>
      </c>
      <c r="BM108" s="125">
        <f t="shared" si="91"/>
        <v>3</v>
      </c>
      <c r="BN108" s="125">
        <f t="shared" si="91"/>
        <v>3</v>
      </c>
      <c r="BO108" s="125">
        <f t="shared" si="91"/>
        <v>3</v>
      </c>
      <c r="BP108" s="125">
        <f t="shared" si="91"/>
        <v>3</v>
      </c>
      <c r="BQ108" s="125">
        <f t="shared" si="91"/>
        <v>3</v>
      </c>
    </row>
    <row r="109" spans="1:70" ht="22.5" x14ac:dyDescent="0.2">
      <c r="Q109" s="128" t="s">
        <v>1068</v>
      </c>
      <c r="R109" s="126">
        <f>R107/R108</f>
        <v>39</v>
      </c>
      <c r="S109" s="126">
        <f t="shared" ref="S109:BQ109" si="92">S107/S108</f>
        <v>2.7777777777777777</v>
      </c>
      <c r="T109" s="126">
        <f t="shared" si="92"/>
        <v>0.1111111111111111</v>
      </c>
      <c r="U109" s="126">
        <f t="shared" si="92"/>
        <v>7</v>
      </c>
      <c r="V109" s="126">
        <f t="shared" si="92"/>
        <v>8.1111111111111107</v>
      </c>
      <c r="W109" s="126">
        <f t="shared" si="92"/>
        <v>4</v>
      </c>
      <c r="X109" s="126">
        <f t="shared" si="92"/>
        <v>2</v>
      </c>
      <c r="Y109" s="126">
        <f t="shared" si="92"/>
        <v>2.7777777777777777</v>
      </c>
      <c r="Z109" s="126">
        <f t="shared" si="92"/>
        <v>0</v>
      </c>
      <c r="AA109" s="126">
        <f t="shared" si="92"/>
        <v>0.33333333333333331</v>
      </c>
      <c r="AB109" s="126">
        <f t="shared" si="92"/>
        <v>0.33333333333333331</v>
      </c>
      <c r="AC109" s="126">
        <f t="shared" si="92"/>
        <v>0.5</v>
      </c>
      <c r="AD109" s="126">
        <f t="shared" si="92"/>
        <v>0.88888888888888884</v>
      </c>
      <c r="AE109" s="126">
        <f t="shared" si="92"/>
        <v>0.33333333333333331</v>
      </c>
      <c r="AF109" s="126">
        <f t="shared" si="92"/>
        <v>1.5714285714285714</v>
      </c>
      <c r="AG109" s="126">
        <f t="shared" si="92"/>
        <v>0</v>
      </c>
      <c r="AH109" s="126">
        <f t="shared" si="92"/>
        <v>0.1</v>
      </c>
      <c r="AI109" s="126">
        <f t="shared" si="92"/>
        <v>0</v>
      </c>
      <c r="AJ109" s="126">
        <f t="shared" si="92"/>
        <v>0.73333333333333328</v>
      </c>
      <c r="AK109" s="126">
        <f t="shared" si="92"/>
        <v>0.5</v>
      </c>
      <c r="AL109" s="126">
        <f t="shared" si="92"/>
        <v>0.5</v>
      </c>
      <c r="AM109" s="126">
        <f t="shared" si="92"/>
        <v>0.1875</v>
      </c>
      <c r="AN109" s="126">
        <f t="shared" si="92"/>
        <v>0.21428571428571427</v>
      </c>
      <c r="AO109" s="126">
        <f t="shared" si="92"/>
        <v>0.16666666666666666</v>
      </c>
      <c r="AP109" s="126">
        <f t="shared" si="92"/>
        <v>0.69230769230769229</v>
      </c>
      <c r="AQ109" s="126">
        <f t="shared" si="92"/>
        <v>1.2142857142857142</v>
      </c>
      <c r="AR109" s="126">
        <f t="shared" si="92"/>
        <v>2.0714285714285716</v>
      </c>
      <c r="AS109" s="126">
        <f t="shared" si="92"/>
        <v>3.5714285714285716</v>
      </c>
      <c r="AT109" s="126">
        <f t="shared" si="92"/>
        <v>10.461538461538462</v>
      </c>
      <c r="AU109" s="126">
        <f t="shared" si="92"/>
        <v>23</v>
      </c>
      <c r="AV109" s="126">
        <f t="shared" si="92"/>
        <v>46.46153846153846</v>
      </c>
      <c r="AW109" s="126">
        <f t="shared" si="92"/>
        <v>85.142857142857139</v>
      </c>
      <c r="AX109" s="126">
        <f t="shared" si="92"/>
        <v>127</v>
      </c>
      <c r="AY109" s="126">
        <f t="shared" si="92"/>
        <v>128.76923076923077</v>
      </c>
      <c r="AZ109" s="126">
        <f t="shared" si="92"/>
        <v>158.07692307692307</v>
      </c>
      <c r="BA109" s="126">
        <f t="shared" si="92"/>
        <v>228.30769230769232</v>
      </c>
      <c r="BB109" s="126">
        <f t="shared" si="92"/>
        <v>277.07142857142856</v>
      </c>
      <c r="BC109" s="126">
        <f t="shared" si="92"/>
        <v>334.30769230769232</v>
      </c>
      <c r="BD109" s="126">
        <f t="shared" si="92"/>
        <v>561.53846153846155</v>
      </c>
      <c r="BE109" s="126">
        <f t="shared" si="92"/>
        <v>314.75</v>
      </c>
      <c r="BF109" s="126">
        <f t="shared" si="92"/>
        <v>125.16666666666667</v>
      </c>
      <c r="BG109" s="126">
        <f t="shared" si="92"/>
        <v>143.25</v>
      </c>
      <c r="BH109" s="126">
        <f t="shared" si="92"/>
        <v>433.25</v>
      </c>
      <c r="BI109" s="126">
        <f t="shared" si="92"/>
        <v>1033.3333333333333</v>
      </c>
      <c r="BJ109" s="126">
        <f t="shared" si="92"/>
        <v>75</v>
      </c>
      <c r="BK109" s="126">
        <f t="shared" si="92"/>
        <v>991</v>
      </c>
      <c r="BL109" s="126">
        <f t="shared" si="92"/>
        <v>2533.3333333333335</v>
      </c>
      <c r="BM109" s="126">
        <f t="shared" si="92"/>
        <v>2</v>
      </c>
      <c r="BN109" s="126">
        <f t="shared" si="92"/>
        <v>1.3333333333333333</v>
      </c>
      <c r="BO109" s="126">
        <f t="shared" si="92"/>
        <v>0</v>
      </c>
      <c r="BP109" s="126">
        <f t="shared" si="92"/>
        <v>184</v>
      </c>
      <c r="BQ109" s="126">
        <f t="shared" si="92"/>
        <v>147.33333333333334</v>
      </c>
    </row>
  </sheetData>
  <mergeCells count="320">
    <mergeCell ref="J98:J102"/>
    <mergeCell ref="K98:K102"/>
    <mergeCell ref="L98:L102"/>
    <mergeCell ref="M98:M102"/>
    <mergeCell ref="N98:N102"/>
    <mergeCell ref="O98:O102"/>
    <mergeCell ref="P98:P102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I98:I102"/>
    <mergeCell ref="J88:J92"/>
    <mergeCell ref="K88:K92"/>
    <mergeCell ref="L88:L92"/>
    <mergeCell ref="M88:M92"/>
    <mergeCell ref="N88:N92"/>
    <mergeCell ref="O88:O92"/>
    <mergeCell ref="P88:P92"/>
    <mergeCell ref="A93:A97"/>
    <mergeCell ref="B93:B97"/>
    <mergeCell ref="C93:C97"/>
    <mergeCell ref="D93:D97"/>
    <mergeCell ref="E93:E97"/>
    <mergeCell ref="F93:F97"/>
    <mergeCell ref="G93:G97"/>
    <mergeCell ref="H93:H97"/>
    <mergeCell ref="I93:I97"/>
    <mergeCell ref="J93:J97"/>
    <mergeCell ref="K93:K97"/>
    <mergeCell ref="L93:L97"/>
    <mergeCell ref="M93:M97"/>
    <mergeCell ref="N93:N97"/>
    <mergeCell ref="O93:O97"/>
    <mergeCell ref="P93:P97"/>
    <mergeCell ref="A88:A92"/>
    <mergeCell ref="B88:B92"/>
    <mergeCell ref="C88:C92"/>
    <mergeCell ref="D88:D92"/>
    <mergeCell ref="E88:E92"/>
    <mergeCell ref="F88:F92"/>
    <mergeCell ref="G88:G92"/>
    <mergeCell ref="H88:H92"/>
    <mergeCell ref="I88:I92"/>
    <mergeCell ref="P58:P62"/>
    <mergeCell ref="J63:J67"/>
    <mergeCell ref="K63:K67"/>
    <mergeCell ref="L63:L67"/>
    <mergeCell ref="N63:N67"/>
    <mergeCell ref="O63:O67"/>
    <mergeCell ref="B63:B67"/>
    <mergeCell ref="C63:C67"/>
    <mergeCell ref="M63:M67"/>
    <mergeCell ref="M68:M72"/>
    <mergeCell ref="I63:I67"/>
    <mergeCell ref="E83:E87"/>
    <mergeCell ref="F83:F87"/>
    <mergeCell ref="G83:G87"/>
    <mergeCell ref="H83:H87"/>
    <mergeCell ref="I83:I87"/>
    <mergeCell ref="P53:P5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J53:J57"/>
    <mergeCell ref="K53:K57"/>
    <mergeCell ref="L53:L57"/>
    <mergeCell ref="N53:N57"/>
    <mergeCell ref="O53:O57"/>
    <mergeCell ref="A53:A57"/>
    <mergeCell ref="B53:B57"/>
    <mergeCell ref="C53:C57"/>
    <mergeCell ref="D53:D57"/>
    <mergeCell ref="E53:E57"/>
    <mergeCell ref="F53:F57"/>
    <mergeCell ref="G53:G57"/>
    <mergeCell ref="H53:H57"/>
    <mergeCell ref="P43:P47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I43:I47"/>
    <mergeCell ref="J43:J47"/>
    <mergeCell ref="K43:K47"/>
    <mergeCell ref="L43:L47"/>
    <mergeCell ref="A43:A47"/>
    <mergeCell ref="B43:B47"/>
    <mergeCell ref="C43:C47"/>
    <mergeCell ref="D43:D47"/>
    <mergeCell ref="E43:E47"/>
    <mergeCell ref="F43:F47"/>
    <mergeCell ref="P48:P52"/>
    <mergeCell ref="N33:N37"/>
    <mergeCell ref="O33:O37"/>
    <mergeCell ref="A33:A37"/>
    <mergeCell ref="B33:B37"/>
    <mergeCell ref="C33:C37"/>
    <mergeCell ref="D33:D37"/>
    <mergeCell ref="H48:H52"/>
    <mergeCell ref="N43:N47"/>
    <mergeCell ref="O43:O4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48:I52"/>
    <mergeCell ref="E33:E37"/>
    <mergeCell ref="F33:F37"/>
    <mergeCell ref="G33:G37"/>
    <mergeCell ref="H33:H37"/>
    <mergeCell ref="O38:O42"/>
    <mergeCell ref="P38:P42"/>
    <mergeCell ref="P33:P37"/>
    <mergeCell ref="I33:I37"/>
    <mergeCell ref="B28:B32"/>
    <mergeCell ref="C28:C32"/>
    <mergeCell ref="D28:D32"/>
    <mergeCell ref="E28:E32"/>
    <mergeCell ref="F28:F32"/>
    <mergeCell ref="G28:G32"/>
    <mergeCell ref="J38:J42"/>
    <mergeCell ref="K38:K42"/>
    <mergeCell ref="L38:L42"/>
    <mergeCell ref="N38:N42"/>
    <mergeCell ref="J33:J37"/>
    <mergeCell ref="K33:K37"/>
    <mergeCell ref="L33:L37"/>
    <mergeCell ref="H28:H32"/>
    <mergeCell ref="O28:O32"/>
    <mergeCell ref="P28:P32"/>
    <mergeCell ref="I28:I32"/>
    <mergeCell ref="J28:J32"/>
    <mergeCell ref="K28:K32"/>
    <mergeCell ref="L28:L32"/>
    <mergeCell ref="N28:N32"/>
    <mergeCell ref="G23:G27"/>
    <mergeCell ref="H23:H27"/>
    <mergeCell ref="A23:A27"/>
    <mergeCell ref="B23:B27"/>
    <mergeCell ref="C23:C27"/>
    <mergeCell ref="D23:D27"/>
    <mergeCell ref="E23:E27"/>
    <mergeCell ref="F23:F27"/>
    <mergeCell ref="P18:P22"/>
    <mergeCell ref="K18:K22"/>
    <mergeCell ref="L18:L22"/>
    <mergeCell ref="N18:N22"/>
    <mergeCell ref="N23:N27"/>
    <mergeCell ref="O23:O27"/>
    <mergeCell ref="P23:P27"/>
    <mergeCell ref="I23:I27"/>
    <mergeCell ref="J23:J27"/>
    <mergeCell ref="K23:K27"/>
    <mergeCell ref="L23:L27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A13:A17"/>
    <mergeCell ref="B13:B17"/>
    <mergeCell ref="C13:C17"/>
    <mergeCell ref="D13:D17"/>
    <mergeCell ref="E13:E17"/>
    <mergeCell ref="F13:F17"/>
    <mergeCell ref="J18:J22"/>
    <mergeCell ref="O18:O22"/>
    <mergeCell ref="G3:G7"/>
    <mergeCell ref="H3:H7"/>
    <mergeCell ref="A3:A7"/>
    <mergeCell ref="B3:B7"/>
    <mergeCell ref="C3:C7"/>
    <mergeCell ref="D3:D7"/>
    <mergeCell ref="E3:E7"/>
    <mergeCell ref="F3:F7"/>
    <mergeCell ref="D63:D67"/>
    <mergeCell ref="E63:E67"/>
    <mergeCell ref="F63:F67"/>
    <mergeCell ref="G63:G67"/>
    <mergeCell ref="H63:H67"/>
    <mergeCell ref="G13:G17"/>
    <mergeCell ref="H13:H17"/>
    <mergeCell ref="H8:H12"/>
    <mergeCell ref="A8:A12"/>
    <mergeCell ref="B8:B12"/>
    <mergeCell ref="C8:C12"/>
    <mergeCell ref="D8:D12"/>
    <mergeCell ref="E8:E12"/>
    <mergeCell ref="F8:F12"/>
    <mergeCell ref="G8:G12"/>
    <mergeCell ref="A28:A32"/>
    <mergeCell ref="O58:O62"/>
    <mergeCell ref="O48:O52"/>
    <mergeCell ref="J48:J52"/>
    <mergeCell ref="K48:K52"/>
    <mergeCell ref="L48:L52"/>
    <mergeCell ref="N48:N52"/>
    <mergeCell ref="J58:J62"/>
    <mergeCell ref="K58:K62"/>
    <mergeCell ref="L58:L62"/>
    <mergeCell ref="N58:N62"/>
    <mergeCell ref="M48:M52"/>
    <mergeCell ref="M53:M57"/>
    <mergeCell ref="M58:M62"/>
    <mergeCell ref="N3:N7"/>
    <mergeCell ref="O3:O7"/>
    <mergeCell ref="P3:P7"/>
    <mergeCell ref="I3:I7"/>
    <mergeCell ref="J3:J7"/>
    <mergeCell ref="K3:K7"/>
    <mergeCell ref="L3:L7"/>
    <mergeCell ref="O8:O12"/>
    <mergeCell ref="P8:P12"/>
    <mergeCell ref="I8:I12"/>
    <mergeCell ref="J8:J12"/>
    <mergeCell ref="K8:K12"/>
    <mergeCell ref="L8:L12"/>
    <mergeCell ref="N8:N12"/>
    <mergeCell ref="M3:M7"/>
    <mergeCell ref="M8:M12"/>
    <mergeCell ref="M13:M17"/>
    <mergeCell ref="M18:M22"/>
    <mergeCell ref="M23:M27"/>
    <mergeCell ref="M28:M32"/>
    <mergeCell ref="M33:M37"/>
    <mergeCell ref="M38:M42"/>
    <mergeCell ref="M43:M47"/>
    <mergeCell ref="P63:P67"/>
    <mergeCell ref="A68:A72"/>
    <mergeCell ref="B68:B72"/>
    <mergeCell ref="C68:C72"/>
    <mergeCell ref="D68:D72"/>
    <mergeCell ref="E68:E72"/>
    <mergeCell ref="F68:F72"/>
    <mergeCell ref="G68:G72"/>
    <mergeCell ref="H68:H72"/>
    <mergeCell ref="I68:I72"/>
    <mergeCell ref="J68:J72"/>
    <mergeCell ref="K68:K72"/>
    <mergeCell ref="L68:L72"/>
    <mergeCell ref="N68:N72"/>
    <mergeCell ref="O68:O72"/>
    <mergeCell ref="P68:P72"/>
    <mergeCell ref="A63:A67"/>
    <mergeCell ref="N73:N77"/>
    <mergeCell ref="O73:O77"/>
    <mergeCell ref="P73:P77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J78:J82"/>
    <mergeCell ref="K78:K82"/>
    <mergeCell ref="L78:L82"/>
    <mergeCell ref="M78:M82"/>
    <mergeCell ref="N78:N82"/>
    <mergeCell ref="O78:O82"/>
    <mergeCell ref="P78:P82"/>
    <mergeCell ref="J83:J87"/>
    <mergeCell ref="K83:K87"/>
    <mergeCell ref="L83:L87"/>
    <mergeCell ref="M83:M87"/>
    <mergeCell ref="N83:N87"/>
    <mergeCell ref="O83:O87"/>
    <mergeCell ref="P83:P87"/>
    <mergeCell ref="A73:A77"/>
    <mergeCell ref="B73:B77"/>
    <mergeCell ref="C73:C77"/>
    <mergeCell ref="D73:D77"/>
    <mergeCell ref="E73:E77"/>
    <mergeCell ref="F73:F77"/>
    <mergeCell ref="G73:G77"/>
    <mergeCell ref="H73:H77"/>
    <mergeCell ref="I73:I77"/>
    <mergeCell ref="J73:J77"/>
    <mergeCell ref="K73:K77"/>
    <mergeCell ref="L73:L77"/>
    <mergeCell ref="M73:M77"/>
    <mergeCell ref="A83:A87"/>
    <mergeCell ref="B83:B87"/>
    <mergeCell ref="C83:C87"/>
    <mergeCell ref="D83:D8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9"/>
  <sheetViews>
    <sheetView workbookViewId="0">
      <pane xSplit="14" ySplit="2" topLeftCell="O3" activePane="bottomRight" state="frozen"/>
      <selection pane="topRight" activeCell="Q1" sqref="Q1"/>
      <selection pane="bottomLeft" activeCell="A3" sqref="A3"/>
      <selection pane="bottomRight" activeCell="N20" sqref="N20"/>
    </sheetView>
  </sheetViews>
  <sheetFormatPr baseColWidth="10" defaultRowHeight="12.75" x14ac:dyDescent="0.2"/>
  <cols>
    <col min="1" max="1" width="6.42578125" style="49" customWidth="1"/>
    <col min="2" max="2" width="5.42578125" style="49" customWidth="1"/>
    <col min="3" max="3" width="7.28515625" style="49" customWidth="1"/>
    <col min="4" max="4" width="8.140625" style="49" customWidth="1"/>
    <col min="5" max="5" width="8.28515625" style="49" customWidth="1"/>
    <col min="6" max="6" width="7.7109375" style="49" customWidth="1"/>
    <col min="7" max="7" width="8.140625" style="49" customWidth="1"/>
    <col min="8" max="8" width="10" style="46" customWidth="1"/>
    <col min="9" max="9" width="9.28515625" style="49" customWidth="1"/>
    <col min="10" max="10" width="8.140625" style="49" customWidth="1"/>
    <col min="11" max="11" width="6.5703125" style="49" customWidth="1"/>
    <col min="12" max="12" width="9.5703125" style="49" customWidth="1"/>
    <col min="13" max="13" width="6" style="49" customWidth="1"/>
    <col min="14" max="14" width="13.42578125" style="113" customWidth="1"/>
    <col min="15" max="66" width="3.7109375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52" t="s">
        <v>24</v>
      </c>
      <c r="B3" s="352">
        <v>1</v>
      </c>
      <c r="C3" s="352" t="s">
        <v>170</v>
      </c>
      <c r="D3" s="352" t="s">
        <v>303</v>
      </c>
      <c r="E3" s="352"/>
      <c r="F3" s="352" t="s">
        <v>721</v>
      </c>
      <c r="G3" s="352" t="s">
        <v>722</v>
      </c>
      <c r="H3" s="355" t="s">
        <v>86</v>
      </c>
      <c r="I3" s="352" t="s">
        <v>723</v>
      </c>
      <c r="J3" s="352"/>
      <c r="K3" s="352"/>
      <c r="L3" s="352"/>
      <c r="M3" s="349"/>
      <c r="N3" s="112" t="s">
        <v>934</v>
      </c>
      <c r="BO3" s="132">
        <f t="shared" ref="BO3:BO5" si="0">SUM(O3:BN3)</f>
        <v>0</v>
      </c>
    </row>
    <row r="4" spans="1:67" x14ac:dyDescent="0.2">
      <c r="A4" s="353"/>
      <c r="B4" s="353"/>
      <c r="C4" s="353"/>
      <c r="D4" s="353"/>
      <c r="E4" s="353"/>
      <c r="F4" s="353"/>
      <c r="G4" s="353"/>
      <c r="H4" s="356"/>
      <c r="I4" s="353"/>
      <c r="J4" s="353"/>
      <c r="K4" s="353"/>
      <c r="L4" s="357"/>
      <c r="M4" s="350"/>
      <c r="N4" s="112" t="s">
        <v>935</v>
      </c>
      <c r="BO4" s="132">
        <f t="shared" si="0"/>
        <v>0</v>
      </c>
    </row>
    <row r="5" spans="1:67" x14ac:dyDescent="0.2">
      <c r="A5" s="353"/>
      <c r="B5" s="353"/>
      <c r="C5" s="353"/>
      <c r="D5" s="353"/>
      <c r="E5" s="353"/>
      <c r="F5" s="353"/>
      <c r="G5" s="353"/>
      <c r="H5" s="356"/>
      <c r="I5" s="353"/>
      <c r="J5" s="353"/>
      <c r="K5" s="353"/>
      <c r="L5" s="357"/>
      <c r="M5" s="350"/>
      <c r="N5" s="115" t="s">
        <v>633</v>
      </c>
      <c r="O5" s="116" t="str">
        <f t="shared" ref="O5:BN5" si="1">IF(ISBLANK(O3),"-",O3+O4)</f>
        <v>-</v>
      </c>
      <c r="P5" s="116" t="str">
        <f t="shared" si="1"/>
        <v>-</v>
      </c>
      <c r="Q5" s="116" t="str">
        <f t="shared" si="1"/>
        <v>-</v>
      </c>
      <c r="R5" s="116" t="str">
        <f t="shared" si="1"/>
        <v>-</v>
      </c>
      <c r="S5" s="116" t="str">
        <f t="shared" si="1"/>
        <v>-</v>
      </c>
      <c r="T5" s="116" t="str">
        <f t="shared" si="1"/>
        <v>-</v>
      </c>
      <c r="U5" s="116" t="str">
        <f t="shared" si="1"/>
        <v>-</v>
      </c>
      <c r="V5" s="116" t="str">
        <f t="shared" si="1"/>
        <v>-</v>
      </c>
      <c r="W5" s="116" t="str">
        <f t="shared" si="1"/>
        <v>-</v>
      </c>
      <c r="X5" s="116" t="str">
        <f t="shared" si="1"/>
        <v>-</v>
      </c>
      <c r="Y5" s="116" t="str">
        <f t="shared" si="1"/>
        <v>-</v>
      </c>
      <c r="Z5" s="116" t="str">
        <f t="shared" si="1"/>
        <v>-</v>
      </c>
      <c r="AA5" s="116" t="str">
        <f t="shared" si="1"/>
        <v>-</v>
      </c>
      <c r="AB5" s="116" t="str">
        <f t="shared" si="1"/>
        <v>-</v>
      </c>
      <c r="AC5" s="116" t="str">
        <f t="shared" si="1"/>
        <v>-</v>
      </c>
      <c r="AD5" s="116" t="str">
        <f t="shared" si="1"/>
        <v>-</v>
      </c>
      <c r="AE5" s="116" t="str">
        <f t="shared" si="1"/>
        <v>-</v>
      </c>
      <c r="AF5" s="116" t="str">
        <f t="shared" si="1"/>
        <v>-</v>
      </c>
      <c r="AG5" s="116" t="str">
        <f t="shared" si="1"/>
        <v>-</v>
      </c>
      <c r="AH5" s="116" t="str">
        <f t="shared" si="1"/>
        <v>-</v>
      </c>
      <c r="AI5" s="116" t="str">
        <f t="shared" si="1"/>
        <v>-</v>
      </c>
      <c r="AJ5" s="116" t="str">
        <f t="shared" si="1"/>
        <v>-</v>
      </c>
      <c r="AK5" s="116" t="str">
        <f t="shared" si="1"/>
        <v>-</v>
      </c>
      <c r="AL5" s="116" t="str">
        <f t="shared" si="1"/>
        <v>-</v>
      </c>
      <c r="AM5" s="116" t="str">
        <f t="shared" si="1"/>
        <v>-</v>
      </c>
      <c r="AN5" s="116" t="str">
        <f t="shared" si="1"/>
        <v>-</v>
      </c>
      <c r="AO5" s="116" t="str">
        <f t="shared" si="1"/>
        <v>-</v>
      </c>
      <c r="AP5" s="116" t="str">
        <f t="shared" si="1"/>
        <v>-</v>
      </c>
      <c r="AQ5" s="116" t="str">
        <f t="shared" si="1"/>
        <v>-</v>
      </c>
      <c r="AR5" s="116" t="str">
        <f t="shared" si="1"/>
        <v>-</v>
      </c>
      <c r="AS5" s="116" t="str">
        <f t="shared" si="1"/>
        <v>-</v>
      </c>
      <c r="AT5" s="116" t="str">
        <f t="shared" si="1"/>
        <v>-</v>
      </c>
      <c r="AU5" s="116" t="str">
        <f t="shared" si="1"/>
        <v>-</v>
      </c>
      <c r="AV5" s="116" t="str">
        <f t="shared" si="1"/>
        <v>-</v>
      </c>
      <c r="AW5" s="116" t="str">
        <f t="shared" si="1"/>
        <v>-</v>
      </c>
      <c r="AX5" s="116" t="str">
        <f t="shared" si="1"/>
        <v>-</v>
      </c>
      <c r="AY5" s="116" t="str">
        <f t="shared" si="1"/>
        <v>-</v>
      </c>
      <c r="AZ5" s="116" t="str">
        <f t="shared" si="1"/>
        <v>-</v>
      </c>
      <c r="BA5" s="116" t="str">
        <f t="shared" si="1"/>
        <v>-</v>
      </c>
      <c r="BB5" s="116" t="str">
        <f t="shared" si="1"/>
        <v>-</v>
      </c>
      <c r="BC5" s="116" t="str">
        <f t="shared" si="1"/>
        <v>-</v>
      </c>
      <c r="BD5" s="116" t="str">
        <f t="shared" si="1"/>
        <v>-</v>
      </c>
      <c r="BE5" s="116" t="str">
        <f t="shared" si="1"/>
        <v>-</v>
      </c>
      <c r="BF5" s="116" t="str">
        <f t="shared" si="1"/>
        <v>-</v>
      </c>
      <c r="BG5" s="116" t="str">
        <f t="shared" si="1"/>
        <v>-</v>
      </c>
      <c r="BH5" s="116" t="str">
        <f t="shared" si="1"/>
        <v>-</v>
      </c>
      <c r="BI5" s="116" t="str">
        <f t="shared" si="1"/>
        <v>-</v>
      </c>
      <c r="BJ5" s="116" t="str">
        <f t="shared" si="1"/>
        <v>-</v>
      </c>
      <c r="BK5" s="116" t="str">
        <f t="shared" si="1"/>
        <v>-</v>
      </c>
      <c r="BL5" s="116" t="str">
        <f t="shared" si="1"/>
        <v>-</v>
      </c>
      <c r="BM5" s="116" t="str">
        <f t="shared" si="1"/>
        <v>-</v>
      </c>
      <c r="BN5" s="116" t="str">
        <f t="shared" si="1"/>
        <v>-</v>
      </c>
      <c r="BO5" s="133">
        <f t="shared" si="0"/>
        <v>0</v>
      </c>
    </row>
    <row r="6" spans="1:67" x14ac:dyDescent="0.2">
      <c r="A6" s="353"/>
      <c r="B6" s="353"/>
      <c r="C6" s="353"/>
      <c r="D6" s="353"/>
      <c r="E6" s="353"/>
      <c r="F6" s="353"/>
      <c r="G6" s="353"/>
      <c r="H6" s="356"/>
      <c r="I6" s="353"/>
      <c r="J6" s="353"/>
      <c r="K6" s="353"/>
      <c r="L6" s="357"/>
      <c r="M6" s="350"/>
      <c r="N6" s="112" t="s">
        <v>936</v>
      </c>
      <c r="O6" s="118" t="str">
        <f t="shared" ref="O6:BN6" si="2">IF(ISNUMBER(O5),(IF(O5&gt;0,(100/(O3+O4))*O3,"-")),"-")</f>
        <v>-</v>
      </c>
      <c r="P6" s="118" t="str">
        <f t="shared" si="2"/>
        <v>-</v>
      </c>
      <c r="Q6" s="118" t="str">
        <f t="shared" si="2"/>
        <v>-</v>
      </c>
      <c r="R6" s="118" t="str">
        <f t="shared" si="2"/>
        <v>-</v>
      </c>
      <c r="S6" s="118" t="str">
        <f t="shared" si="2"/>
        <v>-</v>
      </c>
      <c r="T6" s="118" t="str">
        <f t="shared" si="2"/>
        <v>-</v>
      </c>
      <c r="U6" s="118" t="str">
        <f t="shared" si="2"/>
        <v>-</v>
      </c>
      <c r="V6" s="118" t="str">
        <f t="shared" si="2"/>
        <v>-</v>
      </c>
      <c r="W6" s="118" t="str">
        <f t="shared" si="2"/>
        <v>-</v>
      </c>
      <c r="X6" s="118" t="str">
        <f t="shared" si="2"/>
        <v>-</v>
      </c>
      <c r="Y6" s="118" t="str">
        <f t="shared" si="2"/>
        <v>-</v>
      </c>
      <c r="Z6" s="118" t="str">
        <f t="shared" si="2"/>
        <v>-</v>
      </c>
      <c r="AA6" s="118" t="str">
        <f t="shared" si="2"/>
        <v>-</v>
      </c>
      <c r="AB6" s="118" t="str">
        <f t="shared" si="2"/>
        <v>-</v>
      </c>
      <c r="AC6" s="118" t="str">
        <f t="shared" si="2"/>
        <v>-</v>
      </c>
      <c r="AD6" s="118" t="str">
        <f t="shared" si="2"/>
        <v>-</v>
      </c>
      <c r="AE6" s="118" t="str">
        <f t="shared" si="2"/>
        <v>-</v>
      </c>
      <c r="AF6" s="118" t="str">
        <f t="shared" si="2"/>
        <v>-</v>
      </c>
      <c r="AG6" s="118" t="str">
        <f t="shared" si="2"/>
        <v>-</v>
      </c>
      <c r="AH6" s="118" t="str">
        <f t="shared" si="2"/>
        <v>-</v>
      </c>
      <c r="AI6" s="118" t="str">
        <f t="shared" si="2"/>
        <v>-</v>
      </c>
      <c r="AJ6" s="118" t="str">
        <f t="shared" si="2"/>
        <v>-</v>
      </c>
      <c r="AK6" s="118" t="str">
        <f t="shared" si="2"/>
        <v>-</v>
      </c>
      <c r="AL6" s="118" t="str">
        <f t="shared" si="2"/>
        <v>-</v>
      </c>
      <c r="AM6" s="118" t="str">
        <f t="shared" si="2"/>
        <v>-</v>
      </c>
      <c r="AN6" s="118" t="str">
        <f t="shared" si="2"/>
        <v>-</v>
      </c>
      <c r="AO6" s="118" t="str">
        <f t="shared" si="2"/>
        <v>-</v>
      </c>
      <c r="AP6" s="118" t="str">
        <f t="shared" si="2"/>
        <v>-</v>
      </c>
      <c r="AQ6" s="118" t="str">
        <f t="shared" si="2"/>
        <v>-</v>
      </c>
      <c r="AR6" s="118" t="str">
        <f t="shared" si="2"/>
        <v>-</v>
      </c>
      <c r="AS6" s="118" t="str">
        <f t="shared" si="2"/>
        <v>-</v>
      </c>
      <c r="AT6" s="118" t="str">
        <f t="shared" si="2"/>
        <v>-</v>
      </c>
      <c r="AU6" s="118" t="str">
        <f t="shared" si="2"/>
        <v>-</v>
      </c>
      <c r="AV6" s="118" t="str">
        <f t="shared" si="2"/>
        <v>-</v>
      </c>
      <c r="AW6" s="118" t="str">
        <f t="shared" si="2"/>
        <v>-</v>
      </c>
      <c r="AX6" s="118" t="str">
        <f t="shared" si="2"/>
        <v>-</v>
      </c>
      <c r="AY6" s="118" t="str">
        <f t="shared" si="2"/>
        <v>-</v>
      </c>
      <c r="AZ6" s="118" t="str">
        <f t="shared" si="2"/>
        <v>-</v>
      </c>
      <c r="BA6" s="118" t="str">
        <f t="shared" si="2"/>
        <v>-</v>
      </c>
      <c r="BB6" s="118" t="str">
        <f t="shared" si="2"/>
        <v>-</v>
      </c>
      <c r="BC6" s="118" t="str">
        <f t="shared" si="2"/>
        <v>-</v>
      </c>
      <c r="BD6" s="118" t="str">
        <f t="shared" si="2"/>
        <v>-</v>
      </c>
      <c r="BE6" s="118" t="str">
        <f t="shared" si="2"/>
        <v>-</v>
      </c>
      <c r="BF6" s="118" t="str">
        <f t="shared" si="2"/>
        <v>-</v>
      </c>
      <c r="BG6" s="118" t="str">
        <f t="shared" si="2"/>
        <v>-</v>
      </c>
      <c r="BH6" s="118" t="str">
        <f t="shared" si="2"/>
        <v>-</v>
      </c>
      <c r="BI6" s="118" t="str">
        <f t="shared" si="2"/>
        <v>-</v>
      </c>
      <c r="BJ6" s="118" t="str">
        <f t="shared" si="2"/>
        <v>-</v>
      </c>
      <c r="BK6" s="118" t="str">
        <f t="shared" si="2"/>
        <v>-</v>
      </c>
      <c r="BL6" s="118" t="str">
        <f t="shared" si="2"/>
        <v>-</v>
      </c>
      <c r="BM6" s="118" t="str">
        <f t="shared" si="2"/>
        <v>-</v>
      </c>
      <c r="BN6" s="118" t="str">
        <f t="shared" si="2"/>
        <v>-</v>
      </c>
      <c r="BO6" s="119" t="e">
        <f t="shared" ref="BO6:BO7" si="3">AVERAGE(O6:BN6)</f>
        <v>#DIV/0!</v>
      </c>
    </row>
    <row r="7" spans="1:67" x14ac:dyDescent="0.2">
      <c r="A7" s="353"/>
      <c r="B7" s="353"/>
      <c r="C7" s="353"/>
      <c r="D7" s="353"/>
      <c r="E7" s="353"/>
      <c r="F7" s="353"/>
      <c r="G7" s="353"/>
      <c r="H7" s="356"/>
      <c r="I7" s="353"/>
      <c r="J7" s="353"/>
      <c r="K7" s="353"/>
      <c r="L7" s="357"/>
      <c r="M7" s="350"/>
      <c r="N7" s="120" t="s">
        <v>937</v>
      </c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2" t="e">
        <f t="shared" si="3"/>
        <v>#DIV/0!</v>
      </c>
    </row>
    <row r="8" spans="1:67" ht="12.75" customHeight="1" x14ac:dyDescent="0.2">
      <c r="A8" s="352" t="s">
        <v>24</v>
      </c>
      <c r="B8" s="352">
        <v>2</v>
      </c>
      <c r="C8" s="352" t="s">
        <v>170</v>
      </c>
      <c r="D8" s="352" t="s">
        <v>303</v>
      </c>
      <c r="E8" s="352"/>
      <c r="F8" s="352" t="s">
        <v>721</v>
      </c>
      <c r="G8" s="352" t="s">
        <v>722</v>
      </c>
      <c r="H8" s="355" t="s">
        <v>103</v>
      </c>
      <c r="I8" s="352" t="s">
        <v>723</v>
      </c>
      <c r="J8" s="352"/>
      <c r="K8" s="352"/>
      <c r="L8" s="352"/>
      <c r="M8" s="349"/>
      <c r="N8" s="112" t="s">
        <v>934</v>
      </c>
      <c r="BO8" s="132">
        <f t="shared" ref="BO8:BO10" si="4">SUM(O8:BN8)</f>
        <v>0</v>
      </c>
    </row>
    <row r="9" spans="1:67" x14ac:dyDescent="0.2">
      <c r="A9" s="353"/>
      <c r="B9" s="353"/>
      <c r="C9" s="353"/>
      <c r="D9" s="353"/>
      <c r="E9" s="353"/>
      <c r="F9" s="353"/>
      <c r="G9" s="353"/>
      <c r="H9" s="356"/>
      <c r="I9" s="353"/>
      <c r="J9" s="353"/>
      <c r="K9" s="353"/>
      <c r="L9" s="357"/>
      <c r="M9" s="350"/>
      <c r="N9" s="112" t="s">
        <v>935</v>
      </c>
      <c r="BO9" s="132">
        <f t="shared" si="4"/>
        <v>0</v>
      </c>
    </row>
    <row r="10" spans="1:67" x14ac:dyDescent="0.2">
      <c r="A10" s="353"/>
      <c r="B10" s="353"/>
      <c r="C10" s="353"/>
      <c r="D10" s="353"/>
      <c r="E10" s="353"/>
      <c r="F10" s="353"/>
      <c r="G10" s="353"/>
      <c r="H10" s="356"/>
      <c r="I10" s="353"/>
      <c r="J10" s="353"/>
      <c r="K10" s="353"/>
      <c r="L10" s="357"/>
      <c r="M10" s="350"/>
      <c r="N10" s="115" t="s">
        <v>633</v>
      </c>
      <c r="O10" s="116" t="str">
        <f t="shared" ref="O10:BN10" si="5">IF(ISBLANK(O8),"-",O8+O9)</f>
        <v>-</v>
      </c>
      <c r="P10" s="116" t="str">
        <f t="shared" si="5"/>
        <v>-</v>
      </c>
      <c r="Q10" s="116" t="str">
        <f t="shared" si="5"/>
        <v>-</v>
      </c>
      <c r="R10" s="116" t="str">
        <f t="shared" si="5"/>
        <v>-</v>
      </c>
      <c r="S10" s="116" t="str">
        <f t="shared" si="5"/>
        <v>-</v>
      </c>
      <c r="T10" s="116" t="str">
        <f t="shared" si="5"/>
        <v>-</v>
      </c>
      <c r="U10" s="116" t="str">
        <f t="shared" si="5"/>
        <v>-</v>
      </c>
      <c r="V10" s="116" t="str">
        <f t="shared" si="5"/>
        <v>-</v>
      </c>
      <c r="W10" s="116" t="str">
        <f t="shared" si="5"/>
        <v>-</v>
      </c>
      <c r="X10" s="116" t="str">
        <f t="shared" si="5"/>
        <v>-</v>
      </c>
      <c r="Y10" s="116" t="str">
        <f t="shared" si="5"/>
        <v>-</v>
      </c>
      <c r="Z10" s="116" t="str">
        <f t="shared" si="5"/>
        <v>-</v>
      </c>
      <c r="AA10" s="116" t="str">
        <f t="shared" si="5"/>
        <v>-</v>
      </c>
      <c r="AB10" s="116" t="str">
        <f t="shared" si="5"/>
        <v>-</v>
      </c>
      <c r="AC10" s="116" t="str">
        <f t="shared" si="5"/>
        <v>-</v>
      </c>
      <c r="AD10" s="116" t="str">
        <f t="shared" si="5"/>
        <v>-</v>
      </c>
      <c r="AE10" s="116" t="str">
        <f t="shared" si="5"/>
        <v>-</v>
      </c>
      <c r="AF10" s="116" t="str">
        <f t="shared" si="5"/>
        <v>-</v>
      </c>
      <c r="AG10" s="116" t="str">
        <f t="shared" si="5"/>
        <v>-</v>
      </c>
      <c r="AH10" s="116" t="str">
        <f t="shared" si="5"/>
        <v>-</v>
      </c>
      <c r="AI10" s="116" t="str">
        <f t="shared" si="5"/>
        <v>-</v>
      </c>
      <c r="AJ10" s="116" t="str">
        <f t="shared" si="5"/>
        <v>-</v>
      </c>
      <c r="AK10" s="116" t="str">
        <f t="shared" si="5"/>
        <v>-</v>
      </c>
      <c r="AL10" s="116" t="str">
        <f t="shared" si="5"/>
        <v>-</v>
      </c>
      <c r="AM10" s="116" t="str">
        <f t="shared" si="5"/>
        <v>-</v>
      </c>
      <c r="AN10" s="116" t="str">
        <f t="shared" si="5"/>
        <v>-</v>
      </c>
      <c r="AO10" s="116" t="str">
        <f t="shared" si="5"/>
        <v>-</v>
      </c>
      <c r="AP10" s="116" t="str">
        <f t="shared" si="5"/>
        <v>-</v>
      </c>
      <c r="AQ10" s="116" t="str">
        <f t="shared" si="5"/>
        <v>-</v>
      </c>
      <c r="AR10" s="116" t="str">
        <f t="shared" si="5"/>
        <v>-</v>
      </c>
      <c r="AS10" s="116" t="str">
        <f t="shared" si="5"/>
        <v>-</v>
      </c>
      <c r="AT10" s="116" t="str">
        <f t="shared" si="5"/>
        <v>-</v>
      </c>
      <c r="AU10" s="116" t="str">
        <f t="shared" si="5"/>
        <v>-</v>
      </c>
      <c r="AV10" s="116" t="str">
        <f t="shared" si="5"/>
        <v>-</v>
      </c>
      <c r="AW10" s="116" t="str">
        <f t="shared" si="5"/>
        <v>-</v>
      </c>
      <c r="AX10" s="116" t="str">
        <f t="shared" si="5"/>
        <v>-</v>
      </c>
      <c r="AY10" s="116" t="str">
        <f t="shared" si="5"/>
        <v>-</v>
      </c>
      <c r="AZ10" s="116" t="str">
        <f t="shared" si="5"/>
        <v>-</v>
      </c>
      <c r="BA10" s="116" t="str">
        <f t="shared" si="5"/>
        <v>-</v>
      </c>
      <c r="BB10" s="116" t="str">
        <f t="shared" si="5"/>
        <v>-</v>
      </c>
      <c r="BC10" s="116" t="str">
        <f t="shared" si="5"/>
        <v>-</v>
      </c>
      <c r="BD10" s="116" t="str">
        <f t="shared" si="5"/>
        <v>-</v>
      </c>
      <c r="BE10" s="116" t="str">
        <f t="shared" si="5"/>
        <v>-</v>
      </c>
      <c r="BF10" s="116" t="str">
        <f t="shared" si="5"/>
        <v>-</v>
      </c>
      <c r="BG10" s="116" t="str">
        <f t="shared" si="5"/>
        <v>-</v>
      </c>
      <c r="BH10" s="116" t="str">
        <f t="shared" si="5"/>
        <v>-</v>
      </c>
      <c r="BI10" s="116" t="str">
        <f t="shared" si="5"/>
        <v>-</v>
      </c>
      <c r="BJ10" s="116" t="str">
        <f t="shared" si="5"/>
        <v>-</v>
      </c>
      <c r="BK10" s="116" t="str">
        <f t="shared" si="5"/>
        <v>-</v>
      </c>
      <c r="BL10" s="116" t="str">
        <f t="shared" si="5"/>
        <v>-</v>
      </c>
      <c r="BM10" s="116" t="str">
        <f t="shared" si="5"/>
        <v>-</v>
      </c>
      <c r="BN10" s="116" t="str">
        <f t="shared" si="5"/>
        <v>-</v>
      </c>
      <c r="BO10" s="133">
        <f t="shared" si="4"/>
        <v>0</v>
      </c>
    </row>
    <row r="11" spans="1:67" x14ac:dyDescent="0.2">
      <c r="A11" s="353"/>
      <c r="B11" s="353"/>
      <c r="C11" s="353"/>
      <c r="D11" s="353"/>
      <c r="E11" s="353"/>
      <c r="F11" s="353"/>
      <c r="G11" s="353"/>
      <c r="H11" s="356"/>
      <c r="I11" s="353"/>
      <c r="J11" s="353"/>
      <c r="K11" s="353"/>
      <c r="L11" s="357"/>
      <c r="M11" s="350"/>
      <c r="N11" s="112" t="s">
        <v>936</v>
      </c>
      <c r="O11" s="118" t="str">
        <f t="shared" ref="O11:BN11" si="6">IF(ISNUMBER(O10),(IF(O10&gt;0,(100/(O8+O9))*O8,"-")),"-")</f>
        <v>-</v>
      </c>
      <c r="P11" s="118" t="str">
        <f t="shared" si="6"/>
        <v>-</v>
      </c>
      <c r="Q11" s="118" t="str">
        <f t="shared" si="6"/>
        <v>-</v>
      </c>
      <c r="R11" s="118" t="str">
        <f t="shared" si="6"/>
        <v>-</v>
      </c>
      <c r="S11" s="118" t="str">
        <f t="shared" si="6"/>
        <v>-</v>
      </c>
      <c r="T11" s="118" t="str">
        <f t="shared" si="6"/>
        <v>-</v>
      </c>
      <c r="U11" s="118" t="str">
        <f t="shared" si="6"/>
        <v>-</v>
      </c>
      <c r="V11" s="118" t="str">
        <f t="shared" si="6"/>
        <v>-</v>
      </c>
      <c r="W11" s="118" t="str">
        <f t="shared" si="6"/>
        <v>-</v>
      </c>
      <c r="X11" s="118" t="str">
        <f t="shared" si="6"/>
        <v>-</v>
      </c>
      <c r="Y11" s="118" t="str">
        <f t="shared" si="6"/>
        <v>-</v>
      </c>
      <c r="Z11" s="118" t="str">
        <f t="shared" si="6"/>
        <v>-</v>
      </c>
      <c r="AA11" s="118" t="str">
        <f t="shared" si="6"/>
        <v>-</v>
      </c>
      <c r="AB11" s="118" t="str">
        <f t="shared" si="6"/>
        <v>-</v>
      </c>
      <c r="AC11" s="118" t="str">
        <f t="shared" si="6"/>
        <v>-</v>
      </c>
      <c r="AD11" s="118" t="str">
        <f t="shared" si="6"/>
        <v>-</v>
      </c>
      <c r="AE11" s="118" t="str">
        <f t="shared" si="6"/>
        <v>-</v>
      </c>
      <c r="AF11" s="118" t="str">
        <f t="shared" si="6"/>
        <v>-</v>
      </c>
      <c r="AG11" s="118" t="str">
        <f t="shared" si="6"/>
        <v>-</v>
      </c>
      <c r="AH11" s="118" t="str">
        <f t="shared" si="6"/>
        <v>-</v>
      </c>
      <c r="AI11" s="118" t="str">
        <f t="shared" si="6"/>
        <v>-</v>
      </c>
      <c r="AJ11" s="118" t="str">
        <f t="shared" si="6"/>
        <v>-</v>
      </c>
      <c r="AK11" s="118" t="str">
        <f t="shared" si="6"/>
        <v>-</v>
      </c>
      <c r="AL11" s="118" t="str">
        <f t="shared" si="6"/>
        <v>-</v>
      </c>
      <c r="AM11" s="118" t="str">
        <f t="shared" si="6"/>
        <v>-</v>
      </c>
      <c r="AN11" s="118" t="str">
        <f t="shared" si="6"/>
        <v>-</v>
      </c>
      <c r="AO11" s="118" t="str">
        <f t="shared" si="6"/>
        <v>-</v>
      </c>
      <c r="AP11" s="118" t="str">
        <f t="shared" si="6"/>
        <v>-</v>
      </c>
      <c r="AQ11" s="118" t="str">
        <f t="shared" si="6"/>
        <v>-</v>
      </c>
      <c r="AR11" s="118" t="str">
        <f t="shared" si="6"/>
        <v>-</v>
      </c>
      <c r="AS11" s="118" t="str">
        <f t="shared" si="6"/>
        <v>-</v>
      </c>
      <c r="AT11" s="118" t="str">
        <f t="shared" si="6"/>
        <v>-</v>
      </c>
      <c r="AU11" s="118" t="str">
        <f t="shared" si="6"/>
        <v>-</v>
      </c>
      <c r="AV11" s="118" t="str">
        <f t="shared" si="6"/>
        <v>-</v>
      </c>
      <c r="AW11" s="118" t="str">
        <f t="shared" si="6"/>
        <v>-</v>
      </c>
      <c r="AX11" s="118" t="str">
        <f t="shared" si="6"/>
        <v>-</v>
      </c>
      <c r="AY11" s="118" t="str">
        <f t="shared" si="6"/>
        <v>-</v>
      </c>
      <c r="AZ11" s="118" t="str">
        <f t="shared" si="6"/>
        <v>-</v>
      </c>
      <c r="BA11" s="118" t="str">
        <f t="shared" si="6"/>
        <v>-</v>
      </c>
      <c r="BB11" s="118" t="str">
        <f t="shared" si="6"/>
        <v>-</v>
      </c>
      <c r="BC11" s="118" t="str">
        <f t="shared" si="6"/>
        <v>-</v>
      </c>
      <c r="BD11" s="118" t="str">
        <f t="shared" si="6"/>
        <v>-</v>
      </c>
      <c r="BE11" s="118" t="str">
        <f t="shared" si="6"/>
        <v>-</v>
      </c>
      <c r="BF11" s="118" t="str">
        <f t="shared" si="6"/>
        <v>-</v>
      </c>
      <c r="BG11" s="118" t="str">
        <f t="shared" si="6"/>
        <v>-</v>
      </c>
      <c r="BH11" s="118" t="str">
        <f t="shared" si="6"/>
        <v>-</v>
      </c>
      <c r="BI11" s="118" t="str">
        <f t="shared" si="6"/>
        <v>-</v>
      </c>
      <c r="BJ11" s="118" t="str">
        <f t="shared" si="6"/>
        <v>-</v>
      </c>
      <c r="BK11" s="118" t="str">
        <f t="shared" si="6"/>
        <v>-</v>
      </c>
      <c r="BL11" s="118" t="str">
        <f t="shared" si="6"/>
        <v>-</v>
      </c>
      <c r="BM11" s="118" t="str">
        <f t="shared" si="6"/>
        <v>-</v>
      </c>
      <c r="BN11" s="118" t="str">
        <f t="shared" si="6"/>
        <v>-</v>
      </c>
      <c r="BO11" s="119" t="e">
        <f t="shared" ref="BO11:BO12" si="7">AVERAGE(O11:BN11)</f>
        <v>#DIV/0!</v>
      </c>
    </row>
    <row r="12" spans="1:67" x14ac:dyDescent="0.2">
      <c r="A12" s="354"/>
      <c r="B12" s="354"/>
      <c r="C12" s="354"/>
      <c r="D12" s="354"/>
      <c r="E12" s="354"/>
      <c r="F12" s="354"/>
      <c r="G12" s="354"/>
      <c r="H12" s="358"/>
      <c r="I12" s="354"/>
      <c r="J12" s="354"/>
      <c r="K12" s="354"/>
      <c r="L12" s="354"/>
      <c r="M12" s="351"/>
      <c r="N12" s="120" t="s">
        <v>937</v>
      </c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2" t="e">
        <f t="shared" si="7"/>
        <v>#DIV/0!</v>
      </c>
    </row>
    <row r="15" spans="1:67" x14ac:dyDescent="0.2">
      <c r="N15" s="129" t="s">
        <v>956</v>
      </c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</row>
    <row r="16" spans="1:67" x14ac:dyDescent="0.2">
      <c r="N16" s="127" t="s">
        <v>939</v>
      </c>
      <c r="O16" s="125">
        <v>1</v>
      </c>
      <c r="P16" s="125">
        <v>2</v>
      </c>
      <c r="Q16" s="125">
        <v>3</v>
      </c>
      <c r="R16" s="125">
        <v>4</v>
      </c>
      <c r="S16" s="125">
        <v>5</v>
      </c>
      <c r="T16" s="125">
        <v>6</v>
      </c>
      <c r="U16" s="125">
        <v>7</v>
      </c>
      <c r="V16" s="125">
        <v>8</v>
      </c>
      <c r="W16" s="125">
        <v>9</v>
      </c>
      <c r="X16" s="125">
        <v>10</v>
      </c>
      <c r="Y16" s="125">
        <v>11</v>
      </c>
      <c r="Z16" s="125">
        <v>12</v>
      </c>
      <c r="AA16" s="125">
        <v>13</v>
      </c>
      <c r="AB16" s="125">
        <v>14</v>
      </c>
      <c r="AC16" s="125">
        <v>15</v>
      </c>
      <c r="AD16" s="125">
        <v>16</v>
      </c>
      <c r="AE16" s="125">
        <v>17</v>
      </c>
      <c r="AF16" s="125">
        <v>18</v>
      </c>
      <c r="AG16" s="125">
        <v>19</v>
      </c>
      <c r="AH16" s="125">
        <v>20</v>
      </c>
      <c r="AI16" s="125">
        <v>21</v>
      </c>
      <c r="AJ16" s="125">
        <v>22</v>
      </c>
      <c r="AK16" s="125">
        <v>23</v>
      </c>
      <c r="AL16" s="125">
        <v>24</v>
      </c>
      <c r="AM16" s="125">
        <v>25</v>
      </c>
      <c r="AN16" s="125">
        <v>26</v>
      </c>
      <c r="AO16" s="125">
        <v>27</v>
      </c>
      <c r="AP16" s="125">
        <v>28</v>
      </c>
      <c r="AQ16" s="125">
        <v>29</v>
      </c>
      <c r="AR16" s="125">
        <v>30</v>
      </c>
      <c r="AS16" s="125">
        <v>31</v>
      </c>
      <c r="AT16" s="125">
        <v>32</v>
      </c>
      <c r="AU16" s="125">
        <v>33</v>
      </c>
      <c r="AV16" s="125">
        <v>34</v>
      </c>
      <c r="AW16" s="125">
        <v>35</v>
      </c>
      <c r="AX16" s="125">
        <v>36</v>
      </c>
      <c r="AY16" s="125">
        <v>37</v>
      </c>
      <c r="AZ16" s="125">
        <v>38</v>
      </c>
      <c r="BA16" s="125">
        <v>39</v>
      </c>
      <c r="BB16" s="125">
        <v>40</v>
      </c>
      <c r="BC16" s="125">
        <v>41</v>
      </c>
      <c r="BD16" s="125">
        <v>42</v>
      </c>
      <c r="BE16" s="125">
        <v>43</v>
      </c>
      <c r="BF16" s="125">
        <v>44</v>
      </c>
      <c r="BG16" s="125">
        <v>45</v>
      </c>
      <c r="BH16" s="125">
        <v>46</v>
      </c>
      <c r="BI16" s="125">
        <v>47</v>
      </c>
      <c r="BJ16" s="125">
        <v>48</v>
      </c>
      <c r="BK16" s="125">
        <v>49</v>
      </c>
      <c r="BL16" s="125">
        <v>50</v>
      </c>
      <c r="BM16" s="125">
        <v>51</v>
      </c>
      <c r="BN16" s="125">
        <v>52</v>
      </c>
    </row>
    <row r="17" spans="14:66" x14ac:dyDescent="0.2">
      <c r="N17" s="127" t="s">
        <v>940</v>
      </c>
      <c r="O17" s="125">
        <f>SUM(O5,O10)</f>
        <v>0</v>
      </c>
      <c r="P17" s="125">
        <f t="shared" ref="P17:BN17" si="8">SUM(P5,P10)</f>
        <v>0</v>
      </c>
      <c r="Q17" s="125">
        <f t="shared" si="8"/>
        <v>0</v>
      </c>
      <c r="R17" s="125">
        <f t="shared" si="8"/>
        <v>0</v>
      </c>
      <c r="S17" s="125">
        <f t="shared" si="8"/>
        <v>0</v>
      </c>
      <c r="T17" s="125">
        <f t="shared" si="8"/>
        <v>0</v>
      </c>
      <c r="U17" s="125">
        <f t="shared" si="8"/>
        <v>0</v>
      </c>
      <c r="V17" s="125">
        <f t="shared" si="8"/>
        <v>0</v>
      </c>
      <c r="W17" s="125">
        <f t="shared" si="8"/>
        <v>0</v>
      </c>
      <c r="X17" s="125">
        <f t="shared" si="8"/>
        <v>0</v>
      </c>
      <c r="Y17" s="125">
        <f t="shared" si="8"/>
        <v>0</v>
      </c>
      <c r="Z17" s="125">
        <f t="shared" si="8"/>
        <v>0</v>
      </c>
      <c r="AA17" s="125">
        <f t="shared" si="8"/>
        <v>0</v>
      </c>
      <c r="AB17" s="125">
        <f t="shared" si="8"/>
        <v>0</v>
      </c>
      <c r="AC17" s="125">
        <f t="shared" si="8"/>
        <v>0</v>
      </c>
      <c r="AD17" s="125">
        <f t="shared" si="8"/>
        <v>0</v>
      </c>
      <c r="AE17" s="125">
        <f t="shared" si="8"/>
        <v>0</v>
      </c>
      <c r="AF17" s="125">
        <f t="shared" si="8"/>
        <v>0</v>
      </c>
      <c r="AG17" s="125">
        <f t="shared" si="8"/>
        <v>0</v>
      </c>
      <c r="AH17" s="125">
        <f t="shared" si="8"/>
        <v>0</v>
      </c>
      <c r="AI17" s="125">
        <f t="shared" si="8"/>
        <v>0</v>
      </c>
      <c r="AJ17" s="125">
        <f t="shared" si="8"/>
        <v>0</v>
      </c>
      <c r="AK17" s="125">
        <f t="shared" si="8"/>
        <v>0</v>
      </c>
      <c r="AL17" s="125">
        <f t="shared" si="8"/>
        <v>0</v>
      </c>
      <c r="AM17" s="125">
        <f t="shared" si="8"/>
        <v>0</v>
      </c>
      <c r="AN17" s="125">
        <f t="shared" si="8"/>
        <v>0</v>
      </c>
      <c r="AO17" s="125">
        <f t="shared" si="8"/>
        <v>0</v>
      </c>
      <c r="AP17" s="125">
        <f t="shared" si="8"/>
        <v>0</v>
      </c>
      <c r="AQ17" s="125">
        <f t="shared" si="8"/>
        <v>0</v>
      </c>
      <c r="AR17" s="125">
        <f t="shared" si="8"/>
        <v>0</v>
      </c>
      <c r="AS17" s="125">
        <f t="shared" si="8"/>
        <v>0</v>
      </c>
      <c r="AT17" s="125">
        <f t="shared" si="8"/>
        <v>0</v>
      </c>
      <c r="AU17" s="125">
        <f t="shared" si="8"/>
        <v>0</v>
      </c>
      <c r="AV17" s="125">
        <f t="shared" si="8"/>
        <v>0</v>
      </c>
      <c r="AW17" s="125">
        <f t="shared" si="8"/>
        <v>0</v>
      </c>
      <c r="AX17" s="125">
        <f t="shared" si="8"/>
        <v>0</v>
      </c>
      <c r="AY17" s="125">
        <f t="shared" si="8"/>
        <v>0</v>
      </c>
      <c r="AZ17" s="125">
        <f t="shared" si="8"/>
        <v>0</v>
      </c>
      <c r="BA17" s="125">
        <f t="shared" si="8"/>
        <v>0</v>
      </c>
      <c r="BB17" s="125">
        <f t="shared" si="8"/>
        <v>0</v>
      </c>
      <c r="BC17" s="125">
        <f t="shared" si="8"/>
        <v>0</v>
      </c>
      <c r="BD17" s="125">
        <f t="shared" si="8"/>
        <v>0</v>
      </c>
      <c r="BE17" s="125">
        <f t="shared" si="8"/>
        <v>0</v>
      </c>
      <c r="BF17" s="125">
        <f t="shared" si="8"/>
        <v>0</v>
      </c>
      <c r="BG17" s="125">
        <f t="shared" si="8"/>
        <v>0</v>
      </c>
      <c r="BH17" s="125">
        <f t="shared" si="8"/>
        <v>0</v>
      </c>
      <c r="BI17" s="125">
        <f t="shared" si="8"/>
        <v>0</v>
      </c>
      <c r="BJ17" s="125">
        <f t="shared" si="8"/>
        <v>0</v>
      </c>
      <c r="BK17" s="125">
        <f t="shared" si="8"/>
        <v>0</v>
      </c>
      <c r="BL17" s="125">
        <f t="shared" si="8"/>
        <v>0</v>
      </c>
      <c r="BM17" s="125">
        <f t="shared" si="8"/>
        <v>0</v>
      </c>
      <c r="BN17" s="125">
        <f t="shared" si="8"/>
        <v>0</v>
      </c>
    </row>
    <row r="18" spans="14:66" x14ac:dyDescent="0.2">
      <c r="N18" s="127" t="s">
        <v>1067</v>
      </c>
      <c r="O18" s="125">
        <f>COUNT(O5,O10)</f>
        <v>0</v>
      </c>
      <c r="P18" s="125">
        <f t="shared" ref="P18:BN18" si="9">COUNT(P5,P10)</f>
        <v>0</v>
      </c>
      <c r="Q18" s="125">
        <f t="shared" si="9"/>
        <v>0</v>
      </c>
      <c r="R18" s="125">
        <f t="shared" si="9"/>
        <v>0</v>
      </c>
      <c r="S18" s="125">
        <f t="shared" si="9"/>
        <v>0</v>
      </c>
      <c r="T18" s="125">
        <f t="shared" si="9"/>
        <v>0</v>
      </c>
      <c r="U18" s="125">
        <f t="shared" si="9"/>
        <v>0</v>
      </c>
      <c r="V18" s="125">
        <f t="shared" si="9"/>
        <v>0</v>
      </c>
      <c r="W18" s="125">
        <f t="shared" si="9"/>
        <v>0</v>
      </c>
      <c r="X18" s="125">
        <f t="shared" si="9"/>
        <v>0</v>
      </c>
      <c r="Y18" s="125">
        <f t="shared" si="9"/>
        <v>0</v>
      </c>
      <c r="Z18" s="125">
        <f t="shared" si="9"/>
        <v>0</v>
      </c>
      <c r="AA18" s="125">
        <f t="shared" si="9"/>
        <v>0</v>
      </c>
      <c r="AB18" s="125">
        <f t="shared" si="9"/>
        <v>0</v>
      </c>
      <c r="AC18" s="125">
        <f t="shared" si="9"/>
        <v>0</v>
      </c>
      <c r="AD18" s="125">
        <f t="shared" si="9"/>
        <v>0</v>
      </c>
      <c r="AE18" s="125">
        <f t="shared" si="9"/>
        <v>0</v>
      </c>
      <c r="AF18" s="125">
        <f t="shared" si="9"/>
        <v>0</v>
      </c>
      <c r="AG18" s="125">
        <f t="shared" si="9"/>
        <v>0</v>
      </c>
      <c r="AH18" s="125">
        <f t="shared" si="9"/>
        <v>0</v>
      </c>
      <c r="AI18" s="125">
        <f t="shared" si="9"/>
        <v>0</v>
      </c>
      <c r="AJ18" s="125">
        <f t="shared" si="9"/>
        <v>0</v>
      </c>
      <c r="AK18" s="125">
        <f t="shared" si="9"/>
        <v>0</v>
      </c>
      <c r="AL18" s="125">
        <f t="shared" si="9"/>
        <v>0</v>
      </c>
      <c r="AM18" s="125">
        <f t="shared" si="9"/>
        <v>0</v>
      </c>
      <c r="AN18" s="125">
        <f t="shared" si="9"/>
        <v>0</v>
      </c>
      <c r="AO18" s="125">
        <f t="shared" si="9"/>
        <v>0</v>
      </c>
      <c r="AP18" s="125">
        <f t="shared" si="9"/>
        <v>0</v>
      </c>
      <c r="AQ18" s="125">
        <f t="shared" si="9"/>
        <v>0</v>
      </c>
      <c r="AR18" s="125">
        <f t="shared" si="9"/>
        <v>0</v>
      </c>
      <c r="AS18" s="125">
        <f t="shared" si="9"/>
        <v>0</v>
      </c>
      <c r="AT18" s="125">
        <f t="shared" si="9"/>
        <v>0</v>
      </c>
      <c r="AU18" s="125">
        <f t="shared" si="9"/>
        <v>0</v>
      </c>
      <c r="AV18" s="125">
        <f t="shared" si="9"/>
        <v>0</v>
      </c>
      <c r="AW18" s="125">
        <f t="shared" si="9"/>
        <v>0</v>
      </c>
      <c r="AX18" s="125">
        <f t="shared" si="9"/>
        <v>0</v>
      </c>
      <c r="AY18" s="125">
        <f t="shared" si="9"/>
        <v>0</v>
      </c>
      <c r="AZ18" s="125">
        <f t="shared" si="9"/>
        <v>0</v>
      </c>
      <c r="BA18" s="125">
        <f t="shared" si="9"/>
        <v>0</v>
      </c>
      <c r="BB18" s="125">
        <f t="shared" si="9"/>
        <v>0</v>
      </c>
      <c r="BC18" s="125">
        <f t="shared" si="9"/>
        <v>0</v>
      </c>
      <c r="BD18" s="125">
        <f t="shared" si="9"/>
        <v>0</v>
      </c>
      <c r="BE18" s="125">
        <f t="shared" si="9"/>
        <v>0</v>
      </c>
      <c r="BF18" s="125">
        <f t="shared" si="9"/>
        <v>0</v>
      </c>
      <c r="BG18" s="125">
        <f t="shared" si="9"/>
        <v>0</v>
      </c>
      <c r="BH18" s="125">
        <f t="shared" si="9"/>
        <v>0</v>
      </c>
      <c r="BI18" s="125">
        <f t="shared" si="9"/>
        <v>0</v>
      </c>
      <c r="BJ18" s="125">
        <f t="shared" si="9"/>
        <v>0</v>
      </c>
      <c r="BK18" s="125">
        <f t="shared" si="9"/>
        <v>0</v>
      </c>
      <c r="BL18" s="125">
        <f t="shared" si="9"/>
        <v>0</v>
      </c>
      <c r="BM18" s="125">
        <f t="shared" si="9"/>
        <v>0</v>
      </c>
      <c r="BN18" s="125">
        <f t="shared" si="9"/>
        <v>0</v>
      </c>
    </row>
    <row r="19" spans="14:66" ht="22.5" x14ac:dyDescent="0.2">
      <c r="N19" s="128" t="s">
        <v>1068</v>
      </c>
      <c r="O19" s="126" t="e">
        <f>O17/O18</f>
        <v>#DIV/0!</v>
      </c>
      <c r="P19" s="126" t="e">
        <f t="shared" ref="P19:BN19" si="10">P17/P18</f>
        <v>#DIV/0!</v>
      </c>
      <c r="Q19" s="126" t="e">
        <f t="shared" si="10"/>
        <v>#DIV/0!</v>
      </c>
      <c r="R19" s="126" t="e">
        <f t="shared" si="10"/>
        <v>#DIV/0!</v>
      </c>
      <c r="S19" s="126" t="e">
        <f t="shared" si="10"/>
        <v>#DIV/0!</v>
      </c>
      <c r="T19" s="126" t="e">
        <f t="shared" si="10"/>
        <v>#DIV/0!</v>
      </c>
      <c r="U19" s="126" t="e">
        <f t="shared" si="10"/>
        <v>#DIV/0!</v>
      </c>
      <c r="V19" s="126" t="e">
        <f t="shared" si="10"/>
        <v>#DIV/0!</v>
      </c>
      <c r="W19" s="126" t="e">
        <f t="shared" si="10"/>
        <v>#DIV/0!</v>
      </c>
      <c r="X19" s="126" t="e">
        <f t="shared" si="10"/>
        <v>#DIV/0!</v>
      </c>
      <c r="Y19" s="126" t="e">
        <f t="shared" si="10"/>
        <v>#DIV/0!</v>
      </c>
      <c r="Z19" s="126" t="e">
        <f t="shared" si="10"/>
        <v>#DIV/0!</v>
      </c>
      <c r="AA19" s="126" t="e">
        <f t="shared" si="10"/>
        <v>#DIV/0!</v>
      </c>
      <c r="AB19" s="126" t="e">
        <f t="shared" si="10"/>
        <v>#DIV/0!</v>
      </c>
      <c r="AC19" s="126" t="e">
        <f t="shared" si="10"/>
        <v>#DIV/0!</v>
      </c>
      <c r="AD19" s="126" t="e">
        <f t="shared" si="10"/>
        <v>#DIV/0!</v>
      </c>
      <c r="AE19" s="126" t="e">
        <f t="shared" si="10"/>
        <v>#DIV/0!</v>
      </c>
      <c r="AF19" s="126" t="e">
        <f t="shared" si="10"/>
        <v>#DIV/0!</v>
      </c>
      <c r="AG19" s="126" t="e">
        <f t="shared" si="10"/>
        <v>#DIV/0!</v>
      </c>
      <c r="AH19" s="126" t="e">
        <f t="shared" si="10"/>
        <v>#DIV/0!</v>
      </c>
      <c r="AI19" s="126" t="e">
        <f t="shared" si="10"/>
        <v>#DIV/0!</v>
      </c>
      <c r="AJ19" s="126" t="e">
        <f t="shared" si="10"/>
        <v>#DIV/0!</v>
      </c>
      <c r="AK19" s="126" t="e">
        <f t="shared" si="10"/>
        <v>#DIV/0!</v>
      </c>
      <c r="AL19" s="126" t="e">
        <f t="shared" si="10"/>
        <v>#DIV/0!</v>
      </c>
      <c r="AM19" s="126" t="e">
        <f t="shared" si="10"/>
        <v>#DIV/0!</v>
      </c>
      <c r="AN19" s="126" t="e">
        <f t="shared" si="10"/>
        <v>#DIV/0!</v>
      </c>
      <c r="AO19" s="126" t="e">
        <f t="shared" si="10"/>
        <v>#DIV/0!</v>
      </c>
      <c r="AP19" s="126" t="e">
        <f t="shared" si="10"/>
        <v>#DIV/0!</v>
      </c>
      <c r="AQ19" s="126" t="e">
        <f t="shared" si="10"/>
        <v>#DIV/0!</v>
      </c>
      <c r="AR19" s="126" t="e">
        <f t="shared" si="10"/>
        <v>#DIV/0!</v>
      </c>
      <c r="AS19" s="126" t="e">
        <f t="shared" si="10"/>
        <v>#DIV/0!</v>
      </c>
      <c r="AT19" s="126" t="e">
        <f t="shared" si="10"/>
        <v>#DIV/0!</v>
      </c>
      <c r="AU19" s="126" t="e">
        <f t="shared" si="10"/>
        <v>#DIV/0!</v>
      </c>
      <c r="AV19" s="126" t="e">
        <f t="shared" si="10"/>
        <v>#DIV/0!</v>
      </c>
      <c r="AW19" s="126" t="e">
        <f t="shared" si="10"/>
        <v>#DIV/0!</v>
      </c>
      <c r="AX19" s="126" t="e">
        <f t="shared" si="10"/>
        <v>#DIV/0!</v>
      </c>
      <c r="AY19" s="126" t="e">
        <f t="shared" si="10"/>
        <v>#DIV/0!</v>
      </c>
      <c r="AZ19" s="126" t="e">
        <f t="shared" si="10"/>
        <v>#DIV/0!</v>
      </c>
      <c r="BA19" s="126" t="e">
        <f t="shared" si="10"/>
        <v>#DIV/0!</v>
      </c>
      <c r="BB19" s="126" t="e">
        <f t="shared" si="10"/>
        <v>#DIV/0!</v>
      </c>
      <c r="BC19" s="126" t="e">
        <f t="shared" si="10"/>
        <v>#DIV/0!</v>
      </c>
      <c r="BD19" s="126" t="e">
        <f t="shared" si="10"/>
        <v>#DIV/0!</v>
      </c>
      <c r="BE19" s="126" t="e">
        <f t="shared" si="10"/>
        <v>#DIV/0!</v>
      </c>
      <c r="BF19" s="126" t="e">
        <f t="shared" si="10"/>
        <v>#DIV/0!</v>
      </c>
      <c r="BG19" s="126" t="e">
        <f t="shared" si="10"/>
        <v>#DIV/0!</v>
      </c>
      <c r="BH19" s="126" t="e">
        <f t="shared" si="10"/>
        <v>#DIV/0!</v>
      </c>
      <c r="BI19" s="126" t="e">
        <f t="shared" si="10"/>
        <v>#DIV/0!</v>
      </c>
      <c r="BJ19" s="126" t="e">
        <f t="shared" si="10"/>
        <v>#DIV/0!</v>
      </c>
      <c r="BK19" s="126" t="e">
        <f t="shared" si="10"/>
        <v>#DIV/0!</v>
      </c>
      <c r="BL19" s="126" t="e">
        <f t="shared" si="10"/>
        <v>#DIV/0!</v>
      </c>
      <c r="BM19" s="126" t="e">
        <f t="shared" si="10"/>
        <v>#DIV/0!</v>
      </c>
      <c r="BN19" s="126" t="e">
        <f t="shared" si="10"/>
        <v>#DIV/0!</v>
      </c>
    </row>
  </sheetData>
  <mergeCells count="26">
    <mergeCell ref="H8:H12"/>
    <mergeCell ref="I8:I12"/>
    <mergeCell ref="J8:J12"/>
    <mergeCell ref="K8:K12"/>
    <mergeCell ref="L8:L12"/>
    <mergeCell ref="H3:H7"/>
    <mergeCell ref="I3:I7"/>
    <mergeCell ref="J3:J7"/>
    <mergeCell ref="K3:K7"/>
    <mergeCell ref="L3:L7"/>
    <mergeCell ref="M3:M7"/>
    <mergeCell ref="M8:M12"/>
    <mergeCell ref="F3:F7"/>
    <mergeCell ref="A3:A7"/>
    <mergeCell ref="B3:B7"/>
    <mergeCell ref="C3:C7"/>
    <mergeCell ref="D3:D7"/>
    <mergeCell ref="E3:E7"/>
    <mergeCell ref="A8:A12"/>
    <mergeCell ref="B8:B12"/>
    <mergeCell ref="C8:C12"/>
    <mergeCell ref="D8:D12"/>
    <mergeCell ref="E8:E12"/>
    <mergeCell ref="F8:F12"/>
    <mergeCell ref="G8:G12"/>
    <mergeCell ref="G3:G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4"/>
  <sheetViews>
    <sheetView zoomScaleNormal="100" workbookViewId="0">
      <pane xSplit="17" ySplit="2" topLeftCell="AW49" activePane="bottomRight" state="frozen"/>
      <selection pane="topRight" activeCell="Q1" sqref="Q1"/>
      <selection pane="bottomLeft" activeCell="A3" sqref="A3"/>
      <selection pane="bottomRight" activeCell="Q75" sqref="Q75"/>
    </sheetView>
  </sheetViews>
  <sheetFormatPr baseColWidth="10" defaultRowHeight="12.75" x14ac:dyDescent="0.2"/>
  <cols>
    <col min="1" max="1" width="6.42578125" style="49" customWidth="1"/>
    <col min="2" max="2" width="5.28515625" style="49" customWidth="1"/>
    <col min="3" max="3" width="7.28515625" style="49" customWidth="1"/>
    <col min="4" max="4" width="8.140625" style="49" customWidth="1"/>
    <col min="5" max="5" width="8.42578125" style="49" customWidth="1"/>
    <col min="6" max="6" width="7" style="49" customWidth="1"/>
    <col min="7" max="7" width="6.5703125" style="49" customWidth="1"/>
    <col min="8" max="8" width="10.7109375" style="46" customWidth="1"/>
    <col min="9" max="9" width="8.42578125" style="49" customWidth="1"/>
    <col min="10" max="10" width="8.140625" style="49" customWidth="1"/>
    <col min="11" max="11" width="7.140625" style="49" customWidth="1"/>
    <col min="12" max="12" width="9.7109375" style="49" customWidth="1"/>
    <col min="13" max="13" width="6.42578125" style="49" customWidth="1"/>
    <col min="14" max="14" width="6.28515625" style="49" customWidth="1"/>
    <col min="15" max="15" width="5.85546875" style="49" customWidth="1"/>
    <col min="16" max="16" width="6.5703125" style="49" customWidth="1"/>
    <col min="17" max="17" width="14" style="113" customWidth="1"/>
    <col min="18" max="53" width="4" style="113" customWidth="1"/>
    <col min="54" max="56" width="4.5703125" style="113" customWidth="1"/>
    <col min="57" max="57" width="5" style="113" customWidth="1"/>
    <col min="58" max="60" width="4.5703125" style="113" customWidth="1"/>
    <col min="61" max="61" width="4.7109375" style="113" customWidth="1"/>
    <col min="62" max="69" width="4" style="113" customWidth="1"/>
    <col min="70" max="70" width="11.42578125" style="113"/>
  </cols>
  <sheetData>
    <row r="1" spans="1:70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30"/>
      <c r="R1" s="107" t="s">
        <v>784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</row>
    <row r="2" spans="1:70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09"/>
      <c r="R2" s="110">
        <v>1</v>
      </c>
      <c r="S2" s="110">
        <v>2</v>
      </c>
      <c r="T2" s="110">
        <v>3</v>
      </c>
      <c r="U2" s="110">
        <v>4</v>
      </c>
      <c r="V2" s="110">
        <v>5</v>
      </c>
      <c r="W2" s="110">
        <v>6</v>
      </c>
      <c r="X2" s="110">
        <v>7</v>
      </c>
      <c r="Y2" s="110">
        <v>8</v>
      </c>
      <c r="Z2" s="110">
        <v>9</v>
      </c>
      <c r="AA2" s="110">
        <v>10</v>
      </c>
      <c r="AB2" s="110">
        <v>11</v>
      </c>
      <c r="AC2" s="110">
        <v>12</v>
      </c>
      <c r="AD2" s="110">
        <v>13</v>
      </c>
      <c r="AE2" s="110">
        <v>14</v>
      </c>
      <c r="AF2" s="110">
        <v>15</v>
      </c>
      <c r="AG2" s="110">
        <v>16</v>
      </c>
      <c r="AH2" s="110">
        <v>17</v>
      </c>
      <c r="AI2" s="110">
        <v>18</v>
      </c>
      <c r="AJ2" s="110">
        <v>19</v>
      </c>
      <c r="AK2" s="110">
        <v>20</v>
      </c>
      <c r="AL2" s="110">
        <v>21</v>
      </c>
      <c r="AM2" s="110">
        <v>22</v>
      </c>
      <c r="AN2" s="110">
        <v>23</v>
      </c>
      <c r="AO2" s="110">
        <v>24</v>
      </c>
      <c r="AP2" s="110">
        <v>25</v>
      </c>
      <c r="AQ2" s="110">
        <v>26</v>
      </c>
      <c r="AR2" s="110">
        <v>27</v>
      </c>
      <c r="AS2" s="110">
        <v>28</v>
      </c>
      <c r="AT2" s="110">
        <v>29</v>
      </c>
      <c r="AU2" s="110">
        <v>30</v>
      </c>
      <c r="AV2" s="110">
        <v>31</v>
      </c>
      <c r="AW2" s="110">
        <v>32</v>
      </c>
      <c r="AX2" s="110">
        <v>33</v>
      </c>
      <c r="AY2" s="110">
        <v>34</v>
      </c>
      <c r="AZ2" s="110">
        <v>35</v>
      </c>
      <c r="BA2" s="110">
        <v>36</v>
      </c>
      <c r="BB2" s="110">
        <v>37</v>
      </c>
      <c r="BC2" s="110">
        <v>38</v>
      </c>
      <c r="BD2" s="110">
        <v>39</v>
      </c>
      <c r="BE2" s="110">
        <v>40</v>
      </c>
      <c r="BF2" s="110">
        <v>41</v>
      </c>
      <c r="BG2" s="110">
        <v>42</v>
      </c>
      <c r="BH2" s="110">
        <v>43</v>
      </c>
      <c r="BI2" s="110">
        <v>44</v>
      </c>
      <c r="BJ2" s="110">
        <v>45</v>
      </c>
      <c r="BK2" s="110">
        <v>46</v>
      </c>
      <c r="BL2" s="110">
        <v>47</v>
      </c>
      <c r="BM2" s="110">
        <v>48</v>
      </c>
      <c r="BN2" s="110">
        <v>49</v>
      </c>
      <c r="BO2" s="110">
        <v>50</v>
      </c>
      <c r="BP2" s="110">
        <v>51</v>
      </c>
      <c r="BQ2" s="110">
        <v>52</v>
      </c>
      <c r="BR2" s="111" t="s">
        <v>633</v>
      </c>
    </row>
    <row r="3" spans="1:70" ht="12.75" customHeight="1" x14ac:dyDescent="0.2">
      <c r="A3" s="313" t="s">
        <v>28</v>
      </c>
      <c r="B3" s="313" t="s">
        <v>724</v>
      </c>
      <c r="C3" s="313" t="s">
        <v>132</v>
      </c>
      <c r="D3" s="313" t="s">
        <v>133</v>
      </c>
      <c r="E3" s="313" t="s">
        <v>134</v>
      </c>
      <c r="F3" s="304" t="s">
        <v>135</v>
      </c>
      <c r="G3" s="304" t="s">
        <v>341</v>
      </c>
      <c r="H3" s="305" t="s">
        <v>136</v>
      </c>
      <c r="I3" s="304" t="s">
        <v>617</v>
      </c>
      <c r="J3" s="306" t="s">
        <v>830</v>
      </c>
      <c r="K3" s="306" t="s">
        <v>831</v>
      </c>
      <c r="L3" s="306" t="s">
        <v>977</v>
      </c>
      <c r="M3" s="306" t="s">
        <v>978</v>
      </c>
      <c r="N3" s="306"/>
      <c r="O3" s="306"/>
      <c r="P3" s="308"/>
      <c r="Q3" s="219" t="s">
        <v>934</v>
      </c>
      <c r="R3" s="220">
        <v>1</v>
      </c>
      <c r="S3" s="220">
        <v>6</v>
      </c>
      <c r="T3" s="220">
        <v>7</v>
      </c>
      <c r="U3" s="220">
        <v>32</v>
      </c>
      <c r="V3" s="220">
        <v>34</v>
      </c>
      <c r="W3" s="220">
        <v>1</v>
      </c>
      <c r="X3" s="220">
        <v>3</v>
      </c>
      <c r="Y3" s="220">
        <v>4</v>
      </c>
      <c r="Z3" s="220">
        <v>0</v>
      </c>
      <c r="AA3" s="220">
        <v>1</v>
      </c>
      <c r="AB3" s="220">
        <v>2</v>
      </c>
      <c r="AC3" s="220">
        <v>0</v>
      </c>
      <c r="AD3" s="220">
        <v>0</v>
      </c>
      <c r="AE3" s="220">
        <v>1</v>
      </c>
      <c r="AF3" s="220">
        <v>1</v>
      </c>
      <c r="AG3" s="220"/>
      <c r="AH3" s="220">
        <v>1</v>
      </c>
      <c r="AI3" s="220">
        <v>1</v>
      </c>
      <c r="AJ3" s="220">
        <v>0</v>
      </c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132">
        <f t="shared" ref="BR3:BR5" si="0">SUM(R3:BQ3)</f>
        <v>95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0</v>
      </c>
      <c r="S4" s="220">
        <v>23</v>
      </c>
      <c r="T4" s="220">
        <v>8</v>
      </c>
      <c r="U4" s="220">
        <v>42</v>
      </c>
      <c r="V4" s="220">
        <v>40</v>
      </c>
      <c r="W4" s="220">
        <v>2</v>
      </c>
      <c r="X4" s="220">
        <v>12</v>
      </c>
      <c r="Y4" s="220">
        <v>9</v>
      </c>
      <c r="Z4" s="220">
        <v>1</v>
      </c>
      <c r="AA4" s="220">
        <v>2</v>
      </c>
      <c r="AB4" s="220">
        <v>0</v>
      </c>
      <c r="AC4" s="220">
        <v>0</v>
      </c>
      <c r="AD4" s="220">
        <v>0</v>
      </c>
      <c r="AE4" s="220">
        <v>1</v>
      </c>
      <c r="AF4" s="220">
        <v>3</v>
      </c>
      <c r="AG4" s="220"/>
      <c r="AH4" s="220">
        <v>4</v>
      </c>
      <c r="AI4" s="220">
        <v>7</v>
      </c>
      <c r="AJ4" s="220">
        <v>1</v>
      </c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132">
        <f t="shared" si="0"/>
        <v>155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1</v>
      </c>
      <c r="S5" s="222">
        <f t="shared" si="1"/>
        <v>29</v>
      </c>
      <c r="T5" s="222">
        <f t="shared" si="1"/>
        <v>15</v>
      </c>
      <c r="U5" s="222">
        <f t="shared" si="1"/>
        <v>74</v>
      </c>
      <c r="V5" s="222">
        <f t="shared" si="1"/>
        <v>74</v>
      </c>
      <c r="W5" s="222">
        <f t="shared" si="1"/>
        <v>3</v>
      </c>
      <c r="X5" s="222">
        <f t="shared" si="1"/>
        <v>15</v>
      </c>
      <c r="Y5" s="222">
        <f t="shared" si="1"/>
        <v>13</v>
      </c>
      <c r="Z5" s="222">
        <f t="shared" si="1"/>
        <v>1</v>
      </c>
      <c r="AA5" s="222">
        <f t="shared" si="1"/>
        <v>3</v>
      </c>
      <c r="AB5" s="222">
        <f t="shared" si="1"/>
        <v>2</v>
      </c>
      <c r="AC5" s="222">
        <f t="shared" si="1"/>
        <v>0</v>
      </c>
      <c r="AD5" s="222">
        <f t="shared" si="1"/>
        <v>0</v>
      </c>
      <c r="AE5" s="222">
        <f t="shared" si="1"/>
        <v>2</v>
      </c>
      <c r="AF5" s="222">
        <f t="shared" si="1"/>
        <v>4</v>
      </c>
      <c r="AG5" s="222" t="str">
        <f t="shared" si="1"/>
        <v>-</v>
      </c>
      <c r="AH5" s="222">
        <f t="shared" si="1"/>
        <v>5</v>
      </c>
      <c r="AI5" s="222">
        <f t="shared" si="1"/>
        <v>8</v>
      </c>
      <c r="AJ5" s="222">
        <f t="shared" si="1"/>
        <v>1</v>
      </c>
      <c r="AK5" s="222" t="str">
        <f t="shared" si="1"/>
        <v>-</v>
      </c>
      <c r="AL5" s="222" t="str">
        <f t="shared" si="1"/>
        <v>-</v>
      </c>
      <c r="AM5" s="222" t="str">
        <f t="shared" si="1"/>
        <v>-</v>
      </c>
      <c r="AN5" s="222" t="str">
        <f t="shared" si="1"/>
        <v>-</v>
      </c>
      <c r="AO5" s="222" t="str">
        <f t="shared" si="1"/>
        <v>-</v>
      </c>
      <c r="AP5" s="222" t="str">
        <f t="shared" si="1"/>
        <v>-</v>
      </c>
      <c r="AQ5" s="222" t="str">
        <f t="shared" si="1"/>
        <v>-</v>
      </c>
      <c r="AR5" s="222" t="str">
        <f t="shared" si="1"/>
        <v>-</v>
      </c>
      <c r="AS5" s="222" t="str">
        <f t="shared" si="1"/>
        <v>-</v>
      </c>
      <c r="AT5" s="222" t="str">
        <f t="shared" si="1"/>
        <v>-</v>
      </c>
      <c r="AU5" s="222" t="str">
        <f t="shared" si="1"/>
        <v>-</v>
      </c>
      <c r="AV5" s="222" t="str">
        <f t="shared" si="1"/>
        <v>-</v>
      </c>
      <c r="AW5" s="222" t="str">
        <f t="shared" si="1"/>
        <v>-</v>
      </c>
      <c r="AX5" s="222" t="str">
        <f t="shared" si="1"/>
        <v>-</v>
      </c>
      <c r="AY5" s="222" t="str">
        <f t="shared" si="1"/>
        <v>-</v>
      </c>
      <c r="AZ5" s="222" t="str">
        <f t="shared" si="1"/>
        <v>-</v>
      </c>
      <c r="BA5" s="222" t="str">
        <f t="shared" si="1"/>
        <v>-</v>
      </c>
      <c r="BB5" s="222" t="str">
        <f t="shared" si="1"/>
        <v>-</v>
      </c>
      <c r="BC5" s="222" t="str">
        <f t="shared" si="1"/>
        <v>-</v>
      </c>
      <c r="BD5" s="222" t="str">
        <f t="shared" si="1"/>
        <v>-</v>
      </c>
      <c r="BE5" s="222" t="str">
        <f t="shared" si="1"/>
        <v>-</v>
      </c>
      <c r="BF5" s="222" t="str">
        <f t="shared" si="1"/>
        <v>-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222" t="str">
        <f t="shared" si="1"/>
        <v>-</v>
      </c>
      <c r="BP5" s="222" t="str">
        <f t="shared" si="1"/>
        <v>-</v>
      </c>
      <c r="BQ5" s="222" t="str">
        <f t="shared" si="1"/>
        <v>-</v>
      </c>
      <c r="BR5" s="133">
        <f t="shared" si="0"/>
        <v>250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100</v>
      </c>
      <c r="S6" s="223">
        <f t="shared" si="2"/>
        <v>20.689655172413794</v>
      </c>
      <c r="T6" s="223">
        <f t="shared" si="2"/>
        <v>46.666666666666671</v>
      </c>
      <c r="U6" s="223">
        <f t="shared" si="2"/>
        <v>43.243243243243242</v>
      </c>
      <c r="V6" s="223">
        <f t="shared" si="2"/>
        <v>45.945945945945944</v>
      </c>
      <c r="W6" s="223">
        <f t="shared" si="2"/>
        <v>33.333333333333336</v>
      </c>
      <c r="X6" s="223">
        <f t="shared" si="2"/>
        <v>20</v>
      </c>
      <c r="Y6" s="223">
        <f t="shared" si="2"/>
        <v>30.76923076923077</v>
      </c>
      <c r="Z6" s="223">
        <f t="shared" si="2"/>
        <v>0</v>
      </c>
      <c r="AA6" s="223">
        <f t="shared" si="2"/>
        <v>33.333333333333336</v>
      </c>
      <c r="AB6" s="223">
        <f t="shared" si="2"/>
        <v>100</v>
      </c>
      <c r="AC6" s="223" t="str">
        <f t="shared" si="2"/>
        <v>-</v>
      </c>
      <c r="AD6" s="223" t="str">
        <f t="shared" si="2"/>
        <v>-</v>
      </c>
      <c r="AE6" s="223">
        <f t="shared" si="2"/>
        <v>50</v>
      </c>
      <c r="AF6" s="223">
        <f t="shared" si="2"/>
        <v>25</v>
      </c>
      <c r="AG6" s="223" t="str">
        <f t="shared" si="2"/>
        <v>-</v>
      </c>
      <c r="AH6" s="223">
        <f t="shared" si="2"/>
        <v>20</v>
      </c>
      <c r="AI6" s="223">
        <f t="shared" si="2"/>
        <v>12.5</v>
      </c>
      <c r="AJ6" s="223">
        <f t="shared" si="2"/>
        <v>0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 t="str">
        <f t="shared" si="2"/>
        <v>-</v>
      </c>
      <c r="AR6" s="223" t="str">
        <f t="shared" si="2"/>
        <v>-</v>
      </c>
      <c r="AS6" s="223" t="str">
        <f t="shared" si="2"/>
        <v>-</v>
      </c>
      <c r="AT6" s="223" t="str">
        <f t="shared" si="2"/>
        <v>-</v>
      </c>
      <c r="AU6" s="223" t="str">
        <f t="shared" si="2"/>
        <v>-</v>
      </c>
      <c r="AV6" s="223" t="str">
        <f t="shared" si="2"/>
        <v>-</v>
      </c>
      <c r="AW6" s="223" t="str">
        <f t="shared" si="2"/>
        <v>-</v>
      </c>
      <c r="AX6" s="223" t="str">
        <f t="shared" si="2"/>
        <v>-</v>
      </c>
      <c r="AY6" s="223" t="str">
        <f t="shared" si="2"/>
        <v>-</v>
      </c>
      <c r="AZ6" s="223" t="str">
        <f t="shared" si="2"/>
        <v>-</v>
      </c>
      <c r="BA6" s="223" t="str">
        <f t="shared" si="2"/>
        <v>-</v>
      </c>
      <c r="BB6" s="223" t="str">
        <f t="shared" si="2"/>
        <v>-</v>
      </c>
      <c r="BC6" s="223" t="str">
        <f t="shared" si="2"/>
        <v>-</v>
      </c>
      <c r="BD6" s="223" t="str">
        <f t="shared" si="2"/>
        <v>-</v>
      </c>
      <c r="BE6" s="223" t="str">
        <f t="shared" si="2"/>
        <v>-</v>
      </c>
      <c r="BF6" s="223" t="str">
        <f t="shared" si="2"/>
        <v>-</v>
      </c>
      <c r="BG6" s="223" t="str">
        <f t="shared" si="2"/>
        <v>-</v>
      </c>
      <c r="BH6" s="223" t="str">
        <f t="shared" si="2"/>
        <v>-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223" t="str">
        <f t="shared" si="2"/>
        <v>-</v>
      </c>
      <c r="BP6" s="223" t="str">
        <f t="shared" si="2"/>
        <v>-</v>
      </c>
      <c r="BQ6" s="223" t="str">
        <f t="shared" si="2"/>
        <v>-</v>
      </c>
      <c r="BR6" s="270">
        <f t="shared" ref="BR6:BR7" si="3">AVERAGE(R6:BQ6)</f>
        <v>36.342588029010443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59" t="s">
        <v>28</v>
      </c>
      <c r="B8" s="313" t="s">
        <v>725</v>
      </c>
      <c r="C8" s="313" t="s">
        <v>566</v>
      </c>
      <c r="D8" s="313" t="s">
        <v>133</v>
      </c>
      <c r="E8" s="313" t="s">
        <v>134</v>
      </c>
      <c r="F8" s="304" t="s">
        <v>135</v>
      </c>
      <c r="G8" s="304" t="s">
        <v>341</v>
      </c>
      <c r="H8" s="305" t="s">
        <v>136</v>
      </c>
      <c r="I8" s="304" t="s">
        <v>617</v>
      </c>
      <c r="J8" s="306" t="s">
        <v>830</v>
      </c>
      <c r="K8" s="306" t="s">
        <v>831</v>
      </c>
      <c r="L8" s="306" t="s">
        <v>979</v>
      </c>
      <c r="M8" s="306" t="s">
        <v>978</v>
      </c>
      <c r="N8" s="306" t="s">
        <v>1436</v>
      </c>
      <c r="O8" s="306" t="s">
        <v>1437</v>
      </c>
      <c r="P8" s="308" t="s">
        <v>1438</v>
      </c>
      <c r="Q8" s="219" t="s">
        <v>934</v>
      </c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>
        <v>1</v>
      </c>
      <c r="AL8" s="220">
        <v>0</v>
      </c>
      <c r="AM8" s="220">
        <v>0</v>
      </c>
      <c r="AN8" s="220">
        <v>0</v>
      </c>
      <c r="AO8" s="220">
        <v>0</v>
      </c>
      <c r="AP8" s="220">
        <v>1</v>
      </c>
      <c r="AQ8" s="220">
        <v>4</v>
      </c>
      <c r="AR8" s="220">
        <v>6</v>
      </c>
      <c r="AS8" s="220"/>
      <c r="AT8" s="220">
        <v>19</v>
      </c>
      <c r="AU8" s="220">
        <v>37</v>
      </c>
      <c r="AV8" s="220">
        <v>32</v>
      </c>
      <c r="AW8" s="220">
        <v>39</v>
      </c>
      <c r="AX8" s="220">
        <v>233</v>
      </c>
      <c r="AY8" s="220">
        <v>702</v>
      </c>
      <c r="AZ8" s="220">
        <v>588</v>
      </c>
      <c r="BA8" s="220">
        <v>610</v>
      </c>
      <c r="BB8" s="220">
        <v>315</v>
      </c>
      <c r="BC8" s="220">
        <v>902</v>
      </c>
      <c r="BD8" s="220">
        <v>1117</v>
      </c>
      <c r="BE8" s="220">
        <v>2590</v>
      </c>
      <c r="BF8" s="220">
        <v>1882</v>
      </c>
      <c r="BG8" s="220">
        <v>1100</v>
      </c>
      <c r="BH8" s="220">
        <v>749</v>
      </c>
      <c r="BI8" s="220">
        <v>752</v>
      </c>
      <c r="BJ8" s="220">
        <v>320</v>
      </c>
      <c r="BK8" s="220">
        <v>699</v>
      </c>
      <c r="BL8" s="220">
        <v>136</v>
      </c>
      <c r="BM8" s="220">
        <v>0</v>
      </c>
      <c r="BN8" s="220">
        <v>0</v>
      </c>
      <c r="BO8" s="220">
        <v>0</v>
      </c>
      <c r="BP8" s="220">
        <v>0</v>
      </c>
      <c r="BQ8" s="220">
        <v>1</v>
      </c>
      <c r="BR8" s="132">
        <f t="shared" ref="BR8:BR10" si="4">SUM(R8:BQ8)</f>
        <v>12835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9</v>
      </c>
      <c r="AR9" s="220">
        <v>6</v>
      </c>
      <c r="AS9" s="220"/>
      <c r="AT9" s="220">
        <v>15</v>
      </c>
      <c r="AU9" s="220">
        <v>57</v>
      </c>
      <c r="AV9" s="220">
        <v>91</v>
      </c>
      <c r="AW9" s="220">
        <v>91</v>
      </c>
      <c r="AX9" s="220">
        <v>183</v>
      </c>
      <c r="AY9" s="220">
        <v>425</v>
      </c>
      <c r="AZ9" s="220">
        <v>393</v>
      </c>
      <c r="BA9" s="220">
        <v>468</v>
      </c>
      <c r="BB9" s="220">
        <v>326</v>
      </c>
      <c r="BC9" s="220">
        <v>499</v>
      </c>
      <c r="BD9" s="220">
        <v>684</v>
      </c>
      <c r="BE9" s="220">
        <v>998</v>
      </c>
      <c r="BF9" s="220">
        <v>1188</v>
      </c>
      <c r="BG9" s="220">
        <v>894</v>
      </c>
      <c r="BH9" s="220">
        <v>554</v>
      </c>
      <c r="BI9" s="220">
        <v>1136</v>
      </c>
      <c r="BJ9" s="220">
        <v>558</v>
      </c>
      <c r="BK9" s="220">
        <v>1130</v>
      </c>
      <c r="BL9" s="220">
        <v>225</v>
      </c>
      <c r="BM9" s="220">
        <v>0</v>
      </c>
      <c r="BN9" s="220">
        <v>0</v>
      </c>
      <c r="BO9" s="220">
        <v>0</v>
      </c>
      <c r="BP9" s="220">
        <v>0</v>
      </c>
      <c r="BQ9" s="220">
        <v>2</v>
      </c>
      <c r="BR9" s="132">
        <f t="shared" si="4"/>
        <v>9932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BQ10" si="5">IF(ISBLANK(R8),"-",R8+R9)</f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 t="str">
        <f t="shared" si="5"/>
        <v>-</v>
      </c>
      <c r="Z10" s="222" t="str">
        <f t="shared" si="5"/>
        <v>-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 t="str">
        <f t="shared" si="5"/>
        <v>-</v>
      </c>
      <c r="AE10" s="222" t="str">
        <f t="shared" si="5"/>
        <v>-</v>
      </c>
      <c r="AF10" s="222" t="str">
        <f t="shared" si="5"/>
        <v>-</v>
      </c>
      <c r="AG10" s="222" t="str">
        <f t="shared" si="5"/>
        <v>-</v>
      </c>
      <c r="AH10" s="222" t="str">
        <f t="shared" si="5"/>
        <v>-</v>
      </c>
      <c r="AI10" s="222" t="str">
        <f t="shared" si="5"/>
        <v>-</v>
      </c>
      <c r="AJ10" s="222" t="str">
        <f t="shared" si="5"/>
        <v>-</v>
      </c>
      <c r="AK10" s="222">
        <f t="shared" si="5"/>
        <v>1</v>
      </c>
      <c r="AL10" s="222">
        <f t="shared" si="5"/>
        <v>0</v>
      </c>
      <c r="AM10" s="222">
        <f t="shared" si="5"/>
        <v>0</v>
      </c>
      <c r="AN10" s="222">
        <f t="shared" si="5"/>
        <v>0</v>
      </c>
      <c r="AO10" s="222">
        <f t="shared" si="5"/>
        <v>0</v>
      </c>
      <c r="AP10" s="222">
        <f t="shared" si="5"/>
        <v>1</v>
      </c>
      <c r="AQ10" s="222">
        <f t="shared" si="5"/>
        <v>13</v>
      </c>
      <c r="AR10" s="222">
        <f t="shared" si="5"/>
        <v>12</v>
      </c>
      <c r="AS10" s="222" t="str">
        <f t="shared" si="5"/>
        <v>-</v>
      </c>
      <c r="AT10" s="222">
        <f t="shared" si="5"/>
        <v>34</v>
      </c>
      <c r="AU10" s="222">
        <f t="shared" si="5"/>
        <v>94</v>
      </c>
      <c r="AV10" s="222">
        <f t="shared" si="5"/>
        <v>123</v>
      </c>
      <c r="AW10" s="222">
        <f t="shared" si="5"/>
        <v>130</v>
      </c>
      <c r="AX10" s="222">
        <f t="shared" si="5"/>
        <v>416</v>
      </c>
      <c r="AY10" s="222">
        <f t="shared" si="5"/>
        <v>1127</v>
      </c>
      <c r="AZ10" s="222">
        <f t="shared" si="5"/>
        <v>981</v>
      </c>
      <c r="BA10" s="222">
        <f t="shared" si="5"/>
        <v>1078</v>
      </c>
      <c r="BB10" s="222">
        <f t="shared" si="5"/>
        <v>641</v>
      </c>
      <c r="BC10" s="222">
        <f t="shared" si="5"/>
        <v>1401</v>
      </c>
      <c r="BD10" s="222">
        <f t="shared" si="5"/>
        <v>1801</v>
      </c>
      <c r="BE10" s="222">
        <f t="shared" si="5"/>
        <v>3588</v>
      </c>
      <c r="BF10" s="222">
        <f t="shared" si="5"/>
        <v>3070</v>
      </c>
      <c r="BG10" s="222">
        <f t="shared" si="5"/>
        <v>1994</v>
      </c>
      <c r="BH10" s="222">
        <f t="shared" si="5"/>
        <v>1303</v>
      </c>
      <c r="BI10" s="222">
        <f t="shared" si="5"/>
        <v>1888</v>
      </c>
      <c r="BJ10" s="222">
        <f t="shared" si="5"/>
        <v>878</v>
      </c>
      <c r="BK10" s="222">
        <f t="shared" si="5"/>
        <v>1829</v>
      </c>
      <c r="BL10" s="222">
        <f t="shared" si="5"/>
        <v>361</v>
      </c>
      <c r="BM10" s="222">
        <f t="shared" si="5"/>
        <v>0</v>
      </c>
      <c r="BN10" s="222">
        <f t="shared" si="5"/>
        <v>0</v>
      </c>
      <c r="BO10" s="222">
        <f t="shared" si="5"/>
        <v>0</v>
      </c>
      <c r="BP10" s="222">
        <f t="shared" si="5"/>
        <v>0</v>
      </c>
      <c r="BQ10" s="222">
        <f t="shared" si="5"/>
        <v>3</v>
      </c>
      <c r="BR10" s="133">
        <f t="shared" si="4"/>
        <v>22767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6">IF(ISNUMBER(R10),(IF(R10&gt;0,(100/(R8+R9))*R8,"-")),"-")</f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>
        <f t="shared" si="6"/>
        <v>100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>
        <f t="shared" si="6"/>
        <v>100</v>
      </c>
      <c r="AQ11" s="223">
        <f t="shared" si="6"/>
        <v>30.76923076923077</v>
      </c>
      <c r="AR11" s="223">
        <f t="shared" si="6"/>
        <v>50</v>
      </c>
      <c r="AS11" s="223" t="str">
        <f t="shared" si="6"/>
        <v>-</v>
      </c>
      <c r="AT11" s="223">
        <f t="shared" si="6"/>
        <v>55.882352941176478</v>
      </c>
      <c r="AU11" s="223">
        <f t="shared" si="6"/>
        <v>39.361702127659576</v>
      </c>
      <c r="AV11" s="223">
        <f t="shared" si="6"/>
        <v>26.016260162601625</v>
      </c>
      <c r="AW11" s="223">
        <f t="shared" si="6"/>
        <v>30</v>
      </c>
      <c r="AX11" s="223">
        <f t="shared" si="6"/>
        <v>56.009615384615387</v>
      </c>
      <c r="AY11" s="223">
        <f t="shared" si="6"/>
        <v>62.289263531499557</v>
      </c>
      <c r="AZ11" s="223">
        <f t="shared" si="6"/>
        <v>59.938837920489291</v>
      </c>
      <c r="BA11" s="223">
        <f t="shared" si="6"/>
        <v>56.586270871985157</v>
      </c>
      <c r="BB11" s="223">
        <f t="shared" si="6"/>
        <v>49.141965678627145</v>
      </c>
      <c r="BC11" s="223">
        <f t="shared" si="6"/>
        <v>64.38258386866525</v>
      </c>
      <c r="BD11" s="223">
        <f t="shared" si="6"/>
        <v>62.021099389228205</v>
      </c>
      <c r="BE11" s="223">
        <f t="shared" si="6"/>
        <v>72.1850613154961</v>
      </c>
      <c r="BF11" s="223">
        <f t="shared" si="6"/>
        <v>61.302931596091206</v>
      </c>
      <c r="BG11" s="223">
        <f t="shared" si="6"/>
        <v>55.16549648946841</v>
      </c>
      <c r="BH11" s="223">
        <f t="shared" si="6"/>
        <v>57.482732156561774</v>
      </c>
      <c r="BI11" s="223">
        <f t="shared" si="6"/>
        <v>39.83050847457627</v>
      </c>
      <c r="BJ11" s="223">
        <f t="shared" si="6"/>
        <v>36.446469248291571</v>
      </c>
      <c r="BK11" s="223">
        <f t="shared" si="6"/>
        <v>38.217605248769821</v>
      </c>
      <c r="BL11" s="223">
        <f t="shared" si="6"/>
        <v>37.67313019390582</v>
      </c>
      <c r="BM11" s="223" t="str">
        <f t="shared" si="6"/>
        <v>-</v>
      </c>
      <c r="BN11" s="223" t="str">
        <f t="shared" si="6"/>
        <v>-</v>
      </c>
      <c r="BO11" s="223" t="str">
        <f t="shared" si="6"/>
        <v>-</v>
      </c>
      <c r="BP11" s="223" t="str">
        <f t="shared" si="6"/>
        <v>-</v>
      </c>
      <c r="BQ11" s="223">
        <f t="shared" si="6"/>
        <v>33.333333333333336</v>
      </c>
      <c r="BR11" s="270">
        <f t="shared" ref="BR11:BR12" si="7">AVERAGE(R11:BQ11)</f>
        <v>53.084852112594689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>
        <v>0</v>
      </c>
      <c r="AL12" s="225" t="s">
        <v>853</v>
      </c>
      <c r="AM12" s="225" t="s">
        <v>853</v>
      </c>
      <c r="AN12" s="225" t="s">
        <v>853</v>
      </c>
      <c r="AO12" s="225" t="s">
        <v>853</v>
      </c>
      <c r="AP12" s="225">
        <v>100</v>
      </c>
      <c r="AQ12" s="225">
        <v>100</v>
      </c>
      <c r="AR12" s="225">
        <v>100</v>
      </c>
      <c r="AS12" s="225"/>
      <c r="AT12" s="225">
        <v>100</v>
      </c>
      <c r="AU12" s="225">
        <v>100</v>
      </c>
      <c r="AV12" s="225">
        <v>100</v>
      </c>
      <c r="AW12" s="225">
        <v>100</v>
      </c>
      <c r="AX12" s="225">
        <v>100</v>
      </c>
      <c r="AY12" s="225">
        <v>100</v>
      </c>
      <c r="AZ12" s="225">
        <v>100</v>
      </c>
      <c r="BA12" s="225">
        <v>100</v>
      </c>
      <c r="BB12" s="225">
        <v>100</v>
      </c>
      <c r="BC12" s="225">
        <v>100</v>
      </c>
      <c r="BD12" s="225">
        <v>100</v>
      </c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>
        <f t="shared" si="7"/>
        <v>93.333333333333329</v>
      </c>
    </row>
    <row r="13" spans="1:70" ht="12.75" customHeight="1" x14ac:dyDescent="0.2">
      <c r="A13" s="313" t="s">
        <v>28</v>
      </c>
      <c r="B13" s="313" t="s">
        <v>726</v>
      </c>
      <c r="C13" s="313" t="s">
        <v>132</v>
      </c>
      <c r="D13" s="313" t="s">
        <v>133</v>
      </c>
      <c r="E13" s="313" t="s">
        <v>727</v>
      </c>
      <c r="F13" s="304" t="s">
        <v>135</v>
      </c>
      <c r="G13" s="304" t="s">
        <v>342</v>
      </c>
      <c r="H13" s="305" t="s">
        <v>139</v>
      </c>
      <c r="I13" s="304" t="s">
        <v>140</v>
      </c>
      <c r="J13" s="306"/>
      <c r="K13" s="306"/>
      <c r="L13" s="306" t="s">
        <v>980</v>
      </c>
      <c r="M13" s="306"/>
      <c r="N13" s="306"/>
      <c r="O13" s="306"/>
      <c r="P13" s="308"/>
      <c r="Q13" s="219" t="s">
        <v>934</v>
      </c>
      <c r="R13" s="220">
        <v>0</v>
      </c>
      <c r="S13" s="220">
        <v>1</v>
      </c>
      <c r="T13" s="220">
        <v>0</v>
      </c>
      <c r="U13" s="220">
        <v>0</v>
      </c>
      <c r="V13" s="220">
        <v>1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0</v>
      </c>
      <c r="AI13" s="220">
        <v>0</v>
      </c>
      <c r="AJ13" s="220">
        <v>0</v>
      </c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132">
        <f t="shared" ref="BR13:BR15" si="8">SUM(R13:BQ13)</f>
        <v>2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20">
        <v>4</v>
      </c>
      <c r="S14" s="220">
        <v>1</v>
      </c>
      <c r="T14" s="220">
        <v>0</v>
      </c>
      <c r="U14" s="220">
        <v>3</v>
      </c>
      <c r="V14" s="220">
        <v>2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0</v>
      </c>
      <c r="AD14" s="220">
        <v>0</v>
      </c>
      <c r="AE14" s="220">
        <v>0</v>
      </c>
      <c r="AF14" s="220">
        <v>0</v>
      </c>
      <c r="AG14" s="220">
        <v>3</v>
      </c>
      <c r="AH14" s="220">
        <v>0</v>
      </c>
      <c r="AI14" s="220">
        <v>2</v>
      </c>
      <c r="AJ14" s="220">
        <v>1</v>
      </c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132">
        <f t="shared" si="8"/>
        <v>16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>
        <f t="shared" ref="R15:BQ15" si="9">IF(ISBLANK(R13),"-",R13+R14)</f>
        <v>4</v>
      </c>
      <c r="S15" s="222">
        <f t="shared" si="9"/>
        <v>2</v>
      </c>
      <c r="T15" s="222">
        <f t="shared" si="9"/>
        <v>0</v>
      </c>
      <c r="U15" s="222">
        <f t="shared" si="9"/>
        <v>3</v>
      </c>
      <c r="V15" s="222">
        <f t="shared" si="9"/>
        <v>3</v>
      </c>
      <c r="W15" s="222">
        <f t="shared" si="9"/>
        <v>0</v>
      </c>
      <c r="X15" s="222">
        <f t="shared" si="9"/>
        <v>0</v>
      </c>
      <c r="Y15" s="222">
        <f t="shared" si="9"/>
        <v>0</v>
      </c>
      <c r="Z15" s="222">
        <f t="shared" si="9"/>
        <v>0</v>
      </c>
      <c r="AA15" s="222">
        <f t="shared" si="9"/>
        <v>0</v>
      </c>
      <c r="AB15" s="222">
        <f t="shared" si="9"/>
        <v>0</v>
      </c>
      <c r="AC15" s="222">
        <f t="shared" si="9"/>
        <v>0</v>
      </c>
      <c r="AD15" s="222">
        <f t="shared" si="9"/>
        <v>0</v>
      </c>
      <c r="AE15" s="222">
        <f t="shared" si="9"/>
        <v>0</v>
      </c>
      <c r="AF15" s="222">
        <f t="shared" si="9"/>
        <v>0</v>
      </c>
      <c r="AG15" s="222">
        <f t="shared" si="9"/>
        <v>3</v>
      </c>
      <c r="AH15" s="222">
        <f t="shared" si="9"/>
        <v>0</v>
      </c>
      <c r="AI15" s="222">
        <f t="shared" si="9"/>
        <v>2</v>
      </c>
      <c r="AJ15" s="222">
        <f t="shared" si="9"/>
        <v>1</v>
      </c>
      <c r="AK15" s="222" t="str">
        <f t="shared" si="9"/>
        <v>-</v>
      </c>
      <c r="AL15" s="222" t="str">
        <f t="shared" si="9"/>
        <v>-</v>
      </c>
      <c r="AM15" s="222" t="str">
        <f t="shared" si="9"/>
        <v>-</v>
      </c>
      <c r="AN15" s="222" t="str">
        <f t="shared" si="9"/>
        <v>-</v>
      </c>
      <c r="AO15" s="222" t="str">
        <f t="shared" si="9"/>
        <v>-</v>
      </c>
      <c r="AP15" s="222" t="str">
        <f t="shared" si="9"/>
        <v>-</v>
      </c>
      <c r="AQ15" s="222" t="str">
        <f t="shared" si="9"/>
        <v>-</v>
      </c>
      <c r="AR15" s="222" t="str">
        <f t="shared" si="9"/>
        <v>-</v>
      </c>
      <c r="AS15" s="222" t="str">
        <f t="shared" si="9"/>
        <v>-</v>
      </c>
      <c r="AT15" s="222" t="str">
        <f t="shared" si="9"/>
        <v>-</v>
      </c>
      <c r="AU15" s="222" t="str">
        <f t="shared" si="9"/>
        <v>-</v>
      </c>
      <c r="AV15" s="222" t="str">
        <f t="shared" si="9"/>
        <v>-</v>
      </c>
      <c r="AW15" s="222" t="str">
        <f t="shared" si="9"/>
        <v>-</v>
      </c>
      <c r="AX15" s="222" t="str">
        <f t="shared" si="9"/>
        <v>-</v>
      </c>
      <c r="AY15" s="222" t="str">
        <f t="shared" si="9"/>
        <v>-</v>
      </c>
      <c r="AZ15" s="222" t="str">
        <f t="shared" si="9"/>
        <v>-</v>
      </c>
      <c r="BA15" s="222" t="str">
        <f t="shared" si="9"/>
        <v>-</v>
      </c>
      <c r="BB15" s="222" t="str">
        <f t="shared" si="9"/>
        <v>-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222" t="str">
        <f t="shared" si="9"/>
        <v>-</v>
      </c>
      <c r="BP15" s="222" t="str">
        <f t="shared" si="9"/>
        <v>-</v>
      </c>
      <c r="BQ15" s="222" t="str">
        <f t="shared" si="9"/>
        <v>-</v>
      </c>
      <c r="BR15" s="133">
        <f t="shared" si="8"/>
        <v>18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>
        <f t="shared" ref="R16:BQ16" si="10">IF(ISNUMBER(R15),(IF(R15&gt;0,(100/(R13+R14))*R13,"-")),"-")</f>
        <v>0</v>
      </c>
      <c r="S16" s="223">
        <f t="shared" si="10"/>
        <v>50</v>
      </c>
      <c r="T16" s="223" t="str">
        <f t="shared" si="10"/>
        <v>-</v>
      </c>
      <c r="U16" s="223">
        <f t="shared" si="10"/>
        <v>0</v>
      </c>
      <c r="V16" s="223">
        <f t="shared" si="10"/>
        <v>33.333333333333336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>
        <f t="shared" si="10"/>
        <v>0</v>
      </c>
      <c r="AH16" s="223" t="str">
        <f t="shared" si="10"/>
        <v>-</v>
      </c>
      <c r="AI16" s="223">
        <f t="shared" si="10"/>
        <v>0</v>
      </c>
      <c r="AJ16" s="223">
        <f t="shared" si="10"/>
        <v>0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 t="str">
        <f t="shared" si="10"/>
        <v>-</v>
      </c>
      <c r="AQ16" s="223" t="str">
        <f t="shared" si="10"/>
        <v>-</v>
      </c>
      <c r="AR16" s="223" t="str">
        <f t="shared" si="10"/>
        <v>-</v>
      </c>
      <c r="AS16" s="223" t="str">
        <f t="shared" si="10"/>
        <v>-</v>
      </c>
      <c r="AT16" s="223" t="str">
        <f t="shared" si="10"/>
        <v>-</v>
      </c>
      <c r="AU16" s="223" t="str">
        <f t="shared" si="10"/>
        <v>-</v>
      </c>
      <c r="AV16" s="223" t="str">
        <f t="shared" si="10"/>
        <v>-</v>
      </c>
      <c r="AW16" s="223" t="str">
        <f t="shared" si="10"/>
        <v>-</v>
      </c>
      <c r="AX16" s="223" t="str">
        <f t="shared" si="10"/>
        <v>-</v>
      </c>
      <c r="AY16" s="223" t="str">
        <f t="shared" si="10"/>
        <v>-</v>
      </c>
      <c r="AZ16" s="223" t="str">
        <f t="shared" si="10"/>
        <v>-</v>
      </c>
      <c r="BA16" s="223" t="str">
        <f t="shared" si="10"/>
        <v>-</v>
      </c>
      <c r="BB16" s="223" t="str">
        <f t="shared" si="10"/>
        <v>-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23" t="str">
        <f t="shared" si="10"/>
        <v>-</v>
      </c>
      <c r="BP16" s="223" t="str">
        <f t="shared" si="10"/>
        <v>-</v>
      </c>
      <c r="BQ16" s="223" t="str">
        <f t="shared" si="10"/>
        <v>-</v>
      </c>
      <c r="BR16" s="270">
        <f t="shared" ref="BR16:BR17" si="11">AVERAGE(R16:BQ16)</f>
        <v>11.904761904761907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59" t="s">
        <v>28</v>
      </c>
      <c r="B18" s="313" t="s">
        <v>728</v>
      </c>
      <c r="C18" s="313" t="s">
        <v>566</v>
      </c>
      <c r="D18" s="313" t="s">
        <v>133</v>
      </c>
      <c r="E18" s="313" t="s">
        <v>727</v>
      </c>
      <c r="F18" s="304" t="s">
        <v>135</v>
      </c>
      <c r="G18" s="304" t="s">
        <v>342</v>
      </c>
      <c r="H18" s="305" t="s">
        <v>139</v>
      </c>
      <c r="I18" s="304" t="s">
        <v>140</v>
      </c>
      <c r="J18" s="306"/>
      <c r="K18" s="306"/>
      <c r="L18" s="306" t="s">
        <v>1004</v>
      </c>
      <c r="M18" s="306"/>
      <c r="N18" s="306" t="s">
        <v>1439</v>
      </c>
      <c r="O18" s="306" t="s">
        <v>1440</v>
      </c>
      <c r="P18" s="308" t="s">
        <v>1441</v>
      </c>
      <c r="Q18" s="219" t="s">
        <v>934</v>
      </c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>
        <v>0</v>
      </c>
      <c r="AL18" s="220">
        <v>0</v>
      </c>
      <c r="AM18" s="220">
        <v>0</v>
      </c>
      <c r="AN18" s="220">
        <v>0</v>
      </c>
      <c r="AO18" s="220">
        <v>0</v>
      </c>
      <c r="AP18" s="220">
        <v>1</v>
      </c>
      <c r="AQ18" s="220">
        <v>3</v>
      </c>
      <c r="AR18" s="220">
        <v>6</v>
      </c>
      <c r="AS18" s="220">
        <v>7</v>
      </c>
      <c r="AT18" s="220">
        <v>37</v>
      </c>
      <c r="AU18" s="220">
        <v>122</v>
      </c>
      <c r="AV18" s="220">
        <v>393</v>
      </c>
      <c r="AW18" s="220">
        <v>299</v>
      </c>
      <c r="AX18" s="220">
        <v>383</v>
      </c>
      <c r="AY18" s="220">
        <v>457</v>
      </c>
      <c r="AZ18" s="220">
        <v>231</v>
      </c>
      <c r="BA18" s="220">
        <v>575</v>
      </c>
      <c r="BB18" s="220">
        <v>689</v>
      </c>
      <c r="BC18" s="220">
        <v>389</v>
      </c>
      <c r="BD18" s="220">
        <v>978</v>
      </c>
      <c r="BE18" s="220">
        <v>183</v>
      </c>
      <c r="BF18" s="220">
        <v>160</v>
      </c>
      <c r="BG18" s="220">
        <v>134</v>
      </c>
      <c r="BH18" s="220">
        <v>402</v>
      </c>
      <c r="BI18" s="220">
        <v>277</v>
      </c>
      <c r="BJ18" s="220">
        <v>20</v>
      </c>
      <c r="BK18" s="220">
        <v>233</v>
      </c>
      <c r="BL18" s="220">
        <v>61</v>
      </c>
      <c r="BM18" s="220">
        <v>0</v>
      </c>
      <c r="BN18" s="220">
        <v>0</v>
      </c>
      <c r="BO18" s="220">
        <v>0</v>
      </c>
      <c r="BP18" s="220">
        <v>0</v>
      </c>
      <c r="BQ18" s="220">
        <v>0</v>
      </c>
      <c r="BR18" s="132">
        <f t="shared" ref="BR18:BR20" si="12">SUM(R18:BQ18)</f>
        <v>6040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>
        <v>0</v>
      </c>
      <c r="AL19" s="220">
        <v>1</v>
      </c>
      <c r="AM19" s="220">
        <v>0</v>
      </c>
      <c r="AN19" s="220">
        <v>0</v>
      </c>
      <c r="AO19" s="220">
        <v>0</v>
      </c>
      <c r="AP19" s="220">
        <v>1</v>
      </c>
      <c r="AQ19" s="220">
        <v>2</v>
      </c>
      <c r="AR19" s="220">
        <v>11</v>
      </c>
      <c r="AS19" s="220">
        <v>13</v>
      </c>
      <c r="AT19" s="220">
        <v>33</v>
      </c>
      <c r="AU19" s="220">
        <v>112</v>
      </c>
      <c r="AV19" s="220">
        <v>254</v>
      </c>
      <c r="AW19" s="220">
        <v>216</v>
      </c>
      <c r="AX19" s="220">
        <v>377</v>
      </c>
      <c r="AY19" s="220">
        <v>432</v>
      </c>
      <c r="AZ19" s="220">
        <v>304</v>
      </c>
      <c r="BA19" s="220">
        <v>434</v>
      </c>
      <c r="BB19" s="220">
        <v>927</v>
      </c>
      <c r="BC19" s="220">
        <v>437</v>
      </c>
      <c r="BD19" s="220">
        <v>749</v>
      </c>
      <c r="BE19" s="220">
        <v>190</v>
      </c>
      <c r="BF19" s="220">
        <v>175</v>
      </c>
      <c r="BG19" s="220">
        <v>106</v>
      </c>
      <c r="BH19" s="220">
        <v>456</v>
      </c>
      <c r="BI19" s="220">
        <v>553</v>
      </c>
      <c r="BJ19" s="220">
        <v>67</v>
      </c>
      <c r="BK19" s="220">
        <v>450</v>
      </c>
      <c r="BL19" s="220">
        <v>74</v>
      </c>
      <c r="BM19" s="220">
        <v>0</v>
      </c>
      <c r="BN19" s="220">
        <v>0</v>
      </c>
      <c r="BO19" s="220">
        <v>0</v>
      </c>
      <c r="BP19" s="220">
        <v>0</v>
      </c>
      <c r="BQ19" s="220">
        <v>0</v>
      </c>
      <c r="BR19" s="132">
        <f t="shared" si="12"/>
        <v>6374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BQ20" si="13">IF(ISBLANK(R18),"-",R18+R19)</f>
        <v>-</v>
      </c>
      <c r="S20" s="222" t="str">
        <f t="shared" si="13"/>
        <v>-</v>
      </c>
      <c r="T20" s="222" t="str">
        <f t="shared" si="13"/>
        <v>-</v>
      </c>
      <c r="U20" s="222" t="str">
        <f t="shared" si="13"/>
        <v>-</v>
      </c>
      <c r="V20" s="222" t="str">
        <f t="shared" si="13"/>
        <v>-</v>
      </c>
      <c r="W20" s="222" t="str">
        <f t="shared" si="13"/>
        <v>-</v>
      </c>
      <c r="X20" s="222" t="str">
        <f t="shared" si="13"/>
        <v>-</v>
      </c>
      <c r="Y20" s="222" t="str">
        <f t="shared" si="13"/>
        <v>-</v>
      </c>
      <c r="Z20" s="222" t="str">
        <f t="shared" si="13"/>
        <v>-</v>
      </c>
      <c r="AA20" s="222" t="str">
        <f t="shared" si="13"/>
        <v>-</v>
      </c>
      <c r="AB20" s="222" t="str">
        <f t="shared" si="13"/>
        <v>-</v>
      </c>
      <c r="AC20" s="222" t="str">
        <f t="shared" si="13"/>
        <v>-</v>
      </c>
      <c r="AD20" s="222" t="str">
        <f t="shared" si="13"/>
        <v>-</v>
      </c>
      <c r="AE20" s="222" t="str">
        <f t="shared" si="13"/>
        <v>-</v>
      </c>
      <c r="AF20" s="222" t="str">
        <f t="shared" si="13"/>
        <v>-</v>
      </c>
      <c r="AG20" s="222" t="str">
        <f t="shared" si="13"/>
        <v>-</v>
      </c>
      <c r="AH20" s="222" t="str">
        <f t="shared" si="13"/>
        <v>-</v>
      </c>
      <c r="AI20" s="222" t="str">
        <f t="shared" si="13"/>
        <v>-</v>
      </c>
      <c r="AJ20" s="222" t="str">
        <f t="shared" si="13"/>
        <v>-</v>
      </c>
      <c r="AK20" s="222">
        <f t="shared" si="13"/>
        <v>0</v>
      </c>
      <c r="AL20" s="222">
        <f t="shared" si="13"/>
        <v>1</v>
      </c>
      <c r="AM20" s="222">
        <f t="shared" si="13"/>
        <v>0</v>
      </c>
      <c r="AN20" s="222">
        <f t="shared" si="13"/>
        <v>0</v>
      </c>
      <c r="AO20" s="222">
        <f t="shared" si="13"/>
        <v>0</v>
      </c>
      <c r="AP20" s="222">
        <f t="shared" si="13"/>
        <v>2</v>
      </c>
      <c r="AQ20" s="222">
        <f t="shared" si="13"/>
        <v>5</v>
      </c>
      <c r="AR20" s="222">
        <f t="shared" si="13"/>
        <v>17</v>
      </c>
      <c r="AS20" s="222">
        <f t="shared" si="13"/>
        <v>20</v>
      </c>
      <c r="AT20" s="222">
        <f t="shared" si="13"/>
        <v>70</v>
      </c>
      <c r="AU20" s="222">
        <f t="shared" si="13"/>
        <v>234</v>
      </c>
      <c r="AV20" s="222">
        <f t="shared" si="13"/>
        <v>647</v>
      </c>
      <c r="AW20" s="222">
        <f t="shared" si="13"/>
        <v>515</v>
      </c>
      <c r="AX20" s="222">
        <f t="shared" si="13"/>
        <v>760</v>
      </c>
      <c r="AY20" s="222">
        <f t="shared" si="13"/>
        <v>889</v>
      </c>
      <c r="AZ20" s="222">
        <f t="shared" si="13"/>
        <v>535</v>
      </c>
      <c r="BA20" s="222">
        <f t="shared" si="13"/>
        <v>1009</v>
      </c>
      <c r="BB20" s="222">
        <f t="shared" si="13"/>
        <v>1616</v>
      </c>
      <c r="BC20" s="222">
        <f t="shared" si="13"/>
        <v>826</v>
      </c>
      <c r="BD20" s="222">
        <f t="shared" si="13"/>
        <v>1727</v>
      </c>
      <c r="BE20" s="222">
        <f t="shared" si="13"/>
        <v>373</v>
      </c>
      <c r="BF20" s="222">
        <f t="shared" si="13"/>
        <v>335</v>
      </c>
      <c r="BG20" s="222">
        <f t="shared" si="13"/>
        <v>240</v>
      </c>
      <c r="BH20" s="222">
        <f t="shared" si="13"/>
        <v>858</v>
      </c>
      <c r="BI20" s="222">
        <f t="shared" si="13"/>
        <v>830</v>
      </c>
      <c r="BJ20" s="222">
        <f t="shared" si="13"/>
        <v>87</v>
      </c>
      <c r="BK20" s="222">
        <f t="shared" si="13"/>
        <v>683</v>
      </c>
      <c r="BL20" s="222">
        <f t="shared" si="13"/>
        <v>135</v>
      </c>
      <c r="BM20" s="222">
        <f t="shared" si="13"/>
        <v>0</v>
      </c>
      <c r="BN20" s="222">
        <f t="shared" si="13"/>
        <v>0</v>
      </c>
      <c r="BO20" s="222">
        <f t="shared" si="13"/>
        <v>0</v>
      </c>
      <c r="BP20" s="222">
        <f t="shared" si="13"/>
        <v>0</v>
      </c>
      <c r="BQ20" s="222">
        <f t="shared" si="13"/>
        <v>0</v>
      </c>
      <c r="BR20" s="133">
        <f t="shared" si="12"/>
        <v>12414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4">IF(ISNUMBER(R20),(IF(R20&gt;0,(100/(R18+R19))*R18,"-")),"-")</f>
        <v>-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>
        <f t="shared" si="14"/>
        <v>0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>
        <f t="shared" si="14"/>
        <v>50</v>
      </c>
      <c r="AQ21" s="223">
        <f t="shared" si="14"/>
        <v>60</v>
      </c>
      <c r="AR21" s="223">
        <f t="shared" si="14"/>
        <v>35.294117647058826</v>
      </c>
      <c r="AS21" s="223">
        <f t="shared" si="14"/>
        <v>35</v>
      </c>
      <c r="AT21" s="223">
        <f t="shared" si="14"/>
        <v>52.857142857142861</v>
      </c>
      <c r="AU21" s="223">
        <f t="shared" si="14"/>
        <v>52.136752136752136</v>
      </c>
      <c r="AV21" s="223">
        <f t="shared" si="14"/>
        <v>60.741885625965999</v>
      </c>
      <c r="AW21" s="223">
        <f t="shared" si="14"/>
        <v>58.058252427184463</v>
      </c>
      <c r="AX21" s="223">
        <f t="shared" si="14"/>
        <v>50.39473684210526</v>
      </c>
      <c r="AY21" s="223">
        <f t="shared" si="14"/>
        <v>51.40607424071991</v>
      </c>
      <c r="AZ21" s="223">
        <f t="shared" si="14"/>
        <v>43.177570093457945</v>
      </c>
      <c r="BA21" s="223">
        <f t="shared" si="14"/>
        <v>56.987115956392465</v>
      </c>
      <c r="BB21" s="223">
        <f t="shared" si="14"/>
        <v>42.636138613861384</v>
      </c>
      <c r="BC21" s="223">
        <f t="shared" si="14"/>
        <v>47.094430992736079</v>
      </c>
      <c r="BD21" s="223">
        <f t="shared" si="14"/>
        <v>56.629994209612043</v>
      </c>
      <c r="BE21" s="223">
        <f t="shared" si="14"/>
        <v>49.061662198391424</v>
      </c>
      <c r="BF21" s="223">
        <f t="shared" si="14"/>
        <v>47.761194029850742</v>
      </c>
      <c r="BG21" s="223">
        <f t="shared" si="14"/>
        <v>55.833333333333336</v>
      </c>
      <c r="BH21" s="223">
        <f t="shared" si="14"/>
        <v>46.853146853146853</v>
      </c>
      <c r="BI21" s="223">
        <f t="shared" si="14"/>
        <v>33.373493975903614</v>
      </c>
      <c r="BJ21" s="223">
        <f t="shared" si="14"/>
        <v>22.988505747126435</v>
      </c>
      <c r="BK21" s="223">
        <f t="shared" si="14"/>
        <v>34.114202049780381</v>
      </c>
      <c r="BL21" s="223">
        <f t="shared" si="14"/>
        <v>45.185185185185183</v>
      </c>
      <c r="BM21" s="223" t="str">
        <f t="shared" si="14"/>
        <v>-</v>
      </c>
      <c r="BN21" s="223" t="str">
        <f t="shared" si="14"/>
        <v>-</v>
      </c>
      <c r="BO21" s="223" t="str">
        <f t="shared" si="14"/>
        <v>-</v>
      </c>
      <c r="BP21" s="223" t="str">
        <f t="shared" si="14"/>
        <v>-</v>
      </c>
      <c r="BQ21" s="223" t="str">
        <f t="shared" si="14"/>
        <v>-</v>
      </c>
      <c r="BR21" s="270">
        <f t="shared" ref="BR21:BR22" si="15">AVERAGE(R21:BQ21)</f>
        <v>45.316038958987811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 t="s">
        <v>853</v>
      </c>
      <c r="AL22" s="225">
        <v>100</v>
      </c>
      <c r="AM22" s="225" t="s">
        <v>853</v>
      </c>
      <c r="AN22" s="225" t="s">
        <v>853</v>
      </c>
      <c r="AO22" s="225" t="s">
        <v>853</v>
      </c>
      <c r="AP22" s="225">
        <v>100</v>
      </c>
      <c r="AQ22" s="225">
        <v>100</v>
      </c>
      <c r="AR22" s="225">
        <v>100</v>
      </c>
      <c r="AS22" s="225">
        <v>100</v>
      </c>
      <c r="AT22" s="225">
        <v>100</v>
      </c>
      <c r="AU22" s="225">
        <v>100</v>
      </c>
      <c r="AV22" s="225">
        <v>100</v>
      </c>
      <c r="AW22" s="225">
        <v>100</v>
      </c>
      <c r="AX22" s="225">
        <v>100</v>
      </c>
      <c r="AY22" s="225">
        <v>100</v>
      </c>
      <c r="AZ22" s="225">
        <v>100</v>
      </c>
      <c r="BA22" s="225">
        <v>100</v>
      </c>
      <c r="BB22" s="225">
        <v>100</v>
      </c>
      <c r="BC22" s="225">
        <v>100</v>
      </c>
      <c r="BD22" s="225">
        <v>100</v>
      </c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>
        <f t="shared" si="15"/>
        <v>100</v>
      </c>
    </row>
    <row r="23" spans="1:70" ht="12.75" customHeight="1" x14ac:dyDescent="0.2">
      <c r="A23" s="313" t="s">
        <v>28</v>
      </c>
      <c r="B23" s="304" t="s">
        <v>729</v>
      </c>
      <c r="C23" s="313" t="s">
        <v>132</v>
      </c>
      <c r="D23" s="313" t="s">
        <v>133</v>
      </c>
      <c r="E23" s="304" t="s">
        <v>138</v>
      </c>
      <c r="F23" s="304" t="s">
        <v>141</v>
      </c>
      <c r="G23" s="304" t="s">
        <v>343</v>
      </c>
      <c r="H23" s="305" t="s">
        <v>142</v>
      </c>
      <c r="I23" s="304" t="s">
        <v>143</v>
      </c>
      <c r="J23" s="307"/>
      <c r="K23" s="307"/>
      <c r="L23" s="307" t="s">
        <v>981</v>
      </c>
      <c r="M23" s="307" t="s">
        <v>853</v>
      </c>
      <c r="N23" s="307"/>
      <c r="O23" s="307"/>
      <c r="P23" s="309"/>
      <c r="Q23" s="219" t="s">
        <v>934</v>
      </c>
      <c r="R23" s="230">
        <v>0</v>
      </c>
      <c r="S23" s="230">
        <v>0</v>
      </c>
      <c r="T23" s="230">
        <v>0</v>
      </c>
      <c r="U23" s="230">
        <v>3</v>
      </c>
      <c r="V23" s="230">
        <v>1</v>
      </c>
      <c r="W23" s="230">
        <v>0</v>
      </c>
      <c r="X23" s="230">
        <v>1</v>
      </c>
      <c r="Y23" s="230">
        <v>0</v>
      </c>
      <c r="Z23" s="230">
        <v>0</v>
      </c>
      <c r="AA23" s="230">
        <v>0</v>
      </c>
      <c r="AB23" s="230">
        <v>2</v>
      </c>
      <c r="AC23" s="230">
        <v>0</v>
      </c>
      <c r="AD23" s="230">
        <v>0</v>
      </c>
      <c r="AE23" s="230">
        <v>0</v>
      </c>
      <c r="AF23" s="230">
        <v>0</v>
      </c>
      <c r="AG23" s="230">
        <v>0</v>
      </c>
      <c r="AH23" s="230">
        <v>0</v>
      </c>
      <c r="AI23" s="230">
        <v>0</v>
      </c>
      <c r="AJ23" s="230">
        <v>0</v>
      </c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132">
        <f t="shared" ref="BR23:BR25" si="16">SUM(R23:BQ23)</f>
        <v>7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>
        <v>1</v>
      </c>
      <c r="S24" s="230">
        <v>4</v>
      </c>
      <c r="T24" s="230">
        <v>1</v>
      </c>
      <c r="U24" s="230">
        <v>7</v>
      </c>
      <c r="V24" s="230">
        <v>3</v>
      </c>
      <c r="W24" s="230">
        <v>0</v>
      </c>
      <c r="X24" s="230">
        <v>2</v>
      </c>
      <c r="Y24" s="230">
        <v>1</v>
      </c>
      <c r="Z24" s="230">
        <v>0</v>
      </c>
      <c r="AA24" s="230">
        <v>1</v>
      </c>
      <c r="AB24" s="230">
        <v>2</v>
      </c>
      <c r="AC24" s="230">
        <v>0</v>
      </c>
      <c r="AD24" s="230">
        <v>0</v>
      </c>
      <c r="AE24" s="230">
        <v>0</v>
      </c>
      <c r="AF24" s="230">
        <v>1</v>
      </c>
      <c r="AG24" s="230">
        <v>8</v>
      </c>
      <c r="AH24" s="230">
        <v>0</v>
      </c>
      <c r="AI24" s="230">
        <v>1</v>
      </c>
      <c r="AJ24" s="230">
        <v>0</v>
      </c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132">
        <f t="shared" si="16"/>
        <v>32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>
        <f t="shared" ref="R25:BQ25" si="17">IF(ISBLANK(R23),"-",R23+R24)</f>
        <v>1</v>
      </c>
      <c r="S25" s="222">
        <f t="shared" si="17"/>
        <v>4</v>
      </c>
      <c r="T25" s="222">
        <f t="shared" si="17"/>
        <v>1</v>
      </c>
      <c r="U25" s="222">
        <f t="shared" si="17"/>
        <v>10</v>
      </c>
      <c r="V25" s="222">
        <f t="shared" si="17"/>
        <v>4</v>
      </c>
      <c r="W25" s="222">
        <f t="shared" si="17"/>
        <v>0</v>
      </c>
      <c r="X25" s="222">
        <f t="shared" si="17"/>
        <v>3</v>
      </c>
      <c r="Y25" s="222">
        <f t="shared" si="17"/>
        <v>1</v>
      </c>
      <c r="Z25" s="222">
        <f t="shared" si="17"/>
        <v>0</v>
      </c>
      <c r="AA25" s="222">
        <f t="shared" si="17"/>
        <v>1</v>
      </c>
      <c r="AB25" s="222">
        <f t="shared" si="17"/>
        <v>4</v>
      </c>
      <c r="AC25" s="222">
        <f t="shared" si="17"/>
        <v>0</v>
      </c>
      <c r="AD25" s="222">
        <f t="shared" si="17"/>
        <v>0</v>
      </c>
      <c r="AE25" s="222">
        <f t="shared" si="17"/>
        <v>0</v>
      </c>
      <c r="AF25" s="222">
        <f t="shared" si="17"/>
        <v>1</v>
      </c>
      <c r="AG25" s="222">
        <f t="shared" si="17"/>
        <v>8</v>
      </c>
      <c r="AH25" s="222">
        <f t="shared" si="17"/>
        <v>0</v>
      </c>
      <c r="AI25" s="222">
        <f t="shared" si="17"/>
        <v>1</v>
      </c>
      <c r="AJ25" s="222">
        <f t="shared" si="17"/>
        <v>0</v>
      </c>
      <c r="AK25" s="222" t="str">
        <f t="shared" si="17"/>
        <v>-</v>
      </c>
      <c r="AL25" s="222" t="str">
        <f t="shared" si="17"/>
        <v>-</v>
      </c>
      <c r="AM25" s="222" t="str">
        <f t="shared" si="17"/>
        <v>-</v>
      </c>
      <c r="AN25" s="222" t="str">
        <f t="shared" si="17"/>
        <v>-</v>
      </c>
      <c r="AO25" s="222" t="str">
        <f t="shared" si="17"/>
        <v>-</v>
      </c>
      <c r="AP25" s="222" t="str">
        <f t="shared" si="17"/>
        <v>-</v>
      </c>
      <c r="AQ25" s="222" t="str">
        <f t="shared" si="17"/>
        <v>-</v>
      </c>
      <c r="AR25" s="222" t="str">
        <f t="shared" si="17"/>
        <v>-</v>
      </c>
      <c r="AS25" s="222" t="str">
        <f t="shared" si="17"/>
        <v>-</v>
      </c>
      <c r="AT25" s="222" t="str">
        <f t="shared" si="17"/>
        <v>-</v>
      </c>
      <c r="AU25" s="222" t="str">
        <f t="shared" si="17"/>
        <v>-</v>
      </c>
      <c r="AV25" s="222" t="str">
        <f t="shared" si="17"/>
        <v>-</v>
      </c>
      <c r="AW25" s="222" t="str">
        <f t="shared" si="17"/>
        <v>-</v>
      </c>
      <c r="AX25" s="222" t="str">
        <f t="shared" si="17"/>
        <v>-</v>
      </c>
      <c r="AY25" s="222" t="str">
        <f t="shared" si="17"/>
        <v>-</v>
      </c>
      <c r="AZ25" s="222" t="str">
        <f t="shared" si="17"/>
        <v>-</v>
      </c>
      <c r="BA25" s="222" t="str">
        <f t="shared" si="17"/>
        <v>-</v>
      </c>
      <c r="BB25" s="222" t="str">
        <f t="shared" si="17"/>
        <v>-</v>
      </c>
      <c r="BC25" s="222" t="str">
        <f t="shared" si="17"/>
        <v>-</v>
      </c>
      <c r="BD25" s="222" t="str">
        <f t="shared" si="17"/>
        <v>-</v>
      </c>
      <c r="BE25" s="222" t="str">
        <f t="shared" si="17"/>
        <v>-</v>
      </c>
      <c r="BF25" s="222" t="str">
        <f t="shared" si="17"/>
        <v>-</v>
      </c>
      <c r="BG25" s="222" t="str">
        <f t="shared" si="17"/>
        <v>-</v>
      </c>
      <c r="BH25" s="222" t="str">
        <f t="shared" si="17"/>
        <v>-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222" t="str">
        <f t="shared" si="17"/>
        <v>-</v>
      </c>
      <c r="BP25" s="222" t="str">
        <f t="shared" si="17"/>
        <v>-</v>
      </c>
      <c r="BQ25" s="222" t="str">
        <f t="shared" si="17"/>
        <v>-</v>
      </c>
      <c r="BR25" s="133">
        <f t="shared" si="16"/>
        <v>39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>
        <f t="shared" ref="R26:BQ26" si="18">IF(ISNUMBER(R25),(IF(R25&gt;0,(100/(R23+R24))*R23,"-")),"-")</f>
        <v>0</v>
      </c>
      <c r="S26" s="223">
        <f t="shared" si="18"/>
        <v>0</v>
      </c>
      <c r="T26" s="223">
        <f t="shared" si="18"/>
        <v>0</v>
      </c>
      <c r="U26" s="223">
        <f t="shared" si="18"/>
        <v>30</v>
      </c>
      <c r="V26" s="223">
        <f t="shared" si="18"/>
        <v>25</v>
      </c>
      <c r="W26" s="223" t="str">
        <f t="shared" si="18"/>
        <v>-</v>
      </c>
      <c r="X26" s="223">
        <f t="shared" si="18"/>
        <v>33.333333333333336</v>
      </c>
      <c r="Y26" s="223">
        <f t="shared" si="18"/>
        <v>0</v>
      </c>
      <c r="Z26" s="223" t="str">
        <f t="shared" si="18"/>
        <v>-</v>
      </c>
      <c r="AA26" s="223">
        <f t="shared" si="18"/>
        <v>0</v>
      </c>
      <c r="AB26" s="223">
        <f t="shared" si="18"/>
        <v>50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>
        <f t="shared" si="18"/>
        <v>0</v>
      </c>
      <c r="AG26" s="223">
        <f t="shared" si="18"/>
        <v>0</v>
      </c>
      <c r="AH26" s="223" t="str">
        <f t="shared" si="18"/>
        <v>-</v>
      </c>
      <c r="AI26" s="223">
        <f t="shared" si="18"/>
        <v>0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 t="str">
        <f t="shared" si="18"/>
        <v>-</v>
      </c>
      <c r="AQ26" s="223" t="str">
        <f t="shared" si="18"/>
        <v>-</v>
      </c>
      <c r="AR26" s="223" t="str">
        <f t="shared" si="18"/>
        <v>-</v>
      </c>
      <c r="AS26" s="223" t="str">
        <f t="shared" si="18"/>
        <v>-</v>
      </c>
      <c r="AT26" s="223" t="str">
        <f t="shared" si="18"/>
        <v>-</v>
      </c>
      <c r="AU26" s="223" t="str">
        <f t="shared" si="18"/>
        <v>-</v>
      </c>
      <c r="AV26" s="223" t="str">
        <f t="shared" si="18"/>
        <v>-</v>
      </c>
      <c r="AW26" s="223" t="str">
        <f t="shared" si="18"/>
        <v>-</v>
      </c>
      <c r="AX26" s="223" t="str">
        <f t="shared" si="18"/>
        <v>-</v>
      </c>
      <c r="AY26" s="223" t="str">
        <f t="shared" si="18"/>
        <v>-</v>
      </c>
      <c r="AZ26" s="223" t="str">
        <f t="shared" si="18"/>
        <v>-</v>
      </c>
      <c r="BA26" s="223" t="str">
        <f t="shared" si="18"/>
        <v>-</v>
      </c>
      <c r="BB26" s="223" t="str">
        <f t="shared" si="18"/>
        <v>-</v>
      </c>
      <c r="BC26" s="223" t="str">
        <f t="shared" si="18"/>
        <v>-</v>
      </c>
      <c r="BD26" s="223" t="str">
        <f t="shared" si="18"/>
        <v>-</v>
      </c>
      <c r="BE26" s="223" t="str">
        <f t="shared" si="18"/>
        <v>-</v>
      </c>
      <c r="BF26" s="223" t="str">
        <f t="shared" si="18"/>
        <v>-</v>
      </c>
      <c r="BG26" s="223" t="str">
        <f t="shared" si="18"/>
        <v>-</v>
      </c>
      <c r="BH26" s="223" t="str">
        <f t="shared" si="18"/>
        <v>-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223" t="str">
        <f t="shared" si="18"/>
        <v>-</v>
      </c>
      <c r="BP26" s="223" t="str">
        <f t="shared" si="18"/>
        <v>-</v>
      </c>
      <c r="BQ26" s="223" t="str">
        <f t="shared" si="18"/>
        <v>-</v>
      </c>
      <c r="BR26" s="270">
        <f t="shared" ref="BR26:BR27" si="19">AVERAGE(R26:BQ26)</f>
        <v>11.527777777777779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ht="12.75" customHeight="1" x14ac:dyDescent="0.2">
      <c r="A28" s="360" t="s">
        <v>28</v>
      </c>
      <c r="B28" s="304" t="s">
        <v>730</v>
      </c>
      <c r="C28" s="313" t="s">
        <v>566</v>
      </c>
      <c r="D28" s="313" t="s">
        <v>133</v>
      </c>
      <c r="E28" s="304" t="s">
        <v>138</v>
      </c>
      <c r="F28" s="304" t="s">
        <v>141</v>
      </c>
      <c r="G28" s="304" t="s">
        <v>343</v>
      </c>
      <c r="H28" s="305" t="s">
        <v>142</v>
      </c>
      <c r="I28" s="304" t="s">
        <v>143</v>
      </c>
      <c r="J28" s="307"/>
      <c r="K28" s="307"/>
      <c r="L28" s="307" t="s">
        <v>982</v>
      </c>
      <c r="M28" s="307" t="s">
        <v>853</v>
      </c>
      <c r="N28" s="307"/>
      <c r="O28" s="307"/>
      <c r="P28" s="309"/>
      <c r="Q28" s="219" t="s">
        <v>934</v>
      </c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20"/>
      <c r="AK28" s="230">
        <v>0</v>
      </c>
      <c r="AL28" s="230">
        <v>0</v>
      </c>
      <c r="AM28" s="230">
        <v>0</v>
      </c>
      <c r="AN28" s="230">
        <v>0</v>
      </c>
      <c r="AO28" s="230">
        <v>0</v>
      </c>
      <c r="AP28" s="230">
        <v>10</v>
      </c>
      <c r="AQ28" s="230">
        <v>29</v>
      </c>
      <c r="AR28" s="230">
        <v>12</v>
      </c>
      <c r="AS28" s="230">
        <v>75</v>
      </c>
      <c r="AT28" s="230">
        <v>172</v>
      </c>
      <c r="AU28" s="230">
        <v>200</v>
      </c>
      <c r="AV28" s="230">
        <v>167</v>
      </c>
      <c r="AW28" s="230">
        <v>250</v>
      </c>
      <c r="AX28" s="230">
        <v>169</v>
      </c>
      <c r="AY28" s="230">
        <v>655</v>
      </c>
      <c r="AZ28" s="230">
        <v>208</v>
      </c>
      <c r="BA28" s="230">
        <v>463</v>
      </c>
      <c r="BB28" s="230">
        <v>98</v>
      </c>
      <c r="BC28" s="230">
        <v>1052</v>
      </c>
      <c r="BD28" s="230">
        <v>1143</v>
      </c>
      <c r="BE28" s="230">
        <v>2865</v>
      </c>
      <c r="BF28" s="230">
        <v>1950</v>
      </c>
      <c r="BG28" s="230">
        <v>1454</v>
      </c>
      <c r="BH28" s="230">
        <v>1255</v>
      </c>
      <c r="BI28" s="230">
        <v>1140</v>
      </c>
      <c r="BJ28" s="230">
        <v>135</v>
      </c>
      <c r="BK28" s="230">
        <v>371</v>
      </c>
      <c r="BL28" s="230">
        <v>109</v>
      </c>
      <c r="BM28" s="230">
        <v>0</v>
      </c>
      <c r="BN28" s="230">
        <v>0</v>
      </c>
      <c r="BO28" s="230">
        <v>0</v>
      </c>
      <c r="BP28" s="230">
        <v>0</v>
      </c>
      <c r="BQ28" s="230">
        <v>1</v>
      </c>
      <c r="BR28" s="132">
        <f t="shared" ref="BR28:BR30" si="20">SUM(R28:BQ28)</f>
        <v>13983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20"/>
      <c r="AK29" s="230">
        <v>0</v>
      </c>
      <c r="AL29" s="230">
        <v>1</v>
      </c>
      <c r="AM29" s="230">
        <v>0</v>
      </c>
      <c r="AN29" s="230">
        <v>1</v>
      </c>
      <c r="AO29" s="230">
        <v>0</v>
      </c>
      <c r="AP29" s="230">
        <v>3</v>
      </c>
      <c r="AQ29" s="230">
        <v>11</v>
      </c>
      <c r="AR29" s="230">
        <v>13</v>
      </c>
      <c r="AS29" s="230">
        <v>15</v>
      </c>
      <c r="AT29" s="230">
        <v>67</v>
      </c>
      <c r="AU29" s="230">
        <v>145</v>
      </c>
      <c r="AV29" s="230">
        <v>100</v>
      </c>
      <c r="AW29" s="230">
        <v>293</v>
      </c>
      <c r="AX29" s="230">
        <v>196</v>
      </c>
      <c r="AY29" s="230">
        <v>345</v>
      </c>
      <c r="AZ29" s="230">
        <v>285</v>
      </c>
      <c r="BA29" s="230">
        <v>570</v>
      </c>
      <c r="BB29" s="230">
        <v>112</v>
      </c>
      <c r="BC29" s="230">
        <v>880</v>
      </c>
      <c r="BD29" s="230">
        <v>1005</v>
      </c>
      <c r="BE29" s="230">
        <v>2471</v>
      </c>
      <c r="BF29" s="230">
        <v>1374</v>
      </c>
      <c r="BG29" s="230">
        <v>1489</v>
      </c>
      <c r="BH29" s="230">
        <v>1129</v>
      </c>
      <c r="BI29" s="230">
        <v>2008</v>
      </c>
      <c r="BJ29" s="230">
        <v>300</v>
      </c>
      <c r="BK29" s="230">
        <v>743</v>
      </c>
      <c r="BL29" s="230">
        <v>145</v>
      </c>
      <c r="BM29" s="230">
        <v>0</v>
      </c>
      <c r="BN29" s="230">
        <v>0</v>
      </c>
      <c r="BO29" s="230">
        <v>0</v>
      </c>
      <c r="BP29" s="230">
        <v>0</v>
      </c>
      <c r="BQ29" s="230">
        <v>1</v>
      </c>
      <c r="BR29" s="132">
        <f t="shared" si="20"/>
        <v>13702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 t="str">
        <f t="shared" ref="R30:BQ30" si="21">IF(ISBLANK(R28),"-",R28+R29)</f>
        <v>-</v>
      </c>
      <c r="S30" s="222" t="str">
        <f t="shared" si="21"/>
        <v>-</v>
      </c>
      <c r="T30" s="222" t="str">
        <f t="shared" si="21"/>
        <v>-</v>
      </c>
      <c r="U30" s="222" t="str">
        <f t="shared" si="21"/>
        <v>-</v>
      </c>
      <c r="V30" s="222" t="str">
        <f t="shared" si="21"/>
        <v>-</v>
      </c>
      <c r="W30" s="222" t="str">
        <f t="shared" si="21"/>
        <v>-</v>
      </c>
      <c r="X30" s="222" t="str">
        <f t="shared" si="21"/>
        <v>-</v>
      </c>
      <c r="Y30" s="222" t="str">
        <f t="shared" si="21"/>
        <v>-</v>
      </c>
      <c r="Z30" s="222" t="str">
        <f t="shared" si="21"/>
        <v>-</v>
      </c>
      <c r="AA30" s="222" t="str">
        <f t="shared" si="21"/>
        <v>-</v>
      </c>
      <c r="AB30" s="222" t="str">
        <f t="shared" si="21"/>
        <v>-</v>
      </c>
      <c r="AC30" s="222" t="str">
        <f t="shared" si="21"/>
        <v>-</v>
      </c>
      <c r="AD30" s="222" t="str">
        <f t="shared" si="21"/>
        <v>-</v>
      </c>
      <c r="AE30" s="222" t="str">
        <f t="shared" si="21"/>
        <v>-</v>
      </c>
      <c r="AF30" s="222" t="str">
        <f t="shared" si="21"/>
        <v>-</v>
      </c>
      <c r="AG30" s="222" t="str">
        <f t="shared" si="21"/>
        <v>-</v>
      </c>
      <c r="AH30" s="222" t="str">
        <f t="shared" si="21"/>
        <v>-</v>
      </c>
      <c r="AI30" s="222" t="str">
        <f t="shared" si="21"/>
        <v>-</v>
      </c>
      <c r="AJ30" s="222" t="str">
        <f t="shared" si="21"/>
        <v>-</v>
      </c>
      <c r="AK30" s="222">
        <f t="shared" si="21"/>
        <v>0</v>
      </c>
      <c r="AL30" s="222">
        <f t="shared" si="21"/>
        <v>1</v>
      </c>
      <c r="AM30" s="222">
        <f t="shared" si="21"/>
        <v>0</v>
      </c>
      <c r="AN30" s="222">
        <f t="shared" si="21"/>
        <v>1</v>
      </c>
      <c r="AO30" s="222">
        <f t="shared" si="21"/>
        <v>0</v>
      </c>
      <c r="AP30" s="222">
        <f t="shared" si="21"/>
        <v>13</v>
      </c>
      <c r="AQ30" s="222">
        <f t="shared" si="21"/>
        <v>40</v>
      </c>
      <c r="AR30" s="222">
        <f t="shared" si="21"/>
        <v>25</v>
      </c>
      <c r="AS30" s="222">
        <f t="shared" si="21"/>
        <v>90</v>
      </c>
      <c r="AT30" s="222">
        <f t="shared" si="21"/>
        <v>239</v>
      </c>
      <c r="AU30" s="222">
        <f t="shared" si="21"/>
        <v>345</v>
      </c>
      <c r="AV30" s="222">
        <f t="shared" si="21"/>
        <v>267</v>
      </c>
      <c r="AW30" s="222">
        <f t="shared" si="21"/>
        <v>543</v>
      </c>
      <c r="AX30" s="222">
        <f t="shared" si="21"/>
        <v>365</v>
      </c>
      <c r="AY30" s="222">
        <f t="shared" si="21"/>
        <v>1000</v>
      </c>
      <c r="AZ30" s="222">
        <f t="shared" si="21"/>
        <v>493</v>
      </c>
      <c r="BA30" s="222">
        <f t="shared" si="21"/>
        <v>1033</v>
      </c>
      <c r="BB30" s="222">
        <f t="shared" si="21"/>
        <v>210</v>
      </c>
      <c r="BC30" s="222">
        <f t="shared" si="21"/>
        <v>1932</v>
      </c>
      <c r="BD30" s="222">
        <f t="shared" si="21"/>
        <v>2148</v>
      </c>
      <c r="BE30" s="222">
        <f t="shared" si="21"/>
        <v>5336</v>
      </c>
      <c r="BF30" s="222">
        <f t="shared" si="21"/>
        <v>3324</v>
      </c>
      <c r="BG30" s="222">
        <f t="shared" si="21"/>
        <v>2943</v>
      </c>
      <c r="BH30" s="222">
        <f t="shared" si="21"/>
        <v>2384</v>
      </c>
      <c r="BI30" s="222">
        <f t="shared" si="21"/>
        <v>3148</v>
      </c>
      <c r="BJ30" s="222">
        <f t="shared" si="21"/>
        <v>435</v>
      </c>
      <c r="BK30" s="222">
        <f t="shared" si="21"/>
        <v>1114</v>
      </c>
      <c r="BL30" s="222">
        <f t="shared" si="21"/>
        <v>254</v>
      </c>
      <c r="BM30" s="222">
        <f t="shared" si="21"/>
        <v>0</v>
      </c>
      <c r="BN30" s="222">
        <f t="shared" si="21"/>
        <v>0</v>
      </c>
      <c r="BO30" s="222">
        <f t="shared" si="21"/>
        <v>0</v>
      </c>
      <c r="BP30" s="222">
        <f t="shared" si="21"/>
        <v>0</v>
      </c>
      <c r="BQ30" s="222">
        <f t="shared" si="21"/>
        <v>2</v>
      </c>
      <c r="BR30" s="133">
        <f t="shared" si="20"/>
        <v>27685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 t="str">
        <f t="shared" ref="R31:BQ31" si="22">IF(ISNUMBER(R30),(IF(R30&gt;0,(100/(R28+R29))*R28,"-")),"-")</f>
        <v>-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 t="str">
        <f t="shared" si="22"/>
        <v>-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 t="str">
        <f t="shared" si="22"/>
        <v>-</v>
      </c>
      <c r="AG31" s="223" t="str">
        <f t="shared" si="22"/>
        <v>-</v>
      </c>
      <c r="AH31" s="223" t="str">
        <f t="shared" si="22"/>
        <v>-</v>
      </c>
      <c r="AI31" s="223" t="str">
        <f t="shared" si="22"/>
        <v>-</v>
      </c>
      <c r="AJ31" s="223" t="str">
        <f t="shared" si="22"/>
        <v>-</v>
      </c>
      <c r="AK31" s="223" t="str">
        <f t="shared" si="22"/>
        <v>-</v>
      </c>
      <c r="AL31" s="223">
        <f t="shared" si="22"/>
        <v>0</v>
      </c>
      <c r="AM31" s="223" t="str">
        <f t="shared" si="22"/>
        <v>-</v>
      </c>
      <c r="AN31" s="223">
        <f t="shared" si="22"/>
        <v>0</v>
      </c>
      <c r="AO31" s="223" t="str">
        <f t="shared" si="22"/>
        <v>-</v>
      </c>
      <c r="AP31" s="223">
        <f t="shared" si="22"/>
        <v>76.92307692307692</v>
      </c>
      <c r="AQ31" s="223">
        <f t="shared" si="22"/>
        <v>72.5</v>
      </c>
      <c r="AR31" s="223">
        <f t="shared" si="22"/>
        <v>48</v>
      </c>
      <c r="AS31" s="223">
        <f t="shared" si="22"/>
        <v>83.333333333333343</v>
      </c>
      <c r="AT31" s="223">
        <f t="shared" si="22"/>
        <v>71.96652719665272</v>
      </c>
      <c r="AU31" s="223">
        <f t="shared" si="22"/>
        <v>57.971014492753625</v>
      </c>
      <c r="AV31" s="223">
        <f t="shared" si="22"/>
        <v>62.546816479400754</v>
      </c>
      <c r="AW31" s="223">
        <f t="shared" si="22"/>
        <v>46.040515653775323</v>
      </c>
      <c r="AX31" s="223">
        <f t="shared" si="22"/>
        <v>46.301369863013697</v>
      </c>
      <c r="AY31" s="223">
        <f t="shared" si="22"/>
        <v>65.5</v>
      </c>
      <c r="AZ31" s="223">
        <f t="shared" si="22"/>
        <v>42.190669371196755</v>
      </c>
      <c r="BA31" s="223">
        <f t="shared" si="22"/>
        <v>44.820909970958375</v>
      </c>
      <c r="BB31" s="223">
        <f t="shared" si="22"/>
        <v>46.666666666666664</v>
      </c>
      <c r="BC31" s="223">
        <f t="shared" si="22"/>
        <v>54.451345755693588</v>
      </c>
      <c r="BD31" s="223">
        <f t="shared" si="22"/>
        <v>53.212290502793294</v>
      </c>
      <c r="BE31" s="223">
        <f t="shared" si="22"/>
        <v>53.691904047976017</v>
      </c>
      <c r="BF31" s="223">
        <f t="shared" si="22"/>
        <v>58.664259927797829</v>
      </c>
      <c r="BG31" s="223">
        <f t="shared" si="22"/>
        <v>49.405368671423716</v>
      </c>
      <c r="BH31" s="223">
        <f t="shared" si="22"/>
        <v>52.642617449664435</v>
      </c>
      <c r="BI31" s="223">
        <f t="shared" si="22"/>
        <v>36.213468869123254</v>
      </c>
      <c r="BJ31" s="223">
        <f t="shared" si="22"/>
        <v>31.03448275862069</v>
      </c>
      <c r="BK31" s="223">
        <f t="shared" si="22"/>
        <v>33.303411131059249</v>
      </c>
      <c r="BL31" s="223">
        <f t="shared" si="22"/>
        <v>42.913385826771659</v>
      </c>
      <c r="BM31" s="223" t="str">
        <f t="shared" si="22"/>
        <v>-</v>
      </c>
      <c r="BN31" s="223" t="str">
        <f t="shared" si="22"/>
        <v>-</v>
      </c>
      <c r="BO31" s="223" t="str">
        <f t="shared" si="22"/>
        <v>-</v>
      </c>
      <c r="BP31" s="223" t="str">
        <f t="shared" si="22"/>
        <v>-</v>
      </c>
      <c r="BQ31" s="223">
        <f t="shared" si="22"/>
        <v>50</v>
      </c>
      <c r="BR31" s="270">
        <f t="shared" ref="BR31:BR32" si="23">AVERAGE(R31:BQ31)</f>
        <v>49.242055188144306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 t="s">
        <v>853</v>
      </c>
      <c r="AL32" s="225">
        <v>100</v>
      </c>
      <c r="AM32" s="225" t="s">
        <v>853</v>
      </c>
      <c r="AN32" s="225">
        <v>0</v>
      </c>
      <c r="AO32" s="225" t="s">
        <v>853</v>
      </c>
      <c r="AP32" s="225">
        <v>100</v>
      </c>
      <c r="AQ32" s="225">
        <v>100</v>
      </c>
      <c r="AR32" s="225">
        <v>100</v>
      </c>
      <c r="AS32" s="225">
        <v>99</v>
      </c>
      <c r="AT32" s="225">
        <v>100</v>
      </c>
      <c r="AU32" s="225">
        <v>100</v>
      </c>
      <c r="AV32" s="225">
        <v>100</v>
      </c>
      <c r="AW32" s="225">
        <v>100</v>
      </c>
      <c r="AX32" s="225">
        <v>100</v>
      </c>
      <c r="AY32" s="225">
        <v>100</v>
      </c>
      <c r="AZ32" s="225">
        <v>100</v>
      </c>
      <c r="BA32" s="225">
        <v>100</v>
      </c>
      <c r="BB32" s="225">
        <v>100</v>
      </c>
      <c r="BC32" s="225">
        <v>100</v>
      </c>
      <c r="BD32" s="225">
        <v>100</v>
      </c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72">
        <f t="shared" si="23"/>
        <v>94.058823529411768</v>
      </c>
    </row>
    <row r="33" spans="1:70" ht="12.75" customHeight="1" x14ac:dyDescent="0.2">
      <c r="A33" s="359" t="s">
        <v>28</v>
      </c>
      <c r="B33" s="304">
        <v>4</v>
      </c>
      <c r="C33" s="313" t="s">
        <v>566</v>
      </c>
      <c r="D33" s="313" t="s">
        <v>133</v>
      </c>
      <c r="E33" s="304" t="s">
        <v>138</v>
      </c>
      <c r="F33" s="304" t="s">
        <v>135</v>
      </c>
      <c r="G33" s="304" t="s">
        <v>731</v>
      </c>
      <c r="H33" s="305" t="s">
        <v>732</v>
      </c>
      <c r="I33" s="304" t="s">
        <v>733</v>
      </c>
      <c r="J33" s="307"/>
      <c r="K33" s="307"/>
      <c r="L33" s="307"/>
      <c r="M33" s="307"/>
      <c r="N33" s="307" t="s">
        <v>1442</v>
      </c>
      <c r="O33" s="307" t="s">
        <v>1443</v>
      </c>
      <c r="P33" s="309" t="s">
        <v>1444</v>
      </c>
      <c r="Q33" s="219" t="s">
        <v>934</v>
      </c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20"/>
      <c r="AK33" s="230">
        <v>0</v>
      </c>
      <c r="AL33" s="230">
        <v>0</v>
      </c>
      <c r="AM33" s="230">
        <v>0</v>
      </c>
      <c r="AN33" s="230">
        <v>0</v>
      </c>
      <c r="AO33" s="230">
        <v>0</v>
      </c>
      <c r="AP33" s="230">
        <v>0</v>
      </c>
      <c r="AQ33" s="230">
        <v>1</v>
      </c>
      <c r="AR33" s="230">
        <v>0</v>
      </c>
      <c r="AS33" s="230">
        <v>5</v>
      </c>
      <c r="AT33" s="230">
        <v>9</v>
      </c>
      <c r="AU33" s="230">
        <v>21</v>
      </c>
      <c r="AV33" s="230">
        <v>10</v>
      </c>
      <c r="AW33" s="230">
        <v>28</v>
      </c>
      <c r="AX33" s="230">
        <v>99</v>
      </c>
      <c r="AY33" s="230">
        <v>88</v>
      </c>
      <c r="AZ33" s="230">
        <v>84</v>
      </c>
      <c r="BA33" s="230">
        <v>196</v>
      </c>
      <c r="BB33" s="230">
        <v>112</v>
      </c>
      <c r="BC33" s="230">
        <v>115</v>
      </c>
      <c r="BD33" s="230">
        <v>452</v>
      </c>
      <c r="BE33" s="230">
        <v>555</v>
      </c>
      <c r="BF33" s="230">
        <v>217</v>
      </c>
      <c r="BG33" s="230">
        <v>111</v>
      </c>
      <c r="BH33" s="230">
        <v>135</v>
      </c>
      <c r="BI33" s="230">
        <v>38</v>
      </c>
      <c r="BJ33" s="230">
        <v>24</v>
      </c>
      <c r="BK33" s="230">
        <v>114</v>
      </c>
      <c r="BL33" s="230">
        <v>91</v>
      </c>
      <c r="BM33" s="230">
        <v>0</v>
      </c>
      <c r="BN33" s="230">
        <v>0</v>
      </c>
      <c r="BO33" s="230">
        <v>0</v>
      </c>
      <c r="BP33" s="230">
        <v>0</v>
      </c>
      <c r="BQ33" s="230">
        <v>0</v>
      </c>
      <c r="BR33" s="132">
        <f t="shared" ref="BR33:BR35" si="24">SUM(R33:BQ33)</f>
        <v>2505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20"/>
      <c r="AK34" s="230">
        <v>0</v>
      </c>
      <c r="AL34" s="230">
        <v>0</v>
      </c>
      <c r="AM34" s="230">
        <v>0</v>
      </c>
      <c r="AN34" s="230">
        <v>0</v>
      </c>
      <c r="AO34" s="230">
        <v>0</v>
      </c>
      <c r="AP34" s="230">
        <v>0</v>
      </c>
      <c r="AQ34" s="230">
        <v>4</v>
      </c>
      <c r="AR34" s="230">
        <v>3</v>
      </c>
      <c r="AS34" s="230">
        <v>7</v>
      </c>
      <c r="AT34" s="230">
        <v>22</v>
      </c>
      <c r="AU34" s="230">
        <v>48</v>
      </c>
      <c r="AV34" s="230">
        <v>20</v>
      </c>
      <c r="AW34" s="230">
        <v>28</v>
      </c>
      <c r="AX34" s="230">
        <v>98</v>
      </c>
      <c r="AY34" s="230">
        <v>77</v>
      </c>
      <c r="AZ34" s="230">
        <v>128</v>
      </c>
      <c r="BA34" s="230">
        <v>116</v>
      </c>
      <c r="BB34" s="230">
        <v>78</v>
      </c>
      <c r="BC34" s="230">
        <v>161</v>
      </c>
      <c r="BD34" s="230">
        <v>307</v>
      </c>
      <c r="BE34" s="230">
        <v>312</v>
      </c>
      <c r="BF34" s="230">
        <v>189</v>
      </c>
      <c r="BG34" s="230">
        <v>82</v>
      </c>
      <c r="BH34" s="230">
        <v>127</v>
      </c>
      <c r="BI34" s="230">
        <v>20</v>
      </c>
      <c r="BJ34" s="230">
        <v>33</v>
      </c>
      <c r="BK34" s="230">
        <v>149</v>
      </c>
      <c r="BL34" s="230">
        <v>95</v>
      </c>
      <c r="BM34" s="230">
        <v>0</v>
      </c>
      <c r="BN34" s="230">
        <v>0</v>
      </c>
      <c r="BO34" s="230">
        <v>0</v>
      </c>
      <c r="BP34" s="230">
        <v>0</v>
      </c>
      <c r="BQ34" s="230">
        <v>0</v>
      </c>
      <c r="BR34" s="132">
        <f t="shared" si="24"/>
        <v>2104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5">IF(ISBLANK(R33),"-",R33+R34)</f>
        <v>-</v>
      </c>
      <c r="S35" s="222" t="str">
        <f t="shared" si="25"/>
        <v>-</v>
      </c>
      <c r="T35" s="222" t="str">
        <f t="shared" si="25"/>
        <v>-</v>
      </c>
      <c r="U35" s="222" t="str">
        <f t="shared" si="25"/>
        <v>-</v>
      </c>
      <c r="V35" s="222" t="str">
        <f t="shared" si="25"/>
        <v>-</v>
      </c>
      <c r="W35" s="222" t="str">
        <f t="shared" si="25"/>
        <v>-</v>
      </c>
      <c r="X35" s="222" t="str">
        <f t="shared" si="25"/>
        <v>-</v>
      </c>
      <c r="Y35" s="222" t="str">
        <f t="shared" si="25"/>
        <v>-</v>
      </c>
      <c r="Z35" s="222" t="str">
        <f t="shared" si="25"/>
        <v>-</v>
      </c>
      <c r="AA35" s="222" t="str">
        <f t="shared" si="25"/>
        <v>-</v>
      </c>
      <c r="AB35" s="222" t="str">
        <f t="shared" si="25"/>
        <v>-</v>
      </c>
      <c r="AC35" s="222" t="str">
        <f t="shared" si="25"/>
        <v>-</v>
      </c>
      <c r="AD35" s="222" t="str">
        <f t="shared" si="25"/>
        <v>-</v>
      </c>
      <c r="AE35" s="222" t="str">
        <f t="shared" si="25"/>
        <v>-</v>
      </c>
      <c r="AF35" s="222" t="str">
        <f t="shared" si="25"/>
        <v>-</v>
      </c>
      <c r="AG35" s="222" t="str">
        <f t="shared" si="25"/>
        <v>-</v>
      </c>
      <c r="AH35" s="222" t="str">
        <f t="shared" si="25"/>
        <v>-</v>
      </c>
      <c r="AI35" s="222" t="str">
        <f t="shared" si="25"/>
        <v>-</v>
      </c>
      <c r="AJ35" s="222" t="str">
        <f t="shared" si="25"/>
        <v>-</v>
      </c>
      <c r="AK35" s="222">
        <f t="shared" si="25"/>
        <v>0</v>
      </c>
      <c r="AL35" s="222">
        <f t="shared" si="25"/>
        <v>0</v>
      </c>
      <c r="AM35" s="222">
        <f t="shared" si="25"/>
        <v>0</v>
      </c>
      <c r="AN35" s="222">
        <f t="shared" si="25"/>
        <v>0</v>
      </c>
      <c r="AO35" s="222">
        <f t="shared" si="25"/>
        <v>0</v>
      </c>
      <c r="AP35" s="222">
        <f t="shared" si="25"/>
        <v>0</v>
      </c>
      <c r="AQ35" s="222">
        <f t="shared" si="25"/>
        <v>5</v>
      </c>
      <c r="AR35" s="222">
        <f t="shared" si="25"/>
        <v>3</v>
      </c>
      <c r="AS35" s="222">
        <f t="shared" si="25"/>
        <v>12</v>
      </c>
      <c r="AT35" s="222">
        <f t="shared" si="25"/>
        <v>31</v>
      </c>
      <c r="AU35" s="222">
        <f t="shared" si="25"/>
        <v>69</v>
      </c>
      <c r="AV35" s="222">
        <f t="shared" si="25"/>
        <v>30</v>
      </c>
      <c r="AW35" s="222">
        <f t="shared" si="25"/>
        <v>56</v>
      </c>
      <c r="AX35" s="222">
        <f t="shared" si="25"/>
        <v>197</v>
      </c>
      <c r="AY35" s="222">
        <f t="shared" si="25"/>
        <v>165</v>
      </c>
      <c r="AZ35" s="222">
        <f t="shared" si="25"/>
        <v>212</v>
      </c>
      <c r="BA35" s="222">
        <f t="shared" si="25"/>
        <v>312</v>
      </c>
      <c r="BB35" s="222">
        <f t="shared" si="25"/>
        <v>190</v>
      </c>
      <c r="BC35" s="222">
        <f t="shared" si="25"/>
        <v>276</v>
      </c>
      <c r="BD35" s="222">
        <f t="shared" si="25"/>
        <v>759</v>
      </c>
      <c r="BE35" s="222">
        <f t="shared" si="25"/>
        <v>867</v>
      </c>
      <c r="BF35" s="222">
        <f t="shared" si="25"/>
        <v>406</v>
      </c>
      <c r="BG35" s="222">
        <f t="shared" si="25"/>
        <v>193</v>
      </c>
      <c r="BH35" s="222">
        <f t="shared" si="25"/>
        <v>262</v>
      </c>
      <c r="BI35" s="222">
        <f t="shared" si="25"/>
        <v>58</v>
      </c>
      <c r="BJ35" s="222">
        <f t="shared" si="25"/>
        <v>57</v>
      </c>
      <c r="BK35" s="222">
        <f t="shared" si="25"/>
        <v>263</v>
      </c>
      <c r="BL35" s="222">
        <f t="shared" si="25"/>
        <v>186</v>
      </c>
      <c r="BM35" s="222">
        <f t="shared" si="25"/>
        <v>0</v>
      </c>
      <c r="BN35" s="222">
        <f t="shared" si="25"/>
        <v>0</v>
      </c>
      <c r="BO35" s="222">
        <f t="shared" si="25"/>
        <v>0</v>
      </c>
      <c r="BP35" s="222">
        <f t="shared" si="25"/>
        <v>0</v>
      </c>
      <c r="BQ35" s="222">
        <f t="shared" si="25"/>
        <v>0</v>
      </c>
      <c r="BR35" s="133">
        <f t="shared" si="24"/>
        <v>4609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6">IF(ISNUMBER(R35),(IF(R35&gt;0,(100/(R33+R34))*R33,"-")),"-")</f>
        <v>-</v>
      </c>
      <c r="S36" s="223" t="str">
        <f t="shared" si="26"/>
        <v>-</v>
      </c>
      <c r="T36" s="223" t="str">
        <f t="shared" si="26"/>
        <v>-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 t="str">
        <f t="shared" si="26"/>
        <v>-</v>
      </c>
      <c r="AN36" s="223" t="str">
        <f t="shared" si="26"/>
        <v>-</v>
      </c>
      <c r="AO36" s="223" t="str">
        <f t="shared" si="26"/>
        <v>-</v>
      </c>
      <c r="AP36" s="223" t="str">
        <f t="shared" si="26"/>
        <v>-</v>
      </c>
      <c r="AQ36" s="223">
        <f t="shared" si="26"/>
        <v>20</v>
      </c>
      <c r="AR36" s="223">
        <f t="shared" si="26"/>
        <v>0</v>
      </c>
      <c r="AS36" s="223">
        <f t="shared" si="26"/>
        <v>41.666666666666671</v>
      </c>
      <c r="AT36" s="223">
        <f t="shared" si="26"/>
        <v>29.032258064516128</v>
      </c>
      <c r="AU36" s="223">
        <f t="shared" si="26"/>
        <v>30.434782608695652</v>
      </c>
      <c r="AV36" s="223">
        <f t="shared" si="26"/>
        <v>33.333333333333336</v>
      </c>
      <c r="AW36" s="223">
        <f t="shared" si="26"/>
        <v>50</v>
      </c>
      <c r="AX36" s="223">
        <f t="shared" si="26"/>
        <v>50.253807106598984</v>
      </c>
      <c r="AY36" s="223">
        <f t="shared" si="26"/>
        <v>53.333333333333336</v>
      </c>
      <c r="AZ36" s="223">
        <f t="shared" si="26"/>
        <v>39.622641509433961</v>
      </c>
      <c r="BA36" s="223">
        <f t="shared" si="26"/>
        <v>62.820512820512825</v>
      </c>
      <c r="BB36" s="223">
        <f t="shared" si="26"/>
        <v>58.94736842105263</v>
      </c>
      <c r="BC36" s="223">
        <f t="shared" si="26"/>
        <v>41.666666666666664</v>
      </c>
      <c r="BD36" s="223">
        <f t="shared" si="26"/>
        <v>59.55204216073782</v>
      </c>
      <c r="BE36" s="223">
        <f t="shared" si="26"/>
        <v>64.013840830449823</v>
      </c>
      <c r="BF36" s="223">
        <f t="shared" si="26"/>
        <v>53.448275862068968</v>
      </c>
      <c r="BG36" s="223">
        <f t="shared" si="26"/>
        <v>57.512953367875646</v>
      </c>
      <c r="BH36" s="223">
        <f t="shared" si="26"/>
        <v>51.526717557251914</v>
      </c>
      <c r="BI36" s="223">
        <f t="shared" si="26"/>
        <v>65.517241379310335</v>
      </c>
      <c r="BJ36" s="223">
        <f t="shared" si="26"/>
        <v>42.105263157894733</v>
      </c>
      <c r="BK36" s="223">
        <f t="shared" si="26"/>
        <v>43.346007604562736</v>
      </c>
      <c r="BL36" s="223">
        <f t="shared" si="26"/>
        <v>48.924731182795696</v>
      </c>
      <c r="BM36" s="223" t="str">
        <f t="shared" si="26"/>
        <v>-</v>
      </c>
      <c r="BN36" s="223" t="str">
        <f t="shared" si="26"/>
        <v>-</v>
      </c>
      <c r="BO36" s="223" t="str">
        <f t="shared" si="26"/>
        <v>-</v>
      </c>
      <c r="BP36" s="223" t="str">
        <f t="shared" si="26"/>
        <v>-</v>
      </c>
      <c r="BQ36" s="223" t="str">
        <f t="shared" si="26"/>
        <v>-</v>
      </c>
      <c r="BR36" s="270">
        <f t="shared" ref="BR36:BR37" si="27">AVERAGE(R36:BQ36)</f>
        <v>45.320838346988985</v>
      </c>
    </row>
    <row r="37" spans="1:70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 t="s">
        <v>853</v>
      </c>
      <c r="AL37" s="225" t="s">
        <v>853</v>
      </c>
      <c r="AM37" s="225" t="s">
        <v>853</v>
      </c>
      <c r="AN37" s="225" t="s">
        <v>853</v>
      </c>
      <c r="AO37" s="225" t="s">
        <v>853</v>
      </c>
      <c r="AP37" s="225" t="s">
        <v>853</v>
      </c>
      <c r="AQ37" s="225">
        <v>100</v>
      </c>
      <c r="AR37" s="225">
        <v>100</v>
      </c>
      <c r="AS37" s="225">
        <v>100</v>
      </c>
      <c r="AT37" s="225">
        <v>100</v>
      </c>
      <c r="AU37" s="225">
        <v>100</v>
      </c>
      <c r="AV37" s="225">
        <v>100</v>
      </c>
      <c r="AW37" s="225">
        <v>100</v>
      </c>
      <c r="AX37" s="225">
        <v>100</v>
      </c>
      <c r="AY37" s="225">
        <v>100</v>
      </c>
      <c r="AZ37" s="225">
        <v>100</v>
      </c>
      <c r="BA37" s="225">
        <v>100</v>
      </c>
      <c r="BB37" s="225">
        <v>100</v>
      </c>
      <c r="BC37" s="225">
        <v>100</v>
      </c>
      <c r="BD37" s="225">
        <v>100</v>
      </c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22">
        <f t="shared" si="27"/>
        <v>100</v>
      </c>
    </row>
    <row r="38" spans="1:70" ht="12.75" customHeight="1" x14ac:dyDescent="0.2">
      <c r="A38" s="360" t="s">
        <v>28</v>
      </c>
      <c r="B38" s="304">
        <v>5</v>
      </c>
      <c r="C38" s="313" t="s">
        <v>566</v>
      </c>
      <c r="D38" s="313" t="s">
        <v>133</v>
      </c>
      <c r="E38" s="304" t="s">
        <v>138</v>
      </c>
      <c r="F38" s="304" t="s">
        <v>135</v>
      </c>
      <c r="G38" s="304" t="s">
        <v>734</v>
      </c>
      <c r="H38" s="305" t="s">
        <v>149</v>
      </c>
      <c r="I38" s="304" t="s">
        <v>735</v>
      </c>
      <c r="J38" s="307"/>
      <c r="K38" s="307"/>
      <c r="L38" s="307"/>
      <c r="M38" s="307"/>
      <c r="N38" s="307"/>
      <c r="O38" s="307"/>
      <c r="P38" s="309"/>
      <c r="Q38" s="219" t="s">
        <v>934</v>
      </c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20"/>
      <c r="AK38" s="230">
        <v>0</v>
      </c>
      <c r="AL38" s="230">
        <v>0</v>
      </c>
      <c r="AM38" s="230">
        <v>0</v>
      </c>
      <c r="AN38" s="230">
        <v>0</v>
      </c>
      <c r="AO38" s="230">
        <v>0</v>
      </c>
      <c r="AP38" s="230">
        <v>0</v>
      </c>
      <c r="AQ38" s="230">
        <v>0</v>
      </c>
      <c r="AR38" s="230">
        <v>1</v>
      </c>
      <c r="AS38" s="230">
        <v>1</v>
      </c>
      <c r="AT38" s="230">
        <v>9</v>
      </c>
      <c r="AU38" s="230">
        <v>19</v>
      </c>
      <c r="AV38" s="230">
        <v>70</v>
      </c>
      <c r="AW38" s="230">
        <v>98</v>
      </c>
      <c r="AX38" s="230"/>
      <c r="AY38" s="230">
        <v>109</v>
      </c>
      <c r="AZ38" s="230">
        <v>187</v>
      </c>
      <c r="BA38" s="230">
        <v>322</v>
      </c>
      <c r="BB38" s="230">
        <v>437</v>
      </c>
      <c r="BC38" s="230">
        <v>624</v>
      </c>
      <c r="BD38" s="230">
        <v>453</v>
      </c>
      <c r="BE38" s="230">
        <v>520</v>
      </c>
      <c r="BF38" s="230">
        <v>14</v>
      </c>
      <c r="BG38" s="230">
        <v>203</v>
      </c>
      <c r="BH38" s="230"/>
      <c r="BI38" s="230">
        <v>180</v>
      </c>
      <c r="BJ38" s="230"/>
      <c r="BK38" s="230">
        <v>22</v>
      </c>
      <c r="BL38" s="230"/>
      <c r="BM38" s="230"/>
      <c r="BN38" s="230"/>
      <c r="BO38" s="230"/>
      <c r="BP38" s="230"/>
      <c r="BQ38" s="230"/>
      <c r="BR38" s="132">
        <f t="shared" ref="BR38:BR40" si="28">SUM(R38:BQ38)</f>
        <v>3269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20"/>
      <c r="AK39" s="230">
        <v>0</v>
      </c>
      <c r="AL39" s="230">
        <v>0</v>
      </c>
      <c r="AM39" s="230">
        <v>0</v>
      </c>
      <c r="AN39" s="230">
        <v>0</v>
      </c>
      <c r="AO39" s="230">
        <v>0</v>
      </c>
      <c r="AP39" s="230">
        <v>2</v>
      </c>
      <c r="AQ39" s="230">
        <v>1</v>
      </c>
      <c r="AR39" s="230">
        <v>1</v>
      </c>
      <c r="AS39" s="230">
        <v>1</v>
      </c>
      <c r="AT39" s="230">
        <v>6</v>
      </c>
      <c r="AU39" s="230">
        <v>22</v>
      </c>
      <c r="AV39" s="230">
        <v>53</v>
      </c>
      <c r="AW39" s="230">
        <v>93</v>
      </c>
      <c r="AX39" s="230"/>
      <c r="AY39" s="230">
        <v>162</v>
      </c>
      <c r="AZ39" s="230">
        <v>174</v>
      </c>
      <c r="BA39" s="230">
        <v>223</v>
      </c>
      <c r="BB39" s="230">
        <v>252</v>
      </c>
      <c r="BC39" s="230">
        <v>348</v>
      </c>
      <c r="BD39" s="230">
        <v>246</v>
      </c>
      <c r="BE39" s="230">
        <v>344</v>
      </c>
      <c r="BF39" s="230">
        <v>13</v>
      </c>
      <c r="BG39" s="230">
        <v>195</v>
      </c>
      <c r="BH39" s="230"/>
      <c r="BI39" s="230">
        <v>190</v>
      </c>
      <c r="BJ39" s="230"/>
      <c r="BK39" s="230">
        <v>21</v>
      </c>
      <c r="BL39" s="230"/>
      <c r="BM39" s="230"/>
      <c r="BN39" s="230"/>
      <c r="BO39" s="230"/>
      <c r="BP39" s="230"/>
      <c r="BQ39" s="230"/>
      <c r="BR39" s="132">
        <f t="shared" si="28"/>
        <v>2347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BQ40" si="29">IF(ISBLANK(R38),"-",R38+R39)</f>
        <v>-</v>
      </c>
      <c r="S40" s="222" t="str">
        <f t="shared" si="29"/>
        <v>-</v>
      </c>
      <c r="T40" s="222" t="str">
        <f t="shared" si="29"/>
        <v>-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 t="str">
        <f t="shared" si="29"/>
        <v>-</v>
      </c>
      <c r="Y40" s="222" t="str">
        <f t="shared" si="29"/>
        <v>-</v>
      </c>
      <c r="Z40" s="222" t="str">
        <f t="shared" si="29"/>
        <v>-</v>
      </c>
      <c r="AA40" s="222" t="str">
        <f t="shared" si="29"/>
        <v>-</v>
      </c>
      <c r="AB40" s="222" t="str">
        <f t="shared" si="29"/>
        <v>-</v>
      </c>
      <c r="AC40" s="222" t="str">
        <f t="shared" si="29"/>
        <v>-</v>
      </c>
      <c r="AD40" s="222" t="str">
        <f t="shared" si="29"/>
        <v>-</v>
      </c>
      <c r="AE40" s="222" t="str">
        <f t="shared" si="29"/>
        <v>-</v>
      </c>
      <c r="AF40" s="222" t="str">
        <f t="shared" si="29"/>
        <v>-</v>
      </c>
      <c r="AG40" s="222" t="str">
        <f t="shared" si="29"/>
        <v>-</v>
      </c>
      <c r="AH40" s="222" t="str">
        <f t="shared" si="29"/>
        <v>-</v>
      </c>
      <c r="AI40" s="222" t="str">
        <f t="shared" si="29"/>
        <v>-</v>
      </c>
      <c r="AJ40" s="222" t="str">
        <f t="shared" si="29"/>
        <v>-</v>
      </c>
      <c r="AK40" s="222">
        <f t="shared" si="29"/>
        <v>0</v>
      </c>
      <c r="AL40" s="222">
        <f t="shared" si="29"/>
        <v>0</v>
      </c>
      <c r="AM40" s="222">
        <f t="shared" si="29"/>
        <v>0</v>
      </c>
      <c r="AN40" s="222">
        <f t="shared" si="29"/>
        <v>0</v>
      </c>
      <c r="AO40" s="222">
        <f t="shared" si="29"/>
        <v>0</v>
      </c>
      <c r="AP40" s="222">
        <f t="shared" si="29"/>
        <v>2</v>
      </c>
      <c r="AQ40" s="222">
        <f t="shared" si="29"/>
        <v>1</v>
      </c>
      <c r="AR40" s="222">
        <f t="shared" si="29"/>
        <v>2</v>
      </c>
      <c r="AS40" s="222">
        <f t="shared" si="29"/>
        <v>2</v>
      </c>
      <c r="AT40" s="222">
        <f t="shared" si="29"/>
        <v>15</v>
      </c>
      <c r="AU40" s="222">
        <f t="shared" si="29"/>
        <v>41</v>
      </c>
      <c r="AV40" s="222">
        <f t="shared" si="29"/>
        <v>123</v>
      </c>
      <c r="AW40" s="222">
        <f t="shared" si="29"/>
        <v>191</v>
      </c>
      <c r="AX40" s="222" t="str">
        <f t="shared" si="29"/>
        <v>-</v>
      </c>
      <c r="AY40" s="222">
        <f t="shared" si="29"/>
        <v>271</v>
      </c>
      <c r="AZ40" s="222">
        <f t="shared" si="29"/>
        <v>361</v>
      </c>
      <c r="BA40" s="222">
        <f t="shared" si="29"/>
        <v>545</v>
      </c>
      <c r="BB40" s="222">
        <f t="shared" si="29"/>
        <v>689</v>
      </c>
      <c r="BC40" s="222">
        <f t="shared" si="29"/>
        <v>972</v>
      </c>
      <c r="BD40" s="222">
        <f t="shared" si="29"/>
        <v>699</v>
      </c>
      <c r="BE40" s="222">
        <f t="shared" si="29"/>
        <v>864</v>
      </c>
      <c r="BF40" s="222">
        <f t="shared" si="29"/>
        <v>27</v>
      </c>
      <c r="BG40" s="222">
        <f t="shared" si="29"/>
        <v>398</v>
      </c>
      <c r="BH40" s="222" t="str">
        <f t="shared" si="29"/>
        <v>-</v>
      </c>
      <c r="BI40" s="222">
        <f t="shared" si="29"/>
        <v>370</v>
      </c>
      <c r="BJ40" s="222" t="str">
        <f t="shared" si="29"/>
        <v>-</v>
      </c>
      <c r="BK40" s="222">
        <f t="shared" si="29"/>
        <v>43</v>
      </c>
      <c r="BL40" s="222" t="str">
        <f t="shared" si="29"/>
        <v>-</v>
      </c>
      <c r="BM40" s="222" t="str">
        <f t="shared" si="29"/>
        <v>-</v>
      </c>
      <c r="BN40" s="222" t="str">
        <f t="shared" si="29"/>
        <v>-</v>
      </c>
      <c r="BO40" s="222" t="str">
        <f t="shared" si="29"/>
        <v>-</v>
      </c>
      <c r="BP40" s="222" t="str">
        <f t="shared" si="29"/>
        <v>-</v>
      </c>
      <c r="BQ40" s="222" t="str">
        <f t="shared" si="29"/>
        <v>-</v>
      </c>
      <c r="BR40" s="133">
        <f t="shared" si="28"/>
        <v>5616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 t="str">
        <f t="shared" ref="R41:BQ41" si="30">IF(ISNUMBER(R40),(IF(R40&gt;0,(100/(R38+R39))*R38,"-")),"-")</f>
        <v>-</v>
      </c>
      <c r="S41" s="223" t="str">
        <f t="shared" si="30"/>
        <v>-</v>
      </c>
      <c r="T41" s="223" t="str">
        <f t="shared" si="30"/>
        <v>-</v>
      </c>
      <c r="U41" s="223" t="str">
        <f t="shared" si="30"/>
        <v>-</v>
      </c>
      <c r="V41" s="223" t="str">
        <f t="shared" si="30"/>
        <v>-</v>
      </c>
      <c r="W41" s="223" t="str">
        <f t="shared" si="30"/>
        <v>-</v>
      </c>
      <c r="X41" s="223" t="str">
        <f t="shared" si="30"/>
        <v>-</v>
      </c>
      <c r="Y41" s="223" t="str">
        <f t="shared" si="30"/>
        <v>-</v>
      </c>
      <c r="Z41" s="223" t="str">
        <f t="shared" si="30"/>
        <v>-</v>
      </c>
      <c r="AA41" s="223" t="str">
        <f t="shared" si="30"/>
        <v>-</v>
      </c>
      <c r="AB41" s="223" t="str">
        <f t="shared" si="30"/>
        <v>-</v>
      </c>
      <c r="AC41" s="223" t="str">
        <f t="shared" si="30"/>
        <v>-</v>
      </c>
      <c r="AD41" s="223" t="str">
        <f t="shared" si="30"/>
        <v>-</v>
      </c>
      <c r="AE41" s="223" t="str">
        <f t="shared" si="30"/>
        <v>-</v>
      </c>
      <c r="AF41" s="223" t="str">
        <f t="shared" si="30"/>
        <v>-</v>
      </c>
      <c r="AG41" s="223" t="str">
        <f t="shared" si="30"/>
        <v>-</v>
      </c>
      <c r="AH41" s="223" t="str">
        <f t="shared" si="30"/>
        <v>-</v>
      </c>
      <c r="AI41" s="223" t="str">
        <f t="shared" si="30"/>
        <v>-</v>
      </c>
      <c r="AJ41" s="223" t="str">
        <f t="shared" si="30"/>
        <v>-</v>
      </c>
      <c r="AK41" s="223" t="str">
        <f t="shared" si="30"/>
        <v>-</v>
      </c>
      <c r="AL41" s="223" t="str">
        <f t="shared" si="30"/>
        <v>-</v>
      </c>
      <c r="AM41" s="223" t="str">
        <f t="shared" si="30"/>
        <v>-</v>
      </c>
      <c r="AN41" s="223" t="str">
        <f t="shared" si="30"/>
        <v>-</v>
      </c>
      <c r="AO41" s="223" t="str">
        <f t="shared" si="30"/>
        <v>-</v>
      </c>
      <c r="AP41" s="223">
        <f t="shared" si="30"/>
        <v>0</v>
      </c>
      <c r="AQ41" s="223">
        <f t="shared" si="30"/>
        <v>0</v>
      </c>
      <c r="AR41" s="223">
        <f t="shared" si="30"/>
        <v>50</v>
      </c>
      <c r="AS41" s="223">
        <f t="shared" si="30"/>
        <v>50</v>
      </c>
      <c r="AT41" s="223">
        <f t="shared" si="30"/>
        <v>60</v>
      </c>
      <c r="AU41" s="223">
        <f t="shared" si="30"/>
        <v>46.341463414634148</v>
      </c>
      <c r="AV41" s="223">
        <f t="shared" si="30"/>
        <v>56.910569105691053</v>
      </c>
      <c r="AW41" s="223">
        <f t="shared" si="30"/>
        <v>51.308900523560212</v>
      </c>
      <c r="AX41" s="223" t="str">
        <f t="shared" si="30"/>
        <v>-</v>
      </c>
      <c r="AY41" s="223">
        <f t="shared" si="30"/>
        <v>40.221402214022142</v>
      </c>
      <c r="AZ41" s="223">
        <f t="shared" si="30"/>
        <v>51.800554016620502</v>
      </c>
      <c r="BA41" s="223">
        <f t="shared" si="30"/>
        <v>59.082568807339456</v>
      </c>
      <c r="BB41" s="223">
        <f t="shared" si="30"/>
        <v>63.425253991291726</v>
      </c>
      <c r="BC41" s="223">
        <f t="shared" si="30"/>
        <v>64.197530864197532</v>
      </c>
      <c r="BD41" s="223">
        <f t="shared" si="30"/>
        <v>64.806866952789704</v>
      </c>
      <c r="BE41" s="223">
        <f t="shared" si="30"/>
        <v>60.185185185185183</v>
      </c>
      <c r="BF41" s="223">
        <f t="shared" si="30"/>
        <v>51.851851851851855</v>
      </c>
      <c r="BG41" s="223">
        <f t="shared" si="30"/>
        <v>51.005025125628137</v>
      </c>
      <c r="BH41" s="223" t="str">
        <f t="shared" si="30"/>
        <v>-</v>
      </c>
      <c r="BI41" s="223">
        <f t="shared" si="30"/>
        <v>48.648648648648653</v>
      </c>
      <c r="BJ41" s="223" t="str">
        <f t="shared" si="30"/>
        <v>-</v>
      </c>
      <c r="BK41" s="223">
        <f t="shared" si="30"/>
        <v>51.162790697674424</v>
      </c>
      <c r="BL41" s="223" t="str">
        <f t="shared" si="30"/>
        <v>-</v>
      </c>
      <c r="BM41" s="223" t="str">
        <f t="shared" si="30"/>
        <v>-</v>
      </c>
      <c r="BN41" s="223" t="str">
        <f t="shared" si="30"/>
        <v>-</v>
      </c>
      <c r="BO41" s="223" t="str">
        <f t="shared" si="30"/>
        <v>-</v>
      </c>
      <c r="BP41" s="223" t="str">
        <f t="shared" si="30"/>
        <v>-</v>
      </c>
      <c r="BQ41" s="223" t="str">
        <f t="shared" si="30"/>
        <v>-</v>
      </c>
      <c r="BR41" s="270">
        <f t="shared" ref="BR41:BR42" si="31">AVERAGE(R41:BQ41)</f>
        <v>48.470979547322884</v>
      </c>
    </row>
    <row r="42" spans="1:70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 t="s">
        <v>853</v>
      </c>
      <c r="AL42" s="225" t="s">
        <v>853</v>
      </c>
      <c r="AM42" s="225" t="s">
        <v>853</v>
      </c>
      <c r="AN42" s="225" t="s">
        <v>853</v>
      </c>
      <c r="AO42" s="225" t="s">
        <v>853</v>
      </c>
      <c r="AP42" s="225">
        <v>100</v>
      </c>
      <c r="AQ42" s="225">
        <v>100</v>
      </c>
      <c r="AR42" s="225">
        <v>100</v>
      </c>
      <c r="AS42" s="225">
        <v>100</v>
      </c>
      <c r="AT42" s="225">
        <v>100</v>
      </c>
      <c r="AU42" s="225">
        <v>100</v>
      </c>
      <c r="AV42" s="225">
        <v>100</v>
      </c>
      <c r="AW42" s="225">
        <v>100</v>
      </c>
      <c r="AX42" s="225"/>
      <c r="AY42" s="225"/>
      <c r="AZ42" s="225">
        <v>100</v>
      </c>
      <c r="BA42" s="225">
        <v>100</v>
      </c>
      <c r="BB42" s="225">
        <v>100</v>
      </c>
      <c r="BC42" s="225">
        <v>100</v>
      </c>
      <c r="BD42" s="225">
        <v>100</v>
      </c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22">
        <f t="shared" si="31"/>
        <v>100</v>
      </c>
    </row>
    <row r="43" spans="1:70" ht="12.75" customHeight="1" x14ac:dyDescent="0.2">
      <c r="A43" s="359" t="s">
        <v>28</v>
      </c>
      <c r="B43" s="304">
        <v>6</v>
      </c>
      <c r="C43" s="313" t="s">
        <v>566</v>
      </c>
      <c r="D43" s="313" t="s">
        <v>133</v>
      </c>
      <c r="E43" s="304" t="s">
        <v>138</v>
      </c>
      <c r="F43" s="304" t="s">
        <v>141</v>
      </c>
      <c r="G43" s="304" t="s">
        <v>736</v>
      </c>
      <c r="H43" s="305" t="s">
        <v>136</v>
      </c>
      <c r="I43" s="304" t="s">
        <v>737</v>
      </c>
      <c r="J43" s="307"/>
      <c r="K43" s="307"/>
      <c r="L43" s="307" t="s">
        <v>853</v>
      </c>
      <c r="M43" s="307" t="s">
        <v>853</v>
      </c>
      <c r="N43" s="307" t="s">
        <v>1445</v>
      </c>
      <c r="O43" s="307" t="s">
        <v>1446</v>
      </c>
      <c r="P43" s="309" t="s">
        <v>1447</v>
      </c>
      <c r="Q43" s="219" t="s">
        <v>934</v>
      </c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20"/>
      <c r="AK43" s="230">
        <v>0</v>
      </c>
      <c r="AL43" s="230">
        <v>0</v>
      </c>
      <c r="AM43" s="230">
        <v>0</v>
      </c>
      <c r="AN43" s="230">
        <v>0</v>
      </c>
      <c r="AO43" s="230">
        <v>0</v>
      </c>
      <c r="AP43" s="230">
        <v>0</v>
      </c>
      <c r="AQ43" s="230">
        <v>4</v>
      </c>
      <c r="AR43" s="230">
        <v>4</v>
      </c>
      <c r="AS43" s="230">
        <v>8</v>
      </c>
      <c r="AT43" s="230">
        <v>16</v>
      </c>
      <c r="AU43" s="230">
        <v>59</v>
      </c>
      <c r="AV43" s="230">
        <v>149</v>
      </c>
      <c r="AW43" s="230">
        <v>186</v>
      </c>
      <c r="AX43" s="230">
        <v>565</v>
      </c>
      <c r="AY43" s="230">
        <v>590</v>
      </c>
      <c r="AZ43" s="230">
        <v>801</v>
      </c>
      <c r="BA43" s="230">
        <v>2310</v>
      </c>
      <c r="BB43" s="230">
        <v>1026</v>
      </c>
      <c r="BC43" s="230">
        <v>1704</v>
      </c>
      <c r="BD43" s="230">
        <v>1802</v>
      </c>
      <c r="BE43" s="230">
        <v>2221</v>
      </c>
      <c r="BF43" s="230">
        <v>567</v>
      </c>
      <c r="BG43" s="230">
        <v>850</v>
      </c>
      <c r="BH43" s="230">
        <v>706</v>
      </c>
      <c r="BI43" s="230">
        <v>950</v>
      </c>
      <c r="BJ43" s="230">
        <v>73</v>
      </c>
      <c r="BK43" s="230">
        <v>173</v>
      </c>
      <c r="BL43" s="230">
        <v>93</v>
      </c>
      <c r="BM43" s="230">
        <v>0</v>
      </c>
      <c r="BN43" s="230">
        <v>0</v>
      </c>
      <c r="BO43" s="230">
        <v>0</v>
      </c>
      <c r="BP43" s="230">
        <v>0</v>
      </c>
      <c r="BQ43" s="230">
        <v>0</v>
      </c>
      <c r="BR43" s="132">
        <f t="shared" ref="BR43:BR45" si="32">SUM(R43:BQ43)</f>
        <v>14857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20"/>
      <c r="AK44" s="230">
        <v>0</v>
      </c>
      <c r="AL44" s="230">
        <v>0</v>
      </c>
      <c r="AM44" s="230">
        <v>0</v>
      </c>
      <c r="AN44" s="230">
        <v>0</v>
      </c>
      <c r="AO44" s="230">
        <v>0</v>
      </c>
      <c r="AP44" s="230">
        <v>0</v>
      </c>
      <c r="AQ44" s="230">
        <v>3</v>
      </c>
      <c r="AR44" s="230">
        <v>6</v>
      </c>
      <c r="AS44" s="230">
        <v>14</v>
      </c>
      <c r="AT44" s="230">
        <v>28</v>
      </c>
      <c r="AU44" s="230">
        <v>161</v>
      </c>
      <c r="AV44" s="230">
        <v>266</v>
      </c>
      <c r="AW44" s="230">
        <v>315</v>
      </c>
      <c r="AX44" s="230">
        <v>630</v>
      </c>
      <c r="AY44" s="230">
        <v>515</v>
      </c>
      <c r="AZ44" s="230">
        <v>630</v>
      </c>
      <c r="BA44" s="230">
        <v>1560</v>
      </c>
      <c r="BB44" s="230">
        <v>793</v>
      </c>
      <c r="BC44" s="230">
        <v>873</v>
      </c>
      <c r="BD44" s="230">
        <v>808</v>
      </c>
      <c r="BE44" s="230">
        <v>1166</v>
      </c>
      <c r="BF44" s="230">
        <v>344</v>
      </c>
      <c r="BG44" s="230">
        <v>671</v>
      </c>
      <c r="BH44" s="230">
        <v>585</v>
      </c>
      <c r="BI44" s="230">
        <v>2048</v>
      </c>
      <c r="BJ44" s="230">
        <v>120</v>
      </c>
      <c r="BK44" s="230">
        <v>362</v>
      </c>
      <c r="BL44" s="230">
        <v>85</v>
      </c>
      <c r="BM44" s="230">
        <v>0</v>
      </c>
      <c r="BN44" s="230">
        <v>0</v>
      </c>
      <c r="BO44" s="230">
        <v>0</v>
      </c>
      <c r="BP44" s="230">
        <v>0</v>
      </c>
      <c r="BQ44" s="230">
        <v>0</v>
      </c>
      <c r="BR44" s="132">
        <f t="shared" si="32"/>
        <v>11983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BQ45" si="33">IF(ISBLANK(R43),"-",R43+R44)</f>
        <v>-</v>
      </c>
      <c r="S45" s="222" t="str">
        <f t="shared" si="33"/>
        <v>-</v>
      </c>
      <c r="T45" s="222" t="str">
        <f t="shared" si="33"/>
        <v>-</v>
      </c>
      <c r="U45" s="222" t="str">
        <f t="shared" si="33"/>
        <v>-</v>
      </c>
      <c r="V45" s="222" t="str">
        <f t="shared" si="33"/>
        <v>-</v>
      </c>
      <c r="W45" s="222" t="str">
        <f t="shared" si="33"/>
        <v>-</v>
      </c>
      <c r="X45" s="222" t="str">
        <f t="shared" si="33"/>
        <v>-</v>
      </c>
      <c r="Y45" s="222" t="str">
        <f t="shared" si="33"/>
        <v>-</v>
      </c>
      <c r="Z45" s="222" t="str">
        <f t="shared" si="33"/>
        <v>-</v>
      </c>
      <c r="AA45" s="222" t="str">
        <f t="shared" si="33"/>
        <v>-</v>
      </c>
      <c r="AB45" s="222" t="str">
        <f t="shared" si="33"/>
        <v>-</v>
      </c>
      <c r="AC45" s="222" t="str">
        <f t="shared" si="33"/>
        <v>-</v>
      </c>
      <c r="AD45" s="222" t="str">
        <f t="shared" si="33"/>
        <v>-</v>
      </c>
      <c r="AE45" s="222" t="str">
        <f t="shared" si="33"/>
        <v>-</v>
      </c>
      <c r="AF45" s="222" t="str">
        <f t="shared" si="33"/>
        <v>-</v>
      </c>
      <c r="AG45" s="222" t="str">
        <f t="shared" si="33"/>
        <v>-</v>
      </c>
      <c r="AH45" s="222" t="str">
        <f t="shared" si="33"/>
        <v>-</v>
      </c>
      <c r="AI45" s="222" t="str">
        <f t="shared" si="33"/>
        <v>-</v>
      </c>
      <c r="AJ45" s="222" t="str">
        <f t="shared" si="33"/>
        <v>-</v>
      </c>
      <c r="AK45" s="222">
        <f t="shared" si="33"/>
        <v>0</v>
      </c>
      <c r="AL45" s="222">
        <f t="shared" si="33"/>
        <v>0</v>
      </c>
      <c r="AM45" s="222">
        <f t="shared" si="33"/>
        <v>0</v>
      </c>
      <c r="AN45" s="222">
        <f t="shared" si="33"/>
        <v>0</v>
      </c>
      <c r="AO45" s="222">
        <f t="shared" si="33"/>
        <v>0</v>
      </c>
      <c r="AP45" s="222">
        <f t="shared" si="33"/>
        <v>0</v>
      </c>
      <c r="AQ45" s="222">
        <f t="shared" si="33"/>
        <v>7</v>
      </c>
      <c r="AR45" s="222">
        <f t="shared" si="33"/>
        <v>10</v>
      </c>
      <c r="AS45" s="222">
        <f t="shared" si="33"/>
        <v>22</v>
      </c>
      <c r="AT45" s="222">
        <f t="shared" si="33"/>
        <v>44</v>
      </c>
      <c r="AU45" s="222">
        <f t="shared" si="33"/>
        <v>220</v>
      </c>
      <c r="AV45" s="222">
        <f t="shared" si="33"/>
        <v>415</v>
      </c>
      <c r="AW45" s="222">
        <f t="shared" si="33"/>
        <v>501</v>
      </c>
      <c r="AX45" s="222">
        <f t="shared" si="33"/>
        <v>1195</v>
      </c>
      <c r="AY45" s="222">
        <f t="shared" si="33"/>
        <v>1105</v>
      </c>
      <c r="AZ45" s="222">
        <f t="shared" si="33"/>
        <v>1431</v>
      </c>
      <c r="BA45" s="222">
        <f t="shared" si="33"/>
        <v>3870</v>
      </c>
      <c r="BB45" s="222">
        <f t="shared" si="33"/>
        <v>1819</v>
      </c>
      <c r="BC45" s="222">
        <f t="shared" si="33"/>
        <v>2577</v>
      </c>
      <c r="BD45" s="222">
        <f t="shared" si="33"/>
        <v>2610</v>
      </c>
      <c r="BE45" s="222">
        <f t="shared" si="33"/>
        <v>3387</v>
      </c>
      <c r="BF45" s="222">
        <f t="shared" si="33"/>
        <v>911</v>
      </c>
      <c r="BG45" s="222">
        <f t="shared" si="33"/>
        <v>1521</v>
      </c>
      <c r="BH45" s="222">
        <f t="shared" si="33"/>
        <v>1291</v>
      </c>
      <c r="BI45" s="222">
        <f t="shared" si="33"/>
        <v>2998</v>
      </c>
      <c r="BJ45" s="222">
        <f t="shared" si="33"/>
        <v>193</v>
      </c>
      <c r="BK45" s="222">
        <f t="shared" si="33"/>
        <v>535</v>
      </c>
      <c r="BL45" s="222">
        <f t="shared" si="33"/>
        <v>178</v>
      </c>
      <c r="BM45" s="222">
        <f t="shared" si="33"/>
        <v>0</v>
      </c>
      <c r="BN45" s="222">
        <f t="shared" si="33"/>
        <v>0</v>
      </c>
      <c r="BO45" s="222">
        <f t="shared" si="33"/>
        <v>0</v>
      </c>
      <c r="BP45" s="222">
        <f t="shared" si="33"/>
        <v>0</v>
      </c>
      <c r="BQ45" s="222">
        <f t="shared" si="33"/>
        <v>0</v>
      </c>
      <c r="BR45" s="133">
        <f t="shared" si="32"/>
        <v>26840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BQ46" si="34">IF(ISNUMBER(R45),(IF(R45&gt;0,(100/(R43+R44))*R43,"-")),"-")</f>
        <v>-</v>
      </c>
      <c r="S46" s="223" t="str">
        <f t="shared" si="34"/>
        <v>-</v>
      </c>
      <c r="T46" s="223" t="str">
        <f t="shared" si="34"/>
        <v>-</v>
      </c>
      <c r="U46" s="223" t="str">
        <f t="shared" si="34"/>
        <v>-</v>
      </c>
      <c r="V46" s="223" t="str">
        <f t="shared" si="34"/>
        <v>-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 t="str">
        <f t="shared" si="34"/>
        <v>-</v>
      </c>
      <c r="AD46" s="223" t="str">
        <f t="shared" si="34"/>
        <v>-</v>
      </c>
      <c r="AE46" s="223" t="str">
        <f t="shared" si="34"/>
        <v>-</v>
      </c>
      <c r="AF46" s="223" t="str">
        <f t="shared" si="34"/>
        <v>-</v>
      </c>
      <c r="AG46" s="223" t="str">
        <f t="shared" si="34"/>
        <v>-</v>
      </c>
      <c r="AH46" s="223" t="str">
        <f t="shared" si="34"/>
        <v>-</v>
      </c>
      <c r="AI46" s="223" t="str">
        <f t="shared" si="34"/>
        <v>-</v>
      </c>
      <c r="AJ46" s="223" t="str">
        <f t="shared" si="34"/>
        <v>-</v>
      </c>
      <c r="AK46" s="223" t="str">
        <f t="shared" si="34"/>
        <v>-</v>
      </c>
      <c r="AL46" s="223" t="str">
        <f t="shared" si="34"/>
        <v>-</v>
      </c>
      <c r="AM46" s="223" t="str">
        <f t="shared" si="34"/>
        <v>-</v>
      </c>
      <c r="AN46" s="223" t="str">
        <f t="shared" si="34"/>
        <v>-</v>
      </c>
      <c r="AO46" s="223" t="str">
        <f t="shared" si="34"/>
        <v>-</v>
      </c>
      <c r="AP46" s="223" t="str">
        <f t="shared" si="34"/>
        <v>-</v>
      </c>
      <c r="AQ46" s="223">
        <f t="shared" si="34"/>
        <v>57.142857142857146</v>
      </c>
      <c r="AR46" s="223">
        <f t="shared" si="34"/>
        <v>40</v>
      </c>
      <c r="AS46" s="223">
        <f t="shared" si="34"/>
        <v>36.363636363636367</v>
      </c>
      <c r="AT46" s="223">
        <f t="shared" si="34"/>
        <v>36.363636363636367</v>
      </c>
      <c r="AU46" s="223">
        <f t="shared" si="34"/>
        <v>26.818181818181817</v>
      </c>
      <c r="AV46" s="223">
        <f t="shared" si="34"/>
        <v>35.903614457831324</v>
      </c>
      <c r="AW46" s="223">
        <f t="shared" si="34"/>
        <v>37.125748502994014</v>
      </c>
      <c r="AX46" s="223">
        <f t="shared" si="34"/>
        <v>47.280334728033473</v>
      </c>
      <c r="AY46" s="223">
        <f t="shared" si="34"/>
        <v>53.393665158371043</v>
      </c>
      <c r="AZ46" s="223">
        <f t="shared" si="34"/>
        <v>55.974842767295605</v>
      </c>
      <c r="BA46" s="223">
        <f t="shared" si="34"/>
        <v>59.689922480620154</v>
      </c>
      <c r="BB46" s="223">
        <f t="shared" si="34"/>
        <v>56.404617921935127</v>
      </c>
      <c r="BC46" s="223">
        <f t="shared" si="34"/>
        <v>66.123399301513388</v>
      </c>
      <c r="BD46" s="223">
        <f t="shared" si="34"/>
        <v>69.042145593869733</v>
      </c>
      <c r="BE46" s="223">
        <f t="shared" si="34"/>
        <v>65.574254502509589</v>
      </c>
      <c r="BF46" s="223">
        <f t="shared" si="34"/>
        <v>62.239297475301868</v>
      </c>
      <c r="BG46" s="223">
        <f t="shared" si="34"/>
        <v>55.884286653517421</v>
      </c>
      <c r="BH46" s="223">
        <f t="shared" si="34"/>
        <v>54.686289697908599</v>
      </c>
      <c r="BI46" s="223">
        <f t="shared" si="34"/>
        <v>31.687791861240829</v>
      </c>
      <c r="BJ46" s="223">
        <f t="shared" si="34"/>
        <v>37.823834196891191</v>
      </c>
      <c r="BK46" s="223">
        <f t="shared" si="34"/>
        <v>32.336448598130843</v>
      </c>
      <c r="BL46" s="223">
        <f t="shared" si="34"/>
        <v>52.247191011235955</v>
      </c>
      <c r="BM46" s="223" t="str">
        <f t="shared" si="34"/>
        <v>-</v>
      </c>
      <c r="BN46" s="223" t="str">
        <f t="shared" si="34"/>
        <v>-</v>
      </c>
      <c r="BO46" s="223" t="str">
        <f t="shared" si="34"/>
        <v>-</v>
      </c>
      <c r="BP46" s="223" t="str">
        <f t="shared" si="34"/>
        <v>-</v>
      </c>
      <c r="BQ46" s="223" t="str">
        <f t="shared" si="34"/>
        <v>-</v>
      </c>
      <c r="BR46" s="270">
        <f t="shared" ref="BR46:BR47" si="35">AVERAGE(R46:BQ46)</f>
        <v>48.64118166352327</v>
      </c>
    </row>
    <row r="47" spans="1:70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 t="s">
        <v>853</v>
      </c>
      <c r="AL47" s="225" t="s">
        <v>853</v>
      </c>
      <c r="AM47" s="225" t="s">
        <v>853</v>
      </c>
      <c r="AN47" s="225" t="s">
        <v>853</v>
      </c>
      <c r="AO47" s="225" t="s">
        <v>853</v>
      </c>
      <c r="AP47" s="225" t="s">
        <v>853</v>
      </c>
      <c r="AQ47" s="225">
        <v>100</v>
      </c>
      <c r="AR47" s="225">
        <v>100</v>
      </c>
      <c r="AS47" s="225">
        <v>100</v>
      </c>
      <c r="AT47" s="225">
        <v>100</v>
      </c>
      <c r="AU47" s="225">
        <v>100</v>
      </c>
      <c r="AV47" s="225">
        <v>98</v>
      </c>
      <c r="AW47" s="225">
        <v>100</v>
      </c>
      <c r="AX47" s="225">
        <v>100</v>
      </c>
      <c r="AY47" s="225">
        <v>100</v>
      </c>
      <c r="AZ47" s="225">
        <v>100</v>
      </c>
      <c r="BA47" s="225">
        <v>100</v>
      </c>
      <c r="BB47" s="225">
        <v>100</v>
      </c>
      <c r="BC47" s="225">
        <v>100</v>
      </c>
      <c r="BD47" s="225">
        <v>100</v>
      </c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272">
        <f t="shared" si="35"/>
        <v>99.857142857142861</v>
      </c>
    </row>
    <row r="48" spans="1:70" s="216" customFormat="1" ht="12.75" customHeight="1" x14ac:dyDescent="0.2">
      <c r="A48" s="313" t="s">
        <v>28</v>
      </c>
      <c r="B48" s="304" t="s">
        <v>1387</v>
      </c>
      <c r="C48" s="313" t="s">
        <v>1158</v>
      </c>
      <c r="D48" s="313" t="s">
        <v>1159</v>
      </c>
      <c r="E48" s="304" t="s">
        <v>1160</v>
      </c>
      <c r="F48" s="304" t="s">
        <v>1388</v>
      </c>
      <c r="G48" s="304"/>
      <c r="H48" s="305" t="s">
        <v>1161</v>
      </c>
      <c r="I48" s="304" t="s">
        <v>978</v>
      </c>
      <c r="J48" s="307"/>
      <c r="K48" s="307"/>
      <c r="L48" s="307" t="s">
        <v>853</v>
      </c>
      <c r="M48" s="307" t="s">
        <v>853</v>
      </c>
      <c r="N48" s="307"/>
      <c r="O48" s="307"/>
      <c r="P48" s="309"/>
      <c r="Q48" s="219" t="s">
        <v>934</v>
      </c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2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>
        <v>114</v>
      </c>
      <c r="AW48" s="230">
        <v>1309</v>
      </c>
      <c r="AX48" s="230">
        <v>629</v>
      </c>
      <c r="AY48" s="248">
        <v>638</v>
      </c>
      <c r="AZ48" s="248">
        <v>11</v>
      </c>
      <c r="BA48" s="230">
        <v>11</v>
      </c>
      <c r="BB48" s="230">
        <v>222</v>
      </c>
      <c r="BC48" s="230">
        <v>222</v>
      </c>
      <c r="BD48" s="230">
        <v>229</v>
      </c>
      <c r="BE48" s="230">
        <v>229</v>
      </c>
      <c r="BF48" s="230">
        <v>122</v>
      </c>
      <c r="BG48" s="230">
        <v>407</v>
      </c>
      <c r="BH48" s="230">
        <v>407</v>
      </c>
      <c r="BI48" s="230">
        <v>407</v>
      </c>
      <c r="BJ48" s="248">
        <v>117</v>
      </c>
      <c r="BK48" s="230">
        <v>117</v>
      </c>
      <c r="BL48" s="230">
        <v>117</v>
      </c>
      <c r="BM48" s="230">
        <v>2</v>
      </c>
      <c r="BN48" s="230">
        <v>1</v>
      </c>
      <c r="BO48" s="230">
        <v>1</v>
      </c>
      <c r="BP48" s="230"/>
      <c r="BQ48" s="230"/>
      <c r="BR48" s="132">
        <f t="shared" ref="BR48:BR50" si="36">SUM(R48:BQ48)</f>
        <v>5312</v>
      </c>
    </row>
    <row r="49" spans="1:70" s="216" customForma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2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>
        <v>115</v>
      </c>
      <c r="AW49" s="230">
        <v>1368</v>
      </c>
      <c r="AX49" s="230">
        <v>852</v>
      </c>
      <c r="AY49" s="230">
        <v>774</v>
      </c>
      <c r="AZ49" s="230">
        <v>19</v>
      </c>
      <c r="BA49" s="230">
        <v>19</v>
      </c>
      <c r="BB49" s="230">
        <v>318</v>
      </c>
      <c r="BC49" s="230">
        <v>318</v>
      </c>
      <c r="BD49" s="230">
        <v>409</v>
      </c>
      <c r="BE49" s="230">
        <v>409</v>
      </c>
      <c r="BF49" s="230">
        <v>215</v>
      </c>
      <c r="BG49" s="230">
        <v>462</v>
      </c>
      <c r="BH49" s="230">
        <v>462</v>
      </c>
      <c r="BI49" s="230">
        <v>462</v>
      </c>
      <c r="BJ49" s="230">
        <v>224</v>
      </c>
      <c r="BK49" s="230">
        <v>224</v>
      </c>
      <c r="BL49" s="230">
        <v>224</v>
      </c>
      <c r="BM49" s="230">
        <v>2</v>
      </c>
      <c r="BN49" s="230">
        <v>2</v>
      </c>
      <c r="BO49" s="230">
        <v>1</v>
      </c>
      <c r="BP49" s="230"/>
      <c r="BQ49" s="230"/>
      <c r="BR49" s="132">
        <f t="shared" si="36"/>
        <v>6879</v>
      </c>
    </row>
    <row r="50" spans="1:70" s="216" customForma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BQ50" si="37">IF(ISBLANK(R48),"-",R48+R49)</f>
        <v>-</v>
      </c>
      <c r="S50" s="222" t="str">
        <f t="shared" si="37"/>
        <v>-</v>
      </c>
      <c r="T50" s="222" t="str">
        <f t="shared" si="37"/>
        <v>-</v>
      </c>
      <c r="U50" s="222" t="str">
        <f t="shared" si="37"/>
        <v>-</v>
      </c>
      <c r="V50" s="222" t="str">
        <f t="shared" si="37"/>
        <v>-</v>
      </c>
      <c r="W50" s="222" t="str">
        <f t="shared" si="37"/>
        <v>-</v>
      </c>
      <c r="X50" s="222" t="str">
        <f t="shared" si="37"/>
        <v>-</v>
      </c>
      <c r="Y50" s="222" t="str">
        <f t="shared" si="37"/>
        <v>-</v>
      </c>
      <c r="Z50" s="222" t="str">
        <f t="shared" si="37"/>
        <v>-</v>
      </c>
      <c r="AA50" s="222" t="str">
        <f t="shared" si="37"/>
        <v>-</v>
      </c>
      <c r="AB50" s="222" t="str">
        <f t="shared" si="37"/>
        <v>-</v>
      </c>
      <c r="AC50" s="222" t="str">
        <f t="shared" si="37"/>
        <v>-</v>
      </c>
      <c r="AD50" s="222" t="str">
        <f t="shared" si="37"/>
        <v>-</v>
      </c>
      <c r="AE50" s="222" t="str">
        <f t="shared" si="37"/>
        <v>-</v>
      </c>
      <c r="AF50" s="222" t="str">
        <f t="shared" si="37"/>
        <v>-</v>
      </c>
      <c r="AG50" s="222" t="str">
        <f t="shared" si="37"/>
        <v>-</v>
      </c>
      <c r="AH50" s="222" t="str">
        <f t="shared" si="37"/>
        <v>-</v>
      </c>
      <c r="AI50" s="222" t="str">
        <f t="shared" si="37"/>
        <v>-</v>
      </c>
      <c r="AJ50" s="222" t="str">
        <f t="shared" si="37"/>
        <v>-</v>
      </c>
      <c r="AK50" s="222" t="str">
        <f t="shared" si="37"/>
        <v>-</v>
      </c>
      <c r="AL50" s="222" t="str">
        <f t="shared" si="37"/>
        <v>-</v>
      </c>
      <c r="AM50" s="222" t="str">
        <f t="shared" si="37"/>
        <v>-</v>
      </c>
      <c r="AN50" s="222" t="str">
        <f t="shared" si="37"/>
        <v>-</v>
      </c>
      <c r="AO50" s="222" t="str">
        <f t="shared" si="37"/>
        <v>-</v>
      </c>
      <c r="AP50" s="222" t="str">
        <f t="shared" si="37"/>
        <v>-</v>
      </c>
      <c r="AQ50" s="222" t="str">
        <f t="shared" si="37"/>
        <v>-</v>
      </c>
      <c r="AR50" s="222" t="str">
        <f t="shared" si="37"/>
        <v>-</v>
      </c>
      <c r="AS50" s="222" t="str">
        <f t="shared" si="37"/>
        <v>-</v>
      </c>
      <c r="AT50" s="222" t="str">
        <f t="shared" si="37"/>
        <v>-</v>
      </c>
      <c r="AU50" s="222" t="str">
        <f t="shared" si="37"/>
        <v>-</v>
      </c>
      <c r="AV50" s="222">
        <f t="shared" si="37"/>
        <v>229</v>
      </c>
      <c r="AW50" s="222">
        <f t="shared" si="37"/>
        <v>2677</v>
      </c>
      <c r="AX50" s="222">
        <f t="shared" si="37"/>
        <v>1481</v>
      </c>
      <c r="AY50" s="222">
        <f t="shared" si="37"/>
        <v>1412</v>
      </c>
      <c r="AZ50" s="222">
        <f t="shared" si="37"/>
        <v>30</v>
      </c>
      <c r="BA50" s="222">
        <f t="shared" si="37"/>
        <v>30</v>
      </c>
      <c r="BB50" s="222">
        <f t="shared" si="37"/>
        <v>540</v>
      </c>
      <c r="BC50" s="222">
        <f t="shared" si="37"/>
        <v>540</v>
      </c>
      <c r="BD50" s="222">
        <f t="shared" si="37"/>
        <v>638</v>
      </c>
      <c r="BE50" s="222">
        <f t="shared" si="37"/>
        <v>638</v>
      </c>
      <c r="BF50" s="222">
        <f t="shared" si="37"/>
        <v>337</v>
      </c>
      <c r="BG50" s="222">
        <f t="shared" si="37"/>
        <v>869</v>
      </c>
      <c r="BH50" s="222">
        <f t="shared" si="37"/>
        <v>869</v>
      </c>
      <c r="BI50" s="222">
        <f t="shared" si="37"/>
        <v>869</v>
      </c>
      <c r="BJ50" s="222">
        <f t="shared" si="37"/>
        <v>341</v>
      </c>
      <c r="BK50" s="222">
        <f t="shared" si="37"/>
        <v>341</v>
      </c>
      <c r="BL50" s="222">
        <f t="shared" si="37"/>
        <v>341</v>
      </c>
      <c r="BM50" s="222">
        <f t="shared" si="37"/>
        <v>4</v>
      </c>
      <c r="BN50" s="222">
        <f t="shared" si="37"/>
        <v>3</v>
      </c>
      <c r="BO50" s="222">
        <f t="shared" si="37"/>
        <v>2</v>
      </c>
      <c r="BP50" s="222" t="str">
        <f t="shared" si="37"/>
        <v>-</v>
      </c>
      <c r="BQ50" s="222" t="str">
        <f t="shared" si="37"/>
        <v>-</v>
      </c>
      <c r="BR50" s="133">
        <f t="shared" si="36"/>
        <v>12191</v>
      </c>
    </row>
    <row r="51" spans="1:70" s="216" customForma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 t="str">
        <f t="shared" ref="R51:AX51" si="38">IF(ISNUMBER(R50),(IF(R50&gt;0,(100/(R48+R49))*R48,"-")),"-")</f>
        <v>-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 t="str">
        <f t="shared" si="38"/>
        <v>-</v>
      </c>
      <c r="AD51" s="223" t="str">
        <f t="shared" si="38"/>
        <v>-</v>
      </c>
      <c r="AE51" s="223" t="str">
        <f t="shared" si="38"/>
        <v>-</v>
      </c>
      <c r="AF51" s="223" t="str">
        <f t="shared" si="38"/>
        <v>-</v>
      </c>
      <c r="AG51" s="223" t="str">
        <f t="shared" si="38"/>
        <v>-</v>
      </c>
      <c r="AH51" s="223" t="str">
        <f t="shared" si="38"/>
        <v>-</v>
      </c>
      <c r="AI51" s="223" t="str">
        <f t="shared" si="38"/>
        <v>-</v>
      </c>
      <c r="AJ51" s="223" t="str">
        <f t="shared" si="38"/>
        <v>-</v>
      </c>
      <c r="AK51" s="223" t="str">
        <f t="shared" si="38"/>
        <v>-</v>
      </c>
      <c r="AL51" s="223" t="str">
        <f t="shared" si="38"/>
        <v>-</v>
      </c>
      <c r="AM51" s="223" t="str">
        <f t="shared" si="38"/>
        <v>-</v>
      </c>
      <c r="AN51" s="223" t="str">
        <f t="shared" si="38"/>
        <v>-</v>
      </c>
      <c r="AO51" s="223" t="str">
        <f t="shared" si="38"/>
        <v>-</v>
      </c>
      <c r="AP51" s="223" t="str">
        <f t="shared" si="38"/>
        <v>-</v>
      </c>
      <c r="AQ51" s="223" t="str">
        <f t="shared" si="38"/>
        <v>-</v>
      </c>
      <c r="AR51" s="223" t="str">
        <f t="shared" si="38"/>
        <v>-</v>
      </c>
      <c r="AS51" s="223" t="str">
        <f t="shared" si="38"/>
        <v>-</v>
      </c>
      <c r="AT51" s="223" t="str">
        <f t="shared" si="38"/>
        <v>-</v>
      </c>
      <c r="AU51" s="223" t="str">
        <f t="shared" si="38"/>
        <v>-</v>
      </c>
      <c r="AV51" s="223">
        <f t="shared" si="38"/>
        <v>49.78165938864629</v>
      </c>
      <c r="AW51" s="223">
        <f t="shared" si="38"/>
        <v>48.898020171834141</v>
      </c>
      <c r="AX51" s="223">
        <f t="shared" si="38"/>
        <v>42.471303173531403</v>
      </c>
      <c r="AY51" s="223">
        <f t="shared" ref="AY51:AZ51" si="39">IF(ISNUMBER(AY50),(IF(AY50&gt;0,(100/(AX49+AY49))*AX49,"-")),"-")</f>
        <v>52.398523985239855</v>
      </c>
      <c r="AZ51" s="223">
        <f t="shared" si="39"/>
        <v>97.604035308953343</v>
      </c>
      <c r="BA51" s="223">
        <f t="shared" ref="BA51:BI51" si="40">IF(ISNUMBER(BA50),(IF(BA50&gt;0,(100/(BA48+BA49))*BA48,"-")),"-")</f>
        <v>36.666666666666671</v>
      </c>
      <c r="BB51" s="223">
        <f t="shared" si="40"/>
        <v>41.111111111111107</v>
      </c>
      <c r="BC51" s="223">
        <f t="shared" si="40"/>
        <v>41.111111111111107</v>
      </c>
      <c r="BD51" s="223">
        <f t="shared" si="40"/>
        <v>35.893416927899686</v>
      </c>
      <c r="BE51" s="223">
        <f t="shared" si="40"/>
        <v>35.893416927899686</v>
      </c>
      <c r="BF51" s="223">
        <f t="shared" si="40"/>
        <v>36.201780415430264</v>
      </c>
      <c r="BG51" s="223">
        <f t="shared" si="40"/>
        <v>46.835443037974684</v>
      </c>
      <c r="BH51" s="223">
        <f t="shared" si="40"/>
        <v>46.835443037974684</v>
      </c>
      <c r="BI51" s="223">
        <f t="shared" si="40"/>
        <v>46.835443037974684</v>
      </c>
      <c r="BJ51" s="223">
        <f>IF(ISNUMBER(BJ50),(IF(BJ50&gt;0,(100/(BI49+BJ49))*BI49,"-")),"-")</f>
        <v>67.34693877551021</v>
      </c>
      <c r="BK51" s="223">
        <f t="shared" ref="BK51:BQ51" si="41">IF(ISNUMBER(BK50),(IF(BK50&gt;0,(100/(BK48+BK49))*BK48,"-")),"-")</f>
        <v>34.310850439882699</v>
      </c>
      <c r="BL51" s="223">
        <f t="shared" si="41"/>
        <v>34.310850439882699</v>
      </c>
      <c r="BM51" s="223">
        <f t="shared" si="41"/>
        <v>50</v>
      </c>
      <c r="BN51" s="223">
        <f t="shared" si="41"/>
        <v>33.333333333333336</v>
      </c>
      <c r="BO51" s="223">
        <f t="shared" si="41"/>
        <v>50</v>
      </c>
      <c r="BP51" s="223" t="str">
        <f t="shared" si="41"/>
        <v>-</v>
      </c>
      <c r="BQ51" s="223" t="str">
        <f t="shared" si="41"/>
        <v>-</v>
      </c>
      <c r="BR51" s="270">
        <f t="shared" ref="BR51:BR52" si="42">AVERAGE(R51:BQ51)</f>
        <v>46.391967364542822</v>
      </c>
    </row>
    <row r="52" spans="1:70" s="216" customFormat="1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 t="s">
        <v>853</v>
      </c>
      <c r="AL52" s="225" t="s">
        <v>853</v>
      </c>
      <c r="AM52" s="225" t="s">
        <v>853</v>
      </c>
      <c r="AN52" s="225" t="s">
        <v>853</v>
      </c>
      <c r="AO52" s="225" t="s">
        <v>853</v>
      </c>
      <c r="AP52" s="225" t="s">
        <v>853</v>
      </c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22" t="e">
        <f t="shared" si="42"/>
        <v>#DIV/0!</v>
      </c>
    </row>
    <row r="53" spans="1:70" s="216" customFormat="1" ht="12.75" customHeight="1" x14ac:dyDescent="0.2">
      <c r="A53" s="313" t="s">
        <v>28</v>
      </c>
      <c r="B53" s="304" t="s">
        <v>1389</v>
      </c>
      <c r="C53" s="313" t="s">
        <v>1158</v>
      </c>
      <c r="D53" s="313" t="s">
        <v>1159</v>
      </c>
      <c r="E53" s="304" t="s">
        <v>1160</v>
      </c>
      <c r="F53" s="304" t="s">
        <v>1388</v>
      </c>
      <c r="G53" s="304"/>
      <c r="H53" s="305" t="s">
        <v>1161</v>
      </c>
      <c r="I53" s="304" t="s">
        <v>978</v>
      </c>
      <c r="J53" s="307"/>
      <c r="K53" s="307"/>
      <c r="L53" s="307" t="s">
        <v>853</v>
      </c>
      <c r="M53" s="307" t="s">
        <v>853</v>
      </c>
      <c r="N53" s="307"/>
      <c r="O53" s="307"/>
      <c r="P53" s="309"/>
      <c r="Q53" s="219" t="s">
        <v>934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2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>
        <v>170</v>
      </c>
      <c r="AW53" s="230">
        <v>537</v>
      </c>
      <c r="AX53" s="230">
        <v>206</v>
      </c>
      <c r="AY53" s="230">
        <v>460</v>
      </c>
      <c r="AZ53" s="230">
        <v>9</v>
      </c>
      <c r="BA53" s="230">
        <v>9</v>
      </c>
      <c r="BB53" s="230">
        <v>252</v>
      </c>
      <c r="BC53" s="230">
        <v>252</v>
      </c>
      <c r="BD53" s="230"/>
      <c r="BE53" s="230">
        <v>258</v>
      </c>
      <c r="BF53" s="230">
        <v>258</v>
      </c>
      <c r="BG53" s="230">
        <v>725</v>
      </c>
      <c r="BH53" s="230">
        <v>725</v>
      </c>
      <c r="BI53" s="230">
        <v>725</v>
      </c>
      <c r="BJ53" s="230">
        <v>53</v>
      </c>
      <c r="BK53" s="230">
        <v>53</v>
      </c>
      <c r="BL53" s="230">
        <v>53</v>
      </c>
      <c r="BM53" s="230">
        <v>1</v>
      </c>
      <c r="BN53" s="230">
        <v>0</v>
      </c>
      <c r="BO53" s="230">
        <v>0</v>
      </c>
      <c r="BP53" s="230"/>
      <c r="BQ53" s="230"/>
      <c r="BR53" s="132">
        <f t="shared" ref="BR53:BR55" si="43">SUM(R53:BQ53)</f>
        <v>4746</v>
      </c>
    </row>
    <row r="54" spans="1:70" s="216" customForma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935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2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>
        <v>99</v>
      </c>
      <c r="AW54" s="230">
        <v>370</v>
      </c>
      <c r="AX54" s="230">
        <v>220</v>
      </c>
      <c r="AY54" s="230">
        <v>471</v>
      </c>
      <c r="AZ54" s="230">
        <v>12</v>
      </c>
      <c r="BA54" s="230">
        <v>12</v>
      </c>
      <c r="BB54" s="230">
        <v>128</v>
      </c>
      <c r="BC54" s="230">
        <v>128</v>
      </c>
      <c r="BD54" s="230"/>
      <c r="BE54" s="230">
        <v>206</v>
      </c>
      <c r="BF54" s="230">
        <v>206</v>
      </c>
      <c r="BG54" s="230">
        <v>790</v>
      </c>
      <c r="BH54" s="230">
        <v>790</v>
      </c>
      <c r="BI54" s="230">
        <v>790</v>
      </c>
      <c r="BJ54" s="230">
        <v>64</v>
      </c>
      <c r="BK54" s="230">
        <v>64</v>
      </c>
      <c r="BL54" s="230">
        <v>64</v>
      </c>
      <c r="BM54" s="230">
        <v>1</v>
      </c>
      <c r="BN54" s="230">
        <v>0</v>
      </c>
      <c r="BO54" s="230">
        <v>0</v>
      </c>
      <c r="BP54" s="230"/>
      <c r="BQ54" s="230"/>
      <c r="BR54" s="132">
        <f t="shared" si="43"/>
        <v>4415</v>
      </c>
    </row>
    <row r="55" spans="1:70" s="216" customForma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BQ55" si="44">IF(ISBLANK(R53),"-",R53+R54)</f>
        <v>-</v>
      </c>
      <c r="S55" s="222" t="str">
        <f t="shared" si="44"/>
        <v>-</v>
      </c>
      <c r="T55" s="222" t="str">
        <f t="shared" si="44"/>
        <v>-</v>
      </c>
      <c r="U55" s="222" t="str">
        <f t="shared" si="44"/>
        <v>-</v>
      </c>
      <c r="V55" s="222" t="str">
        <f t="shared" si="44"/>
        <v>-</v>
      </c>
      <c r="W55" s="222" t="str">
        <f t="shared" si="44"/>
        <v>-</v>
      </c>
      <c r="X55" s="222" t="str">
        <f t="shared" si="44"/>
        <v>-</v>
      </c>
      <c r="Y55" s="222" t="str">
        <f t="shared" si="44"/>
        <v>-</v>
      </c>
      <c r="Z55" s="222" t="str">
        <f t="shared" si="44"/>
        <v>-</v>
      </c>
      <c r="AA55" s="222" t="str">
        <f t="shared" si="44"/>
        <v>-</v>
      </c>
      <c r="AB55" s="222" t="str">
        <f t="shared" si="44"/>
        <v>-</v>
      </c>
      <c r="AC55" s="222" t="str">
        <f t="shared" si="44"/>
        <v>-</v>
      </c>
      <c r="AD55" s="222" t="str">
        <f t="shared" si="44"/>
        <v>-</v>
      </c>
      <c r="AE55" s="222" t="str">
        <f t="shared" si="44"/>
        <v>-</v>
      </c>
      <c r="AF55" s="222" t="str">
        <f t="shared" si="44"/>
        <v>-</v>
      </c>
      <c r="AG55" s="222" t="str">
        <f t="shared" si="44"/>
        <v>-</v>
      </c>
      <c r="AH55" s="222" t="str">
        <f t="shared" si="44"/>
        <v>-</v>
      </c>
      <c r="AI55" s="222" t="str">
        <f t="shared" si="44"/>
        <v>-</v>
      </c>
      <c r="AJ55" s="222" t="str">
        <f t="shared" si="44"/>
        <v>-</v>
      </c>
      <c r="AK55" s="222" t="str">
        <f t="shared" si="44"/>
        <v>-</v>
      </c>
      <c r="AL55" s="222" t="str">
        <f t="shared" si="44"/>
        <v>-</v>
      </c>
      <c r="AM55" s="222" t="str">
        <f t="shared" si="44"/>
        <v>-</v>
      </c>
      <c r="AN55" s="222" t="str">
        <f t="shared" si="44"/>
        <v>-</v>
      </c>
      <c r="AO55" s="222" t="str">
        <f t="shared" si="44"/>
        <v>-</v>
      </c>
      <c r="AP55" s="222" t="str">
        <f t="shared" si="44"/>
        <v>-</v>
      </c>
      <c r="AQ55" s="222" t="str">
        <f t="shared" si="44"/>
        <v>-</v>
      </c>
      <c r="AR55" s="222" t="str">
        <f t="shared" si="44"/>
        <v>-</v>
      </c>
      <c r="AS55" s="222" t="str">
        <f t="shared" si="44"/>
        <v>-</v>
      </c>
      <c r="AT55" s="222" t="str">
        <f t="shared" si="44"/>
        <v>-</v>
      </c>
      <c r="AU55" s="222" t="str">
        <f t="shared" si="44"/>
        <v>-</v>
      </c>
      <c r="AV55" s="222">
        <f t="shared" si="44"/>
        <v>269</v>
      </c>
      <c r="AW55" s="222">
        <f t="shared" si="44"/>
        <v>907</v>
      </c>
      <c r="AX55" s="222">
        <f t="shared" si="44"/>
        <v>426</v>
      </c>
      <c r="AY55" s="222">
        <f t="shared" si="44"/>
        <v>931</v>
      </c>
      <c r="AZ55" s="222">
        <f t="shared" si="44"/>
        <v>21</v>
      </c>
      <c r="BA55" s="222">
        <f t="shared" si="44"/>
        <v>21</v>
      </c>
      <c r="BB55" s="222">
        <f t="shared" si="44"/>
        <v>380</v>
      </c>
      <c r="BC55" s="222">
        <f t="shared" si="44"/>
        <v>380</v>
      </c>
      <c r="BD55" s="222" t="str">
        <f t="shared" si="44"/>
        <v>-</v>
      </c>
      <c r="BE55" s="222">
        <f t="shared" si="44"/>
        <v>464</v>
      </c>
      <c r="BF55" s="222">
        <f t="shared" si="44"/>
        <v>464</v>
      </c>
      <c r="BG55" s="222">
        <f t="shared" si="44"/>
        <v>1515</v>
      </c>
      <c r="BH55" s="222">
        <f t="shared" si="44"/>
        <v>1515</v>
      </c>
      <c r="BI55" s="222">
        <f t="shared" si="44"/>
        <v>1515</v>
      </c>
      <c r="BJ55" s="222">
        <f t="shared" si="44"/>
        <v>117</v>
      </c>
      <c r="BK55" s="222">
        <f t="shared" si="44"/>
        <v>117</v>
      </c>
      <c r="BL55" s="222">
        <f t="shared" si="44"/>
        <v>117</v>
      </c>
      <c r="BM55" s="222">
        <f t="shared" si="44"/>
        <v>2</v>
      </c>
      <c r="BN55" s="222">
        <f t="shared" si="44"/>
        <v>0</v>
      </c>
      <c r="BO55" s="222">
        <f t="shared" si="44"/>
        <v>0</v>
      </c>
      <c r="BP55" s="222" t="str">
        <f t="shared" si="44"/>
        <v>-</v>
      </c>
      <c r="BQ55" s="222" t="str">
        <f t="shared" si="44"/>
        <v>-</v>
      </c>
      <c r="BR55" s="133">
        <f t="shared" si="43"/>
        <v>9161</v>
      </c>
    </row>
    <row r="56" spans="1:70" s="216" customForma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936</v>
      </c>
      <c r="R56" s="223" t="str">
        <f t="shared" ref="R56:BQ56" si="45">IF(ISNUMBER(R55),(IF(R55&gt;0,(100/(R53+R54))*R53,"-")),"-")</f>
        <v>-</v>
      </c>
      <c r="S56" s="223" t="str">
        <f t="shared" si="45"/>
        <v>-</v>
      </c>
      <c r="T56" s="223" t="str">
        <f t="shared" si="45"/>
        <v>-</v>
      </c>
      <c r="U56" s="223" t="str">
        <f t="shared" si="45"/>
        <v>-</v>
      </c>
      <c r="V56" s="223" t="str">
        <f t="shared" si="45"/>
        <v>-</v>
      </c>
      <c r="W56" s="223" t="str">
        <f t="shared" si="45"/>
        <v>-</v>
      </c>
      <c r="X56" s="223" t="str">
        <f t="shared" si="45"/>
        <v>-</v>
      </c>
      <c r="Y56" s="223" t="str">
        <f t="shared" si="45"/>
        <v>-</v>
      </c>
      <c r="Z56" s="223" t="str">
        <f t="shared" si="45"/>
        <v>-</v>
      </c>
      <c r="AA56" s="223" t="str">
        <f t="shared" si="45"/>
        <v>-</v>
      </c>
      <c r="AB56" s="223" t="str">
        <f t="shared" si="45"/>
        <v>-</v>
      </c>
      <c r="AC56" s="223" t="str">
        <f t="shared" si="45"/>
        <v>-</v>
      </c>
      <c r="AD56" s="223" t="str">
        <f t="shared" si="45"/>
        <v>-</v>
      </c>
      <c r="AE56" s="223" t="str">
        <f t="shared" si="45"/>
        <v>-</v>
      </c>
      <c r="AF56" s="223" t="str">
        <f t="shared" si="45"/>
        <v>-</v>
      </c>
      <c r="AG56" s="223" t="str">
        <f t="shared" si="45"/>
        <v>-</v>
      </c>
      <c r="AH56" s="223" t="str">
        <f t="shared" si="45"/>
        <v>-</v>
      </c>
      <c r="AI56" s="223" t="str">
        <f t="shared" si="45"/>
        <v>-</v>
      </c>
      <c r="AJ56" s="223" t="str">
        <f t="shared" si="45"/>
        <v>-</v>
      </c>
      <c r="AK56" s="223" t="str">
        <f t="shared" si="45"/>
        <v>-</v>
      </c>
      <c r="AL56" s="223" t="str">
        <f t="shared" si="45"/>
        <v>-</v>
      </c>
      <c r="AM56" s="223" t="str">
        <f t="shared" si="45"/>
        <v>-</v>
      </c>
      <c r="AN56" s="223" t="str">
        <f t="shared" si="45"/>
        <v>-</v>
      </c>
      <c r="AO56" s="223" t="str">
        <f t="shared" si="45"/>
        <v>-</v>
      </c>
      <c r="AP56" s="223" t="str">
        <f t="shared" si="45"/>
        <v>-</v>
      </c>
      <c r="AQ56" s="223" t="str">
        <f t="shared" si="45"/>
        <v>-</v>
      </c>
      <c r="AR56" s="223" t="str">
        <f t="shared" si="45"/>
        <v>-</v>
      </c>
      <c r="AS56" s="223" t="str">
        <f t="shared" si="45"/>
        <v>-</v>
      </c>
      <c r="AT56" s="223" t="str">
        <f t="shared" si="45"/>
        <v>-</v>
      </c>
      <c r="AU56" s="223" t="str">
        <f t="shared" si="45"/>
        <v>-</v>
      </c>
      <c r="AV56" s="223">
        <f t="shared" si="45"/>
        <v>63.197026022304826</v>
      </c>
      <c r="AW56" s="223">
        <f t="shared" si="45"/>
        <v>59.206174200661522</v>
      </c>
      <c r="AX56" s="223">
        <f t="shared" si="45"/>
        <v>48.356807511737088</v>
      </c>
      <c r="AY56" s="223">
        <f t="shared" si="45"/>
        <v>49.409237379162192</v>
      </c>
      <c r="AZ56" s="223">
        <f t="shared" si="45"/>
        <v>42.857142857142854</v>
      </c>
      <c r="BA56" s="223">
        <f t="shared" si="45"/>
        <v>42.857142857142854</v>
      </c>
      <c r="BB56" s="223">
        <f t="shared" si="45"/>
        <v>66.315789473684205</v>
      </c>
      <c r="BC56" s="223">
        <f t="shared" si="45"/>
        <v>66.315789473684205</v>
      </c>
      <c r="BD56" s="223" t="str">
        <f t="shared" si="45"/>
        <v>-</v>
      </c>
      <c r="BE56" s="223">
        <f t="shared" si="45"/>
        <v>55.603448275862064</v>
      </c>
      <c r="BF56" s="223">
        <f t="shared" si="45"/>
        <v>55.603448275862064</v>
      </c>
      <c r="BG56" s="223">
        <f t="shared" si="45"/>
        <v>47.854785478547853</v>
      </c>
      <c r="BH56" s="223">
        <f t="shared" si="45"/>
        <v>47.854785478547853</v>
      </c>
      <c r="BI56" s="223">
        <f t="shared" si="45"/>
        <v>47.854785478547853</v>
      </c>
      <c r="BJ56" s="223">
        <f t="shared" si="45"/>
        <v>45.299145299145295</v>
      </c>
      <c r="BK56" s="223">
        <f t="shared" si="45"/>
        <v>45.299145299145295</v>
      </c>
      <c r="BL56" s="223">
        <f t="shared" si="45"/>
        <v>45.299145299145295</v>
      </c>
      <c r="BM56" s="223">
        <f t="shared" si="45"/>
        <v>50</v>
      </c>
      <c r="BN56" s="223" t="str">
        <f t="shared" si="45"/>
        <v>-</v>
      </c>
      <c r="BO56" s="223" t="str">
        <f t="shared" si="45"/>
        <v>-</v>
      </c>
      <c r="BP56" s="223" t="str">
        <f t="shared" si="45"/>
        <v>-</v>
      </c>
      <c r="BQ56" s="223" t="str">
        <f t="shared" si="45"/>
        <v>-</v>
      </c>
      <c r="BR56" s="270">
        <f t="shared" ref="BR56:BR57" si="46">AVERAGE(R56:BQ56)</f>
        <v>51.716694038842554</v>
      </c>
    </row>
    <row r="57" spans="1:70" s="216" customFormat="1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9"/>
      <c r="Q57" s="224" t="s">
        <v>937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 t="s">
        <v>853</v>
      </c>
      <c r="AL57" s="225" t="s">
        <v>853</v>
      </c>
      <c r="AM57" s="225" t="s">
        <v>853</v>
      </c>
      <c r="AN57" s="225" t="s">
        <v>853</v>
      </c>
      <c r="AO57" s="225" t="s">
        <v>853</v>
      </c>
      <c r="AP57" s="225" t="s">
        <v>853</v>
      </c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122" t="e">
        <f t="shared" si="46"/>
        <v>#DIV/0!</v>
      </c>
    </row>
    <row r="58" spans="1:70" s="268" customFormat="1" ht="12.75" customHeight="1" x14ac:dyDescent="0.2">
      <c r="A58" s="313" t="s">
        <v>28</v>
      </c>
      <c r="B58" s="304" t="s">
        <v>1390</v>
      </c>
      <c r="C58" s="313" t="s">
        <v>1391</v>
      </c>
      <c r="D58" s="313" t="s">
        <v>133</v>
      </c>
      <c r="E58" s="304" t="s">
        <v>1392</v>
      </c>
      <c r="F58" s="304" t="s">
        <v>135</v>
      </c>
      <c r="G58" s="304" t="s">
        <v>1393</v>
      </c>
      <c r="H58" s="305" t="s">
        <v>1394</v>
      </c>
      <c r="I58" s="304" t="s">
        <v>1395</v>
      </c>
      <c r="J58" s="307"/>
      <c r="K58" s="307"/>
      <c r="L58" s="307" t="s">
        <v>853</v>
      </c>
      <c r="M58" s="307" t="s">
        <v>853</v>
      </c>
      <c r="N58" s="307"/>
      <c r="O58" s="307"/>
      <c r="P58" s="309"/>
      <c r="Q58" s="219" t="s">
        <v>934</v>
      </c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2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83"/>
      <c r="AW58" s="230">
        <v>3</v>
      </c>
      <c r="AX58" s="230">
        <v>0</v>
      </c>
      <c r="AY58" s="230">
        <v>0</v>
      </c>
      <c r="AZ58" s="230">
        <v>0</v>
      </c>
      <c r="BA58" s="230">
        <v>26</v>
      </c>
      <c r="BB58" s="230">
        <v>22</v>
      </c>
      <c r="BC58" s="230">
        <v>210</v>
      </c>
      <c r="BD58" s="230">
        <v>213</v>
      </c>
      <c r="BE58" s="283"/>
      <c r="BF58" s="230"/>
      <c r="BG58" s="230"/>
      <c r="BH58" s="230"/>
      <c r="BI58" s="230"/>
      <c r="BJ58" s="230">
        <v>9</v>
      </c>
      <c r="BK58" s="230">
        <v>50</v>
      </c>
      <c r="BL58" s="230">
        <v>18</v>
      </c>
      <c r="BM58" s="230"/>
      <c r="BN58" s="230"/>
      <c r="BO58" s="230"/>
      <c r="BP58" s="230"/>
      <c r="BQ58" s="230"/>
      <c r="BR58" s="132">
        <f t="shared" ref="BR58:BR60" si="47">SUM(R58:BQ58)</f>
        <v>551</v>
      </c>
    </row>
    <row r="59" spans="1:70" s="268" customForma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8"/>
      <c r="Q59" s="219" t="s">
        <v>935</v>
      </c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2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83"/>
      <c r="AW59" s="230">
        <v>2</v>
      </c>
      <c r="AX59" s="230">
        <v>1</v>
      </c>
      <c r="AY59" s="230">
        <v>5</v>
      </c>
      <c r="AZ59" s="230">
        <v>6</v>
      </c>
      <c r="BA59" s="230">
        <v>19</v>
      </c>
      <c r="BB59" s="230">
        <v>29</v>
      </c>
      <c r="BC59" s="230">
        <v>187</v>
      </c>
      <c r="BD59" s="230">
        <v>206</v>
      </c>
      <c r="BE59" s="283"/>
      <c r="BF59" s="230"/>
      <c r="BG59" s="230"/>
      <c r="BH59" s="230"/>
      <c r="BI59" s="230"/>
      <c r="BJ59" s="230">
        <v>12</v>
      </c>
      <c r="BK59" s="230">
        <v>12</v>
      </c>
      <c r="BL59" s="230">
        <v>9</v>
      </c>
      <c r="BM59" s="230"/>
      <c r="BN59" s="230"/>
      <c r="BO59" s="230"/>
      <c r="BP59" s="230"/>
      <c r="BQ59" s="230"/>
      <c r="BR59" s="132">
        <f t="shared" si="47"/>
        <v>488</v>
      </c>
    </row>
    <row r="60" spans="1:70" s="268" customForma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8"/>
      <c r="Q60" s="221" t="s">
        <v>633</v>
      </c>
      <c r="R60" s="222" t="str">
        <f t="shared" ref="R60:AU60" si="48">IF(ISBLANK(R58),"-",R58+R59)</f>
        <v>-</v>
      </c>
      <c r="S60" s="222" t="str">
        <f t="shared" si="48"/>
        <v>-</v>
      </c>
      <c r="T60" s="222" t="str">
        <f t="shared" si="48"/>
        <v>-</v>
      </c>
      <c r="U60" s="222" t="str">
        <f t="shared" si="48"/>
        <v>-</v>
      </c>
      <c r="V60" s="222" t="str">
        <f t="shared" si="48"/>
        <v>-</v>
      </c>
      <c r="W60" s="222" t="str">
        <f t="shared" si="48"/>
        <v>-</v>
      </c>
      <c r="X60" s="222" t="str">
        <f t="shared" si="48"/>
        <v>-</v>
      </c>
      <c r="Y60" s="222" t="str">
        <f t="shared" si="48"/>
        <v>-</v>
      </c>
      <c r="Z60" s="222" t="str">
        <f t="shared" si="48"/>
        <v>-</v>
      </c>
      <c r="AA60" s="222" t="str">
        <f t="shared" si="48"/>
        <v>-</v>
      </c>
      <c r="AB60" s="222" t="str">
        <f t="shared" si="48"/>
        <v>-</v>
      </c>
      <c r="AC60" s="222" t="str">
        <f t="shared" si="48"/>
        <v>-</v>
      </c>
      <c r="AD60" s="222" t="str">
        <f t="shared" si="48"/>
        <v>-</v>
      </c>
      <c r="AE60" s="222" t="str">
        <f t="shared" si="48"/>
        <v>-</v>
      </c>
      <c r="AF60" s="222" t="str">
        <f t="shared" si="48"/>
        <v>-</v>
      </c>
      <c r="AG60" s="222" t="str">
        <f t="shared" si="48"/>
        <v>-</v>
      </c>
      <c r="AH60" s="222" t="str">
        <f t="shared" si="48"/>
        <v>-</v>
      </c>
      <c r="AI60" s="222" t="str">
        <f t="shared" si="48"/>
        <v>-</v>
      </c>
      <c r="AJ60" s="222" t="str">
        <f t="shared" si="48"/>
        <v>-</v>
      </c>
      <c r="AK60" s="222" t="str">
        <f t="shared" si="48"/>
        <v>-</v>
      </c>
      <c r="AL60" s="222" t="str">
        <f t="shared" si="48"/>
        <v>-</v>
      </c>
      <c r="AM60" s="222" t="str">
        <f t="shared" si="48"/>
        <v>-</v>
      </c>
      <c r="AN60" s="222" t="str">
        <f t="shared" si="48"/>
        <v>-</v>
      </c>
      <c r="AO60" s="222" t="str">
        <f t="shared" si="48"/>
        <v>-</v>
      </c>
      <c r="AP60" s="222" t="str">
        <f t="shared" si="48"/>
        <v>-</v>
      </c>
      <c r="AQ60" s="222" t="str">
        <f t="shared" si="48"/>
        <v>-</v>
      </c>
      <c r="AR60" s="222" t="str">
        <f t="shared" si="48"/>
        <v>-</v>
      </c>
      <c r="AS60" s="222" t="str">
        <f t="shared" si="48"/>
        <v>-</v>
      </c>
      <c r="AT60" s="222" t="str">
        <f t="shared" si="48"/>
        <v>-</v>
      </c>
      <c r="AU60" s="222" t="str">
        <f t="shared" si="48"/>
        <v>-</v>
      </c>
      <c r="AV60" s="222">
        <f t="shared" ref="AV60:AY60" si="49">IF(ISBLANK(AW58),"-",AW58+AW59)</f>
        <v>5</v>
      </c>
      <c r="AW60" s="222">
        <f t="shared" si="49"/>
        <v>1</v>
      </c>
      <c r="AX60" s="222">
        <f t="shared" si="49"/>
        <v>5</v>
      </c>
      <c r="AY60" s="222">
        <f t="shared" si="49"/>
        <v>6</v>
      </c>
      <c r="AZ60" s="222">
        <f t="shared" ref="AZ60:BQ60" si="50">IF(ISBLANK(AZ58),"-",AZ58+AZ59)</f>
        <v>6</v>
      </c>
      <c r="BA60" s="222">
        <f t="shared" si="50"/>
        <v>45</v>
      </c>
      <c r="BB60" s="222">
        <f t="shared" si="50"/>
        <v>51</v>
      </c>
      <c r="BC60" s="222">
        <f t="shared" si="50"/>
        <v>397</v>
      </c>
      <c r="BD60" s="222">
        <f t="shared" si="50"/>
        <v>419</v>
      </c>
      <c r="BE60" s="222" t="str">
        <f t="shared" si="50"/>
        <v>-</v>
      </c>
      <c r="BF60" s="222" t="str">
        <f t="shared" si="50"/>
        <v>-</v>
      </c>
      <c r="BG60" s="222" t="str">
        <f t="shared" si="50"/>
        <v>-</v>
      </c>
      <c r="BH60" s="222" t="str">
        <f t="shared" si="50"/>
        <v>-</v>
      </c>
      <c r="BI60" s="222" t="str">
        <f t="shared" si="50"/>
        <v>-</v>
      </c>
      <c r="BJ60" s="222">
        <f t="shared" si="50"/>
        <v>21</v>
      </c>
      <c r="BK60" s="222">
        <f t="shared" si="50"/>
        <v>62</v>
      </c>
      <c r="BL60" s="222">
        <f t="shared" si="50"/>
        <v>27</v>
      </c>
      <c r="BM60" s="222" t="str">
        <f t="shared" si="50"/>
        <v>-</v>
      </c>
      <c r="BN60" s="222" t="str">
        <f t="shared" si="50"/>
        <v>-</v>
      </c>
      <c r="BO60" s="222" t="str">
        <f t="shared" si="50"/>
        <v>-</v>
      </c>
      <c r="BP60" s="222" t="str">
        <f t="shared" si="50"/>
        <v>-</v>
      </c>
      <c r="BQ60" s="222" t="str">
        <f t="shared" si="50"/>
        <v>-</v>
      </c>
      <c r="BR60" s="133">
        <f t="shared" si="47"/>
        <v>1045</v>
      </c>
    </row>
    <row r="61" spans="1:70" s="268" customForma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8"/>
      <c r="Q61" s="219" t="s">
        <v>936</v>
      </c>
      <c r="R61" s="223" t="str">
        <f t="shared" ref="R61:AU61" si="51">IF(ISNUMBER(R60),(IF(R60&gt;0,(100/(R58+R59))*R58,"-")),"-")</f>
        <v>-</v>
      </c>
      <c r="S61" s="223" t="str">
        <f t="shared" si="51"/>
        <v>-</v>
      </c>
      <c r="T61" s="223" t="str">
        <f t="shared" si="51"/>
        <v>-</v>
      </c>
      <c r="U61" s="223" t="str">
        <f t="shared" si="51"/>
        <v>-</v>
      </c>
      <c r="V61" s="223" t="str">
        <f t="shared" si="51"/>
        <v>-</v>
      </c>
      <c r="W61" s="223" t="str">
        <f t="shared" si="51"/>
        <v>-</v>
      </c>
      <c r="X61" s="223" t="str">
        <f t="shared" si="51"/>
        <v>-</v>
      </c>
      <c r="Y61" s="223" t="str">
        <f t="shared" si="51"/>
        <v>-</v>
      </c>
      <c r="Z61" s="223" t="str">
        <f t="shared" si="51"/>
        <v>-</v>
      </c>
      <c r="AA61" s="223" t="str">
        <f t="shared" si="51"/>
        <v>-</v>
      </c>
      <c r="AB61" s="223" t="str">
        <f t="shared" si="51"/>
        <v>-</v>
      </c>
      <c r="AC61" s="223" t="str">
        <f t="shared" si="51"/>
        <v>-</v>
      </c>
      <c r="AD61" s="223" t="str">
        <f t="shared" si="51"/>
        <v>-</v>
      </c>
      <c r="AE61" s="223" t="str">
        <f t="shared" si="51"/>
        <v>-</v>
      </c>
      <c r="AF61" s="223" t="str">
        <f t="shared" si="51"/>
        <v>-</v>
      </c>
      <c r="AG61" s="223" t="str">
        <f t="shared" si="51"/>
        <v>-</v>
      </c>
      <c r="AH61" s="223" t="str">
        <f t="shared" si="51"/>
        <v>-</v>
      </c>
      <c r="AI61" s="223" t="str">
        <f t="shared" si="51"/>
        <v>-</v>
      </c>
      <c r="AJ61" s="223" t="str">
        <f t="shared" si="51"/>
        <v>-</v>
      </c>
      <c r="AK61" s="223" t="str">
        <f t="shared" si="51"/>
        <v>-</v>
      </c>
      <c r="AL61" s="223" t="str">
        <f t="shared" si="51"/>
        <v>-</v>
      </c>
      <c r="AM61" s="223" t="str">
        <f t="shared" si="51"/>
        <v>-</v>
      </c>
      <c r="AN61" s="223" t="str">
        <f t="shared" si="51"/>
        <v>-</v>
      </c>
      <c r="AO61" s="223" t="str">
        <f t="shared" si="51"/>
        <v>-</v>
      </c>
      <c r="AP61" s="223" t="str">
        <f t="shared" si="51"/>
        <v>-</v>
      </c>
      <c r="AQ61" s="223" t="str">
        <f t="shared" si="51"/>
        <v>-</v>
      </c>
      <c r="AR61" s="223" t="str">
        <f t="shared" si="51"/>
        <v>-</v>
      </c>
      <c r="AS61" s="223" t="str">
        <f t="shared" si="51"/>
        <v>-</v>
      </c>
      <c r="AT61" s="223" t="str">
        <f t="shared" si="51"/>
        <v>-</v>
      </c>
      <c r="AU61" s="223" t="str">
        <f t="shared" si="51"/>
        <v>-</v>
      </c>
      <c r="AV61" s="223">
        <f t="shared" ref="AV61:AY61" si="52">IF(ISNUMBER(AV60),(IF(AV60&gt;0,(100/(AW58+AW59))*AW58,"-")),"-")</f>
        <v>60</v>
      </c>
      <c r="AW61" s="223">
        <f t="shared" si="52"/>
        <v>0</v>
      </c>
      <c r="AX61" s="223">
        <f t="shared" si="52"/>
        <v>0</v>
      </c>
      <c r="AY61" s="223">
        <f t="shared" si="52"/>
        <v>0</v>
      </c>
      <c r="AZ61" s="223">
        <f t="shared" ref="AZ61:BD61" si="53">IF(ISNUMBER(AZ60),(IF(AZ60&gt;0,(100/(AZ58+AZ59))*AZ58,"-")),"-")</f>
        <v>0</v>
      </c>
      <c r="BA61" s="223">
        <f t="shared" si="53"/>
        <v>57.777777777777779</v>
      </c>
      <c r="BB61" s="223">
        <f t="shared" si="53"/>
        <v>43.13725490196078</v>
      </c>
      <c r="BC61" s="223">
        <f t="shared" si="53"/>
        <v>52.896725440806044</v>
      </c>
      <c r="BD61" s="223">
        <f t="shared" si="53"/>
        <v>50.835322195704052</v>
      </c>
      <c r="BE61" s="223" t="str">
        <f>IF(ISNUMBER(BE60),(IF(BE60&gt;0,(100/(BJ58+BJ59))*BJ58,"-")),"-")</f>
        <v>-</v>
      </c>
      <c r="BF61" s="223" t="str">
        <f t="shared" ref="BF61:BQ61" si="54">IF(ISNUMBER(BF60),(IF(BF60&gt;0,(100/(BF58+BF59))*BF58,"-")),"-")</f>
        <v>-</v>
      </c>
      <c r="BG61" s="223" t="str">
        <f t="shared" si="54"/>
        <v>-</v>
      </c>
      <c r="BH61" s="223" t="str">
        <f t="shared" si="54"/>
        <v>-</v>
      </c>
      <c r="BI61" s="223" t="str">
        <f t="shared" si="54"/>
        <v>-</v>
      </c>
      <c r="BJ61" s="223">
        <f t="shared" si="54"/>
        <v>42.857142857142854</v>
      </c>
      <c r="BK61" s="223">
        <f t="shared" si="54"/>
        <v>80.645161290322577</v>
      </c>
      <c r="BL61" s="223">
        <f t="shared" si="54"/>
        <v>66.666666666666671</v>
      </c>
      <c r="BM61" s="223" t="str">
        <f t="shared" si="54"/>
        <v>-</v>
      </c>
      <c r="BN61" s="223" t="str">
        <f t="shared" si="54"/>
        <v>-</v>
      </c>
      <c r="BO61" s="223" t="str">
        <f t="shared" si="54"/>
        <v>-</v>
      </c>
      <c r="BP61" s="223" t="str">
        <f t="shared" si="54"/>
        <v>-</v>
      </c>
      <c r="BQ61" s="223" t="str">
        <f t="shared" si="54"/>
        <v>-</v>
      </c>
      <c r="BR61" s="270">
        <f t="shared" ref="BR61:BR62" si="55">AVERAGE(R61:BQ61)</f>
        <v>37.901337594198395</v>
      </c>
    </row>
    <row r="62" spans="1:70" s="268" customFormat="1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9"/>
      <c r="Q62" s="224" t="s">
        <v>937</v>
      </c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 t="s">
        <v>853</v>
      </c>
      <c r="AL62" s="225" t="s">
        <v>853</v>
      </c>
      <c r="AM62" s="225" t="s">
        <v>853</v>
      </c>
      <c r="AN62" s="225" t="s">
        <v>853</v>
      </c>
      <c r="AO62" s="225" t="s">
        <v>853</v>
      </c>
      <c r="AP62" s="225" t="s">
        <v>853</v>
      </c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122" t="e">
        <f t="shared" si="55"/>
        <v>#DIV/0!</v>
      </c>
    </row>
    <row r="63" spans="1:70" s="268" customFormat="1" ht="12.75" customHeight="1" x14ac:dyDescent="0.2">
      <c r="A63" s="313" t="s">
        <v>28</v>
      </c>
      <c r="B63" s="304" t="s">
        <v>1396</v>
      </c>
      <c r="C63" s="313" t="s">
        <v>1391</v>
      </c>
      <c r="D63" s="313" t="s">
        <v>133</v>
      </c>
      <c r="E63" s="304" t="s">
        <v>1392</v>
      </c>
      <c r="F63" s="304" t="s">
        <v>135</v>
      </c>
      <c r="G63" s="304" t="s">
        <v>1393</v>
      </c>
      <c r="H63" s="305" t="s">
        <v>1397</v>
      </c>
      <c r="I63" s="304" t="s">
        <v>1395</v>
      </c>
      <c r="J63" s="307"/>
      <c r="K63" s="307"/>
      <c r="L63" s="307" t="s">
        <v>853</v>
      </c>
      <c r="M63" s="307" t="s">
        <v>853</v>
      </c>
      <c r="N63" s="307"/>
      <c r="O63" s="307"/>
      <c r="P63" s="309"/>
      <c r="Q63" s="219" t="s">
        <v>934</v>
      </c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2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83"/>
      <c r="BF63" s="230"/>
      <c r="BG63" s="230"/>
      <c r="BH63" s="230"/>
      <c r="BI63" s="230"/>
      <c r="BJ63" s="230">
        <v>3</v>
      </c>
      <c r="BK63" s="230">
        <v>52</v>
      </c>
      <c r="BL63" s="230">
        <v>0</v>
      </c>
      <c r="BM63" s="230"/>
      <c r="BN63" s="230"/>
      <c r="BO63" s="230"/>
      <c r="BP63" s="230"/>
      <c r="BQ63" s="230"/>
      <c r="BR63" s="132">
        <f t="shared" ref="BR63:BR65" si="56">SUM(R63:BQ63)</f>
        <v>55</v>
      </c>
    </row>
    <row r="64" spans="1:70" s="268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8"/>
      <c r="Q64" s="219" t="s">
        <v>935</v>
      </c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2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83"/>
      <c r="BF64" s="230"/>
      <c r="BG64" s="230"/>
      <c r="BH64" s="230"/>
      <c r="BI64" s="230"/>
      <c r="BJ64" s="230">
        <v>1</v>
      </c>
      <c r="BK64" s="230">
        <v>0</v>
      </c>
      <c r="BL64" s="230">
        <v>27</v>
      </c>
      <c r="BM64" s="230"/>
      <c r="BN64" s="230"/>
      <c r="BO64" s="230"/>
      <c r="BP64" s="230"/>
      <c r="BQ64" s="230"/>
      <c r="BR64" s="132">
        <f t="shared" si="56"/>
        <v>28</v>
      </c>
    </row>
    <row r="65" spans="1:70" s="268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8"/>
      <c r="Q65" s="221" t="s">
        <v>633</v>
      </c>
      <c r="R65" s="222" t="str">
        <f t="shared" ref="R65:BQ65" si="57">IF(ISBLANK(R63),"-",R63+R64)</f>
        <v>-</v>
      </c>
      <c r="S65" s="222" t="str">
        <f t="shared" si="57"/>
        <v>-</v>
      </c>
      <c r="T65" s="222" t="str">
        <f t="shared" si="57"/>
        <v>-</v>
      </c>
      <c r="U65" s="222" t="str">
        <f t="shared" si="57"/>
        <v>-</v>
      </c>
      <c r="V65" s="222" t="str">
        <f t="shared" si="57"/>
        <v>-</v>
      </c>
      <c r="W65" s="222" t="str">
        <f t="shared" si="57"/>
        <v>-</v>
      </c>
      <c r="X65" s="222" t="str">
        <f t="shared" si="57"/>
        <v>-</v>
      </c>
      <c r="Y65" s="222" t="str">
        <f t="shared" si="57"/>
        <v>-</v>
      </c>
      <c r="Z65" s="222" t="str">
        <f t="shared" si="57"/>
        <v>-</v>
      </c>
      <c r="AA65" s="222" t="str">
        <f t="shared" si="57"/>
        <v>-</v>
      </c>
      <c r="AB65" s="222" t="str">
        <f t="shared" si="57"/>
        <v>-</v>
      </c>
      <c r="AC65" s="222" t="str">
        <f t="shared" si="57"/>
        <v>-</v>
      </c>
      <c r="AD65" s="222" t="str">
        <f t="shared" si="57"/>
        <v>-</v>
      </c>
      <c r="AE65" s="222" t="str">
        <f t="shared" si="57"/>
        <v>-</v>
      </c>
      <c r="AF65" s="222" t="str">
        <f t="shared" si="57"/>
        <v>-</v>
      </c>
      <c r="AG65" s="222" t="str">
        <f t="shared" si="57"/>
        <v>-</v>
      </c>
      <c r="AH65" s="222" t="str">
        <f t="shared" si="57"/>
        <v>-</v>
      </c>
      <c r="AI65" s="222" t="str">
        <f t="shared" si="57"/>
        <v>-</v>
      </c>
      <c r="AJ65" s="222" t="str">
        <f t="shared" si="57"/>
        <v>-</v>
      </c>
      <c r="AK65" s="222" t="str">
        <f t="shared" si="57"/>
        <v>-</v>
      </c>
      <c r="AL65" s="222" t="str">
        <f t="shared" si="57"/>
        <v>-</v>
      </c>
      <c r="AM65" s="222" t="str">
        <f t="shared" si="57"/>
        <v>-</v>
      </c>
      <c r="AN65" s="222" t="str">
        <f t="shared" si="57"/>
        <v>-</v>
      </c>
      <c r="AO65" s="222" t="str">
        <f t="shared" si="57"/>
        <v>-</v>
      </c>
      <c r="AP65" s="222" t="str">
        <f t="shared" si="57"/>
        <v>-</v>
      </c>
      <c r="AQ65" s="222" t="str">
        <f t="shared" si="57"/>
        <v>-</v>
      </c>
      <c r="AR65" s="222" t="str">
        <f t="shared" si="57"/>
        <v>-</v>
      </c>
      <c r="AS65" s="222" t="str">
        <f t="shared" si="57"/>
        <v>-</v>
      </c>
      <c r="AT65" s="222" t="str">
        <f t="shared" si="57"/>
        <v>-</v>
      </c>
      <c r="AU65" s="222" t="str">
        <f t="shared" si="57"/>
        <v>-</v>
      </c>
      <c r="AV65" s="222" t="str">
        <f t="shared" si="57"/>
        <v>-</v>
      </c>
      <c r="AW65" s="222" t="str">
        <f t="shared" si="57"/>
        <v>-</v>
      </c>
      <c r="AX65" s="222" t="str">
        <f t="shared" si="57"/>
        <v>-</v>
      </c>
      <c r="AY65" s="222" t="str">
        <f t="shared" si="57"/>
        <v>-</v>
      </c>
      <c r="AZ65" s="222" t="str">
        <f t="shared" si="57"/>
        <v>-</v>
      </c>
      <c r="BA65" s="222" t="str">
        <f t="shared" si="57"/>
        <v>-</v>
      </c>
      <c r="BB65" s="222" t="str">
        <f t="shared" si="57"/>
        <v>-</v>
      </c>
      <c r="BC65" s="222" t="str">
        <f t="shared" si="57"/>
        <v>-</v>
      </c>
      <c r="BD65" s="222" t="str">
        <f t="shared" si="57"/>
        <v>-</v>
      </c>
      <c r="BE65" s="222" t="str">
        <f t="shared" si="57"/>
        <v>-</v>
      </c>
      <c r="BF65" s="222" t="str">
        <f t="shared" si="57"/>
        <v>-</v>
      </c>
      <c r="BG65" s="222" t="str">
        <f t="shared" si="57"/>
        <v>-</v>
      </c>
      <c r="BH65" s="222" t="str">
        <f t="shared" si="57"/>
        <v>-</v>
      </c>
      <c r="BI65" s="222" t="str">
        <f t="shared" si="57"/>
        <v>-</v>
      </c>
      <c r="BJ65" s="222">
        <f t="shared" si="57"/>
        <v>4</v>
      </c>
      <c r="BK65" s="222">
        <f t="shared" si="57"/>
        <v>52</v>
      </c>
      <c r="BL65" s="222">
        <f t="shared" si="57"/>
        <v>27</v>
      </c>
      <c r="BM65" s="222" t="str">
        <f t="shared" si="57"/>
        <v>-</v>
      </c>
      <c r="BN65" s="222" t="str">
        <f t="shared" si="57"/>
        <v>-</v>
      </c>
      <c r="BO65" s="222" t="str">
        <f t="shared" si="57"/>
        <v>-</v>
      </c>
      <c r="BP65" s="222" t="str">
        <f t="shared" si="57"/>
        <v>-</v>
      </c>
      <c r="BQ65" s="222" t="str">
        <f t="shared" si="57"/>
        <v>-</v>
      </c>
      <c r="BR65" s="133">
        <f t="shared" si="56"/>
        <v>83</v>
      </c>
    </row>
    <row r="66" spans="1:70" s="268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8"/>
      <c r="Q66" s="219" t="s">
        <v>936</v>
      </c>
      <c r="R66" s="223" t="str">
        <f t="shared" ref="R66:BD66" si="58">IF(ISNUMBER(R65),(IF(R65&gt;0,(100/(R63+R64))*R63,"-")),"-")</f>
        <v>-</v>
      </c>
      <c r="S66" s="223" t="str">
        <f t="shared" si="58"/>
        <v>-</v>
      </c>
      <c r="T66" s="223" t="str">
        <f t="shared" si="58"/>
        <v>-</v>
      </c>
      <c r="U66" s="223" t="str">
        <f t="shared" si="58"/>
        <v>-</v>
      </c>
      <c r="V66" s="223" t="str">
        <f t="shared" si="58"/>
        <v>-</v>
      </c>
      <c r="W66" s="223" t="str">
        <f t="shared" si="58"/>
        <v>-</v>
      </c>
      <c r="X66" s="223" t="str">
        <f t="shared" si="58"/>
        <v>-</v>
      </c>
      <c r="Y66" s="223" t="str">
        <f t="shared" si="58"/>
        <v>-</v>
      </c>
      <c r="Z66" s="223" t="str">
        <f t="shared" si="58"/>
        <v>-</v>
      </c>
      <c r="AA66" s="223" t="str">
        <f t="shared" si="58"/>
        <v>-</v>
      </c>
      <c r="AB66" s="223" t="str">
        <f t="shared" si="58"/>
        <v>-</v>
      </c>
      <c r="AC66" s="223" t="str">
        <f t="shared" si="58"/>
        <v>-</v>
      </c>
      <c r="AD66" s="223" t="str">
        <f t="shared" si="58"/>
        <v>-</v>
      </c>
      <c r="AE66" s="223" t="str">
        <f t="shared" si="58"/>
        <v>-</v>
      </c>
      <c r="AF66" s="223" t="str">
        <f t="shared" si="58"/>
        <v>-</v>
      </c>
      <c r="AG66" s="223" t="str">
        <f t="shared" si="58"/>
        <v>-</v>
      </c>
      <c r="AH66" s="223" t="str">
        <f t="shared" si="58"/>
        <v>-</v>
      </c>
      <c r="AI66" s="223" t="str">
        <f t="shared" si="58"/>
        <v>-</v>
      </c>
      <c r="AJ66" s="223" t="str">
        <f t="shared" si="58"/>
        <v>-</v>
      </c>
      <c r="AK66" s="223" t="str">
        <f t="shared" si="58"/>
        <v>-</v>
      </c>
      <c r="AL66" s="223" t="str">
        <f t="shared" si="58"/>
        <v>-</v>
      </c>
      <c r="AM66" s="223" t="str">
        <f t="shared" si="58"/>
        <v>-</v>
      </c>
      <c r="AN66" s="223" t="str">
        <f t="shared" si="58"/>
        <v>-</v>
      </c>
      <c r="AO66" s="223" t="str">
        <f t="shared" si="58"/>
        <v>-</v>
      </c>
      <c r="AP66" s="223" t="str">
        <f t="shared" si="58"/>
        <v>-</v>
      </c>
      <c r="AQ66" s="223" t="str">
        <f t="shared" si="58"/>
        <v>-</v>
      </c>
      <c r="AR66" s="223" t="str">
        <f t="shared" si="58"/>
        <v>-</v>
      </c>
      <c r="AS66" s="223" t="str">
        <f t="shared" si="58"/>
        <v>-</v>
      </c>
      <c r="AT66" s="223" t="str">
        <f t="shared" si="58"/>
        <v>-</v>
      </c>
      <c r="AU66" s="223" t="str">
        <f t="shared" si="58"/>
        <v>-</v>
      </c>
      <c r="AV66" s="223" t="str">
        <f t="shared" si="58"/>
        <v>-</v>
      </c>
      <c r="AW66" s="223" t="str">
        <f t="shared" si="58"/>
        <v>-</v>
      </c>
      <c r="AX66" s="223" t="str">
        <f t="shared" si="58"/>
        <v>-</v>
      </c>
      <c r="AY66" s="223" t="str">
        <f t="shared" si="58"/>
        <v>-</v>
      </c>
      <c r="AZ66" s="223" t="str">
        <f t="shared" si="58"/>
        <v>-</v>
      </c>
      <c r="BA66" s="223" t="str">
        <f t="shared" si="58"/>
        <v>-</v>
      </c>
      <c r="BB66" s="223" t="str">
        <f t="shared" si="58"/>
        <v>-</v>
      </c>
      <c r="BC66" s="223" t="str">
        <f t="shared" si="58"/>
        <v>-</v>
      </c>
      <c r="BD66" s="223" t="str">
        <f t="shared" si="58"/>
        <v>-</v>
      </c>
      <c r="BE66" s="223" t="str">
        <f>IF(ISNUMBER(BE65),(IF(BE65&gt;0,(100/(BJ63+BJ64))*BJ63,"-")),"-")</f>
        <v>-</v>
      </c>
      <c r="BF66" s="223" t="str">
        <f t="shared" ref="BF66:BQ66" si="59">IF(ISNUMBER(BF65),(IF(BF65&gt;0,(100/(BF63+BF64))*BF63,"-")),"-")</f>
        <v>-</v>
      </c>
      <c r="BG66" s="223" t="str">
        <f t="shared" si="59"/>
        <v>-</v>
      </c>
      <c r="BH66" s="223" t="str">
        <f t="shared" si="59"/>
        <v>-</v>
      </c>
      <c r="BI66" s="223" t="str">
        <f t="shared" si="59"/>
        <v>-</v>
      </c>
      <c r="BJ66" s="223">
        <f t="shared" si="59"/>
        <v>75</v>
      </c>
      <c r="BK66" s="223">
        <f t="shared" si="59"/>
        <v>100</v>
      </c>
      <c r="BL66" s="223">
        <f t="shared" si="59"/>
        <v>0</v>
      </c>
      <c r="BM66" s="223" t="str">
        <f t="shared" si="59"/>
        <v>-</v>
      </c>
      <c r="BN66" s="223" t="str">
        <f t="shared" si="59"/>
        <v>-</v>
      </c>
      <c r="BO66" s="223" t="str">
        <f t="shared" si="59"/>
        <v>-</v>
      </c>
      <c r="BP66" s="223" t="str">
        <f t="shared" si="59"/>
        <v>-</v>
      </c>
      <c r="BQ66" s="223" t="str">
        <f t="shared" si="59"/>
        <v>-</v>
      </c>
      <c r="BR66" s="270">
        <f t="shared" ref="BR66:BR67" si="60">AVERAGE(R66:BQ66)</f>
        <v>58.333333333333336</v>
      </c>
    </row>
    <row r="67" spans="1:70" s="268" customFormat="1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9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 t="s">
        <v>853</v>
      </c>
      <c r="AL67" s="225" t="s">
        <v>853</v>
      </c>
      <c r="AM67" s="225" t="s">
        <v>853</v>
      </c>
      <c r="AN67" s="225" t="s">
        <v>853</v>
      </c>
      <c r="AO67" s="225" t="s">
        <v>853</v>
      </c>
      <c r="AP67" s="225" t="s">
        <v>853</v>
      </c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22" t="e">
        <f t="shared" si="60"/>
        <v>#DIV/0!</v>
      </c>
    </row>
    <row r="70" spans="1:70" x14ac:dyDescent="0.2">
      <c r="A70" s="266"/>
      <c r="B70" s="266"/>
      <c r="C70" s="266"/>
      <c r="D70" s="266"/>
      <c r="E70" s="266"/>
      <c r="F70" s="266"/>
      <c r="G70" s="266"/>
      <c r="H70" s="267"/>
      <c r="I70" s="266"/>
      <c r="J70" s="266"/>
      <c r="K70" s="266"/>
      <c r="L70" s="266"/>
      <c r="M70" s="266"/>
      <c r="N70" s="266"/>
      <c r="O70" s="266"/>
      <c r="P70" s="266"/>
      <c r="Q70" s="129" t="s">
        <v>957</v>
      </c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</row>
    <row r="71" spans="1:70" x14ac:dyDescent="0.2">
      <c r="A71" s="266"/>
      <c r="B71" s="266"/>
      <c r="C71" s="266"/>
      <c r="D71" s="266"/>
      <c r="E71" s="266"/>
      <c r="F71" s="266"/>
      <c r="G71" s="266"/>
      <c r="H71" s="267"/>
      <c r="I71" s="266"/>
      <c r="J71" s="266"/>
      <c r="K71" s="266"/>
      <c r="L71" s="266"/>
      <c r="M71" s="266"/>
      <c r="N71" s="266"/>
      <c r="O71" s="266"/>
      <c r="P71" s="266"/>
      <c r="Q71" s="127" t="s">
        <v>939</v>
      </c>
      <c r="R71" s="125">
        <v>1</v>
      </c>
      <c r="S71" s="125">
        <v>2</v>
      </c>
      <c r="T71" s="125">
        <v>3</v>
      </c>
      <c r="U71" s="125">
        <v>4</v>
      </c>
      <c r="V71" s="125">
        <v>5</v>
      </c>
      <c r="W71" s="125">
        <v>6</v>
      </c>
      <c r="X71" s="125">
        <v>7</v>
      </c>
      <c r="Y71" s="125">
        <v>8</v>
      </c>
      <c r="Z71" s="125">
        <v>9</v>
      </c>
      <c r="AA71" s="125">
        <v>10</v>
      </c>
      <c r="AB71" s="125">
        <v>11</v>
      </c>
      <c r="AC71" s="125">
        <v>12</v>
      </c>
      <c r="AD71" s="125">
        <v>13</v>
      </c>
      <c r="AE71" s="125">
        <v>14</v>
      </c>
      <c r="AF71" s="125">
        <v>15</v>
      </c>
      <c r="AG71" s="125">
        <v>16</v>
      </c>
      <c r="AH71" s="125">
        <v>17</v>
      </c>
      <c r="AI71" s="125">
        <v>18</v>
      </c>
      <c r="AJ71" s="125">
        <v>19</v>
      </c>
      <c r="AK71" s="125">
        <v>20</v>
      </c>
      <c r="AL71" s="125">
        <v>21</v>
      </c>
      <c r="AM71" s="125">
        <v>22</v>
      </c>
      <c r="AN71" s="125">
        <v>23</v>
      </c>
      <c r="AO71" s="125">
        <v>24</v>
      </c>
      <c r="AP71" s="125">
        <v>25</v>
      </c>
      <c r="AQ71" s="125">
        <v>26</v>
      </c>
      <c r="AR71" s="125">
        <v>27</v>
      </c>
      <c r="AS71" s="125">
        <v>28</v>
      </c>
      <c r="AT71" s="125">
        <v>29</v>
      </c>
      <c r="AU71" s="125">
        <v>30</v>
      </c>
      <c r="AV71" s="125">
        <v>31</v>
      </c>
      <c r="AW71" s="125">
        <v>32</v>
      </c>
      <c r="AX71" s="125">
        <v>33</v>
      </c>
      <c r="AY71" s="125">
        <v>34</v>
      </c>
      <c r="AZ71" s="125">
        <v>35</v>
      </c>
      <c r="BA71" s="125">
        <v>36</v>
      </c>
      <c r="BB71" s="125">
        <v>37</v>
      </c>
      <c r="BC71" s="125">
        <v>38</v>
      </c>
      <c r="BD71" s="125">
        <v>39</v>
      </c>
      <c r="BE71" s="125">
        <v>40</v>
      </c>
      <c r="BF71" s="125">
        <v>41</v>
      </c>
      <c r="BG71" s="125">
        <v>42</v>
      </c>
      <c r="BH71" s="125">
        <v>43</v>
      </c>
      <c r="BI71" s="125">
        <v>44</v>
      </c>
      <c r="BJ71" s="125">
        <v>45</v>
      </c>
      <c r="BK71" s="125">
        <v>46</v>
      </c>
      <c r="BL71" s="125">
        <v>47</v>
      </c>
      <c r="BM71" s="125">
        <v>48</v>
      </c>
      <c r="BN71" s="125">
        <v>49</v>
      </c>
      <c r="BO71" s="125">
        <v>50</v>
      </c>
      <c r="BP71" s="125">
        <v>51</v>
      </c>
      <c r="BQ71" s="125">
        <v>52</v>
      </c>
    </row>
    <row r="72" spans="1:70" x14ac:dyDescent="0.2">
      <c r="A72" s="266"/>
      <c r="B72" s="266"/>
      <c r="C72" s="266"/>
      <c r="D72" s="266"/>
      <c r="E72" s="266"/>
      <c r="F72" s="266"/>
      <c r="G72" s="266"/>
      <c r="H72" s="267"/>
      <c r="I72" s="266"/>
      <c r="J72" s="266"/>
      <c r="K72" s="266"/>
      <c r="L72" s="266"/>
      <c r="M72" s="266"/>
      <c r="N72" s="266"/>
      <c r="O72" s="266"/>
      <c r="P72" s="266"/>
      <c r="Q72" s="127" t="s">
        <v>940</v>
      </c>
      <c r="R72" s="125">
        <f>SUM(R5,R10,R15,R20,R25,R30,R35,R40,R45,R50,R55,R60,R65)</f>
        <v>6</v>
      </c>
      <c r="S72" s="125">
        <f t="shared" ref="S72:BQ72" si="61">SUM(S5,S10,S15,S20,S25,S30,S35,S40,S45,S50,S55,S60,S65)</f>
        <v>35</v>
      </c>
      <c r="T72" s="125">
        <f t="shared" si="61"/>
        <v>16</v>
      </c>
      <c r="U72" s="125">
        <f t="shared" si="61"/>
        <v>87</v>
      </c>
      <c r="V72" s="125">
        <f t="shared" si="61"/>
        <v>81</v>
      </c>
      <c r="W72" s="125">
        <f t="shared" si="61"/>
        <v>3</v>
      </c>
      <c r="X72" s="125">
        <f t="shared" si="61"/>
        <v>18</v>
      </c>
      <c r="Y72" s="125">
        <f t="shared" si="61"/>
        <v>14</v>
      </c>
      <c r="Z72" s="125">
        <f t="shared" si="61"/>
        <v>1</v>
      </c>
      <c r="AA72" s="125">
        <f t="shared" si="61"/>
        <v>4</v>
      </c>
      <c r="AB72" s="125">
        <f t="shared" si="61"/>
        <v>6</v>
      </c>
      <c r="AC72" s="125">
        <f t="shared" si="61"/>
        <v>0</v>
      </c>
      <c r="AD72" s="125">
        <f t="shared" si="61"/>
        <v>0</v>
      </c>
      <c r="AE72" s="125">
        <f t="shared" si="61"/>
        <v>2</v>
      </c>
      <c r="AF72" s="125">
        <f t="shared" si="61"/>
        <v>5</v>
      </c>
      <c r="AG72" s="125">
        <f t="shared" si="61"/>
        <v>11</v>
      </c>
      <c r="AH72" s="125">
        <f t="shared" si="61"/>
        <v>5</v>
      </c>
      <c r="AI72" s="125">
        <f t="shared" si="61"/>
        <v>11</v>
      </c>
      <c r="AJ72" s="125">
        <f t="shared" si="61"/>
        <v>2</v>
      </c>
      <c r="AK72" s="125">
        <f t="shared" si="61"/>
        <v>1</v>
      </c>
      <c r="AL72" s="125">
        <f t="shared" si="61"/>
        <v>2</v>
      </c>
      <c r="AM72" s="125">
        <f t="shared" si="61"/>
        <v>0</v>
      </c>
      <c r="AN72" s="125">
        <f t="shared" si="61"/>
        <v>1</v>
      </c>
      <c r="AO72" s="125">
        <f t="shared" si="61"/>
        <v>0</v>
      </c>
      <c r="AP72" s="125">
        <f t="shared" si="61"/>
        <v>18</v>
      </c>
      <c r="AQ72" s="125">
        <f t="shared" si="61"/>
        <v>71</v>
      </c>
      <c r="AR72" s="125">
        <f t="shared" si="61"/>
        <v>69</v>
      </c>
      <c r="AS72" s="125">
        <f t="shared" si="61"/>
        <v>146</v>
      </c>
      <c r="AT72" s="125">
        <f t="shared" si="61"/>
        <v>433</v>
      </c>
      <c r="AU72" s="125">
        <f t="shared" si="61"/>
        <v>1003</v>
      </c>
      <c r="AV72" s="125">
        <f t="shared" si="61"/>
        <v>2108</v>
      </c>
      <c r="AW72" s="125">
        <f t="shared" si="61"/>
        <v>5521</v>
      </c>
      <c r="AX72" s="125">
        <f t="shared" si="61"/>
        <v>4845</v>
      </c>
      <c r="AY72" s="125">
        <f t="shared" si="61"/>
        <v>6906</v>
      </c>
      <c r="AZ72" s="125">
        <f t="shared" si="61"/>
        <v>4070</v>
      </c>
      <c r="BA72" s="125">
        <f t="shared" si="61"/>
        <v>7943</v>
      </c>
      <c r="BB72" s="125">
        <f t="shared" si="61"/>
        <v>6136</v>
      </c>
      <c r="BC72" s="125">
        <f t="shared" si="61"/>
        <v>9301</v>
      </c>
      <c r="BD72" s="125">
        <f t="shared" si="61"/>
        <v>10801</v>
      </c>
      <c r="BE72" s="125">
        <f t="shared" si="61"/>
        <v>15517</v>
      </c>
      <c r="BF72" s="125">
        <f t="shared" si="61"/>
        <v>8874</v>
      </c>
      <c r="BG72" s="125">
        <f t="shared" si="61"/>
        <v>9673</v>
      </c>
      <c r="BH72" s="125">
        <f t="shared" si="61"/>
        <v>8482</v>
      </c>
      <c r="BI72" s="125">
        <f t="shared" si="61"/>
        <v>11676</v>
      </c>
      <c r="BJ72" s="125">
        <f t="shared" si="61"/>
        <v>2133</v>
      </c>
      <c r="BK72" s="125">
        <f t="shared" si="61"/>
        <v>5039</v>
      </c>
      <c r="BL72" s="125">
        <f t="shared" si="61"/>
        <v>1626</v>
      </c>
      <c r="BM72" s="125">
        <f t="shared" si="61"/>
        <v>6</v>
      </c>
      <c r="BN72" s="125">
        <f t="shared" si="61"/>
        <v>3</v>
      </c>
      <c r="BO72" s="125">
        <f t="shared" si="61"/>
        <v>2</v>
      </c>
      <c r="BP72" s="125">
        <f t="shared" si="61"/>
        <v>0</v>
      </c>
      <c r="BQ72" s="125">
        <f t="shared" si="61"/>
        <v>5</v>
      </c>
    </row>
    <row r="73" spans="1:70" ht="12.75" customHeight="1" x14ac:dyDescent="0.2">
      <c r="A73" s="266"/>
      <c r="B73" s="266"/>
      <c r="C73" s="266"/>
      <c r="D73" s="266"/>
      <c r="E73" s="266"/>
      <c r="F73" s="266"/>
      <c r="G73" s="266"/>
      <c r="H73" s="267"/>
      <c r="I73" s="266"/>
      <c r="J73" s="266"/>
      <c r="K73" s="266"/>
      <c r="L73" s="266"/>
      <c r="M73" s="266"/>
      <c r="N73" s="266"/>
      <c r="O73" s="266"/>
      <c r="P73" s="266"/>
      <c r="Q73" s="127" t="s">
        <v>1067</v>
      </c>
      <c r="R73" s="125">
        <f>COUNT(R5,R10,R15,R20,R25,R30,R35,R40,R45,R50,R55,R60,R65)</f>
        <v>3</v>
      </c>
      <c r="S73" s="125">
        <f t="shared" ref="S73:BQ73" si="62">COUNT(S5,S10,S15,S20,S25,S30,S35,S40,S45,S50,S55,S60,S65)</f>
        <v>3</v>
      </c>
      <c r="T73" s="125">
        <f t="shared" si="62"/>
        <v>3</v>
      </c>
      <c r="U73" s="125">
        <f t="shared" si="62"/>
        <v>3</v>
      </c>
      <c r="V73" s="125">
        <f t="shared" si="62"/>
        <v>3</v>
      </c>
      <c r="W73" s="125">
        <f t="shared" si="62"/>
        <v>3</v>
      </c>
      <c r="X73" s="125">
        <f t="shared" si="62"/>
        <v>3</v>
      </c>
      <c r="Y73" s="125">
        <f t="shared" si="62"/>
        <v>3</v>
      </c>
      <c r="Z73" s="125">
        <f t="shared" si="62"/>
        <v>3</v>
      </c>
      <c r="AA73" s="125">
        <f t="shared" si="62"/>
        <v>3</v>
      </c>
      <c r="AB73" s="125">
        <f t="shared" si="62"/>
        <v>3</v>
      </c>
      <c r="AC73" s="125">
        <f t="shared" si="62"/>
        <v>3</v>
      </c>
      <c r="AD73" s="125">
        <f t="shared" si="62"/>
        <v>3</v>
      </c>
      <c r="AE73" s="125">
        <f t="shared" si="62"/>
        <v>3</v>
      </c>
      <c r="AF73" s="125">
        <f t="shared" si="62"/>
        <v>3</v>
      </c>
      <c r="AG73" s="125">
        <f t="shared" si="62"/>
        <v>2</v>
      </c>
      <c r="AH73" s="125">
        <f t="shared" si="62"/>
        <v>3</v>
      </c>
      <c r="AI73" s="125">
        <f t="shared" si="62"/>
        <v>3</v>
      </c>
      <c r="AJ73" s="125">
        <f t="shared" si="62"/>
        <v>3</v>
      </c>
      <c r="AK73" s="125">
        <f t="shared" si="62"/>
        <v>6</v>
      </c>
      <c r="AL73" s="125">
        <f t="shared" si="62"/>
        <v>6</v>
      </c>
      <c r="AM73" s="125">
        <f t="shared" si="62"/>
        <v>6</v>
      </c>
      <c r="AN73" s="125">
        <f t="shared" si="62"/>
        <v>6</v>
      </c>
      <c r="AO73" s="125">
        <f t="shared" si="62"/>
        <v>6</v>
      </c>
      <c r="AP73" s="125">
        <f t="shared" si="62"/>
        <v>6</v>
      </c>
      <c r="AQ73" s="125">
        <f t="shared" si="62"/>
        <v>6</v>
      </c>
      <c r="AR73" s="125">
        <f t="shared" si="62"/>
        <v>6</v>
      </c>
      <c r="AS73" s="125">
        <f t="shared" si="62"/>
        <v>5</v>
      </c>
      <c r="AT73" s="125">
        <f t="shared" si="62"/>
        <v>6</v>
      </c>
      <c r="AU73" s="125">
        <f t="shared" si="62"/>
        <v>6</v>
      </c>
      <c r="AV73" s="125">
        <f t="shared" si="62"/>
        <v>9</v>
      </c>
      <c r="AW73" s="125">
        <f t="shared" si="62"/>
        <v>9</v>
      </c>
      <c r="AX73" s="125">
        <f t="shared" si="62"/>
        <v>8</v>
      </c>
      <c r="AY73" s="125">
        <f t="shared" si="62"/>
        <v>9</v>
      </c>
      <c r="AZ73" s="125">
        <f t="shared" si="62"/>
        <v>9</v>
      </c>
      <c r="BA73" s="125">
        <f t="shared" si="62"/>
        <v>9</v>
      </c>
      <c r="BB73" s="125">
        <f t="shared" si="62"/>
        <v>9</v>
      </c>
      <c r="BC73" s="125">
        <f t="shared" si="62"/>
        <v>9</v>
      </c>
      <c r="BD73" s="125">
        <f t="shared" si="62"/>
        <v>8</v>
      </c>
      <c r="BE73" s="125">
        <f t="shared" si="62"/>
        <v>8</v>
      </c>
      <c r="BF73" s="125">
        <f t="shared" si="62"/>
        <v>8</v>
      </c>
      <c r="BG73" s="125">
        <f t="shared" si="62"/>
        <v>8</v>
      </c>
      <c r="BH73" s="125">
        <f t="shared" si="62"/>
        <v>7</v>
      </c>
      <c r="BI73" s="125">
        <f t="shared" si="62"/>
        <v>8</v>
      </c>
      <c r="BJ73" s="125">
        <f t="shared" si="62"/>
        <v>9</v>
      </c>
      <c r="BK73" s="125">
        <f t="shared" si="62"/>
        <v>10</v>
      </c>
      <c r="BL73" s="125">
        <f t="shared" si="62"/>
        <v>9</v>
      </c>
      <c r="BM73" s="125">
        <f t="shared" si="62"/>
        <v>7</v>
      </c>
      <c r="BN73" s="125">
        <f t="shared" si="62"/>
        <v>7</v>
      </c>
      <c r="BO73" s="125">
        <f t="shared" si="62"/>
        <v>7</v>
      </c>
      <c r="BP73" s="125">
        <f t="shared" si="62"/>
        <v>5</v>
      </c>
      <c r="BQ73" s="125">
        <f t="shared" si="62"/>
        <v>5</v>
      </c>
    </row>
    <row r="74" spans="1:70" ht="22.5" x14ac:dyDescent="0.2">
      <c r="A74" s="266"/>
      <c r="B74" s="266"/>
      <c r="C74" s="266"/>
      <c r="D74" s="266"/>
      <c r="E74" s="266"/>
      <c r="F74" s="266"/>
      <c r="G74" s="266"/>
      <c r="H74" s="267"/>
      <c r="I74" s="266"/>
      <c r="J74" s="266"/>
      <c r="K74" s="266"/>
      <c r="L74" s="266"/>
      <c r="M74" s="266"/>
      <c r="N74" s="266"/>
      <c r="O74" s="266"/>
      <c r="P74" s="266"/>
      <c r="Q74" s="128" t="s">
        <v>1068</v>
      </c>
      <c r="R74" s="126">
        <f>R72/R73</f>
        <v>2</v>
      </c>
      <c r="S74" s="126">
        <f t="shared" ref="S74:BQ74" si="63">S72/S73</f>
        <v>11.666666666666666</v>
      </c>
      <c r="T74" s="126">
        <f t="shared" si="63"/>
        <v>5.333333333333333</v>
      </c>
      <c r="U74" s="126">
        <f t="shared" si="63"/>
        <v>29</v>
      </c>
      <c r="V74" s="126">
        <f t="shared" si="63"/>
        <v>27</v>
      </c>
      <c r="W74" s="126">
        <f t="shared" si="63"/>
        <v>1</v>
      </c>
      <c r="X74" s="126">
        <f t="shared" si="63"/>
        <v>6</v>
      </c>
      <c r="Y74" s="126">
        <f t="shared" si="63"/>
        <v>4.666666666666667</v>
      </c>
      <c r="Z74" s="126">
        <f t="shared" si="63"/>
        <v>0.33333333333333331</v>
      </c>
      <c r="AA74" s="126">
        <f t="shared" si="63"/>
        <v>1.3333333333333333</v>
      </c>
      <c r="AB74" s="126">
        <f t="shared" si="63"/>
        <v>2</v>
      </c>
      <c r="AC74" s="126">
        <f t="shared" si="63"/>
        <v>0</v>
      </c>
      <c r="AD74" s="126">
        <f t="shared" si="63"/>
        <v>0</v>
      </c>
      <c r="AE74" s="126">
        <f t="shared" si="63"/>
        <v>0.66666666666666663</v>
      </c>
      <c r="AF74" s="126">
        <f t="shared" si="63"/>
        <v>1.6666666666666667</v>
      </c>
      <c r="AG74" s="126">
        <f t="shared" si="63"/>
        <v>5.5</v>
      </c>
      <c r="AH74" s="126">
        <f t="shared" si="63"/>
        <v>1.6666666666666667</v>
      </c>
      <c r="AI74" s="126">
        <f t="shared" si="63"/>
        <v>3.6666666666666665</v>
      </c>
      <c r="AJ74" s="126">
        <f t="shared" si="63"/>
        <v>0.66666666666666663</v>
      </c>
      <c r="AK74" s="126">
        <f t="shared" si="63"/>
        <v>0.16666666666666666</v>
      </c>
      <c r="AL74" s="126">
        <f t="shared" si="63"/>
        <v>0.33333333333333331</v>
      </c>
      <c r="AM74" s="126">
        <f t="shared" si="63"/>
        <v>0</v>
      </c>
      <c r="AN74" s="126">
        <f t="shared" si="63"/>
        <v>0.16666666666666666</v>
      </c>
      <c r="AO74" s="126">
        <f t="shared" si="63"/>
        <v>0</v>
      </c>
      <c r="AP74" s="126">
        <f t="shared" si="63"/>
        <v>3</v>
      </c>
      <c r="AQ74" s="126">
        <f t="shared" si="63"/>
        <v>11.833333333333334</v>
      </c>
      <c r="AR74" s="126">
        <f t="shared" si="63"/>
        <v>11.5</v>
      </c>
      <c r="AS74" s="126">
        <f t="shared" si="63"/>
        <v>29.2</v>
      </c>
      <c r="AT74" s="126">
        <f t="shared" si="63"/>
        <v>72.166666666666671</v>
      </c>
      <c r="AU74" s="126">
        <f t="shared" si="63"/>
        <v>167.16666666666666</v>
      </c>
      <c r="AV74" s="126">
        <f t="shared" si="63"/>
        <v>234.22222222222223</v>
      </c>
      <c r="AW74" s="126">
        <f t="shared" si="63"/>
        <v>613.44444444444446</v>
      </c>
      <c r="AX74" s="126">
        <f t="shared" si="63"/>
        <v>605.625</v>
      </c>
      <c r="AY74" s="126">
        <f t="shared" si="63"/>
        <v>767.33333333333337</v>
      </c>
      <c r="AZ74" s="126">
        <f t="shared" si="63"/>
        <v>452.22222222222223</v>
      </c>
      <c r="BA74" s="126">
        <f t="shared" si="63"/>
        <v>882.55555555555554</v>
      </c>
      <c r="BB74" s="126">
        <f t="shared" si="63"/>
        <v>681.77777777777783</v>
      </c>
      <c r="BC74" s="126">
        <f t="shared" si="63"/>
        <v>1033.4444444444443</v>
      </c>
      <c r="BD74" s="126">
        <f t="shared" si="63"/>
        <v>1350.125</v>
      </c>
      <c r="BE74" s="126">
        <f t="shared" si="63"/>
        <v>1939.625</v>
      </c>
      <c r="BF74" s="126">
        <f t="shared" si="63"/>
        <v>1109.25</v>
      </c>
      <c r="BG74" s="126">
        <f t="shared" si="63"/>
        <v>1209.125</v>
      </c>
      <c r="BH74" s="126">
        <f t="shared" si="63"/>
        <v>1211.7142857142858</v>
      </c>
      <c r="BI74" s="126">
        <f t="shared" si="63"/>
        <v>1459.5</v>
      </c>
      <c r="BJ74" s="126">
        <f t="shared" si="63"/>
        <v>237</v>
      </c>
      <c r="BK74" s="126">
        <f t="shared" si="63"/>
        <v>503.9</v>
      </c>
      <c r="BL74" s="126">
        <f t="shared" si="63"/>
        <v>180.66666666666666</v>
      </c>
      <c r="BM74" s="126">
        <f t="shared" si="63"/>
        <v>0.8571428571428571</v>
      </c>
      <c r="BN74" s="126">
        <f t="shared" si="63"/>
        <v>0.42857142857142855</v>
      </c>
      <c r="BO74" s="126">
        <f t="shared" si="63"/>
        <v>0.2857142857142857</v>
      </c>
      <c r="BP74" s="126">
        <f t="shared" si="63"/>
        <v>0</v>
      </c>
      <c r="BQ74" s="126">
        <f t="shared" si="63"/>
        <v>1</v>
      </c>
    </row>
  </sheetData>
  <mergeCells count="208">
    <mergeCell ref="J58:J62"/>
    <mergeCell ref="K58:K62"/>
    <mergeCell ref="L58:L62"/>
    <mergeCell ref="M58:M62"/>
    <mergeCell ref="N58:N62"/>
    <mergeCell ref="O58:O62"/>
    <mergeCell ref="P58:P62"/>
    <mergeCell ref="A63:A67"/>
    <mergeCell ref="B63:B67"/>
    <mergeCell ref="C63:C67"/>
    <mergeCell ref="D63:D67"/>
    <mergeCell ref="E63:E67"/>
    <mergeCell ref="F63:F67"/>
    <mergeCell ref="G63:G67"/>
    <mergeCell ref="H63:H67"/>
    <mergeCell ref="I63:I67"/>
    <mergeCell ref="J63:J67"/>
    <mergeCell ref="K63:K67"/>
    <mergeCell ref="L63:L67"/>
    <mergeCell ref="M63:M67"/>
    <mergeCell ref="N63:N67"/>
    <mergeCell ref="O63:O67"/>
    <mergeCell ref="P63:P6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P43:P47"/>
    <mergeCell ref="G43:G47"/>
    <mergeCell ref="H43:H47"/>
    <mergeCell ref="I43:I47"/>
    <mergeCell ref="J43:J47"/>
    <mergeCell ref="K43:K47"/>
    <mergeCell ref="L43:L47"/>
    <mergeCell ref="M43:M47"/>
    <mergeCell ref="H48:H52"/>
    <mergeCell ref="I48:I52"/>
    <mergeCell ref="N43:N47"/>
    <mergeCell ref="O43:O47"/>
    <mergeCell ref="J48:J52"/>
    <mergeCell ref="K48:K52"/>
    <mergeCell ref="L48:L52"/>
    <mergeCell ref="M48:M52"/>
    <mergeCell ref="A43:A47"/>
    <mergeCell ref="B43:B47"/>
    <mergeCell ref="C43:C47"/>
    <mergeCell ref="D43:D47"/>
    <mergeCell ref="E43:E47"/>
    <mergeCell ref="F43:F47"/>
    <mergeCell ref="A38:A42"/>
    <mergeCell ref="B38:B42"/>
    <mergeCell ref="C38:C42"/>
    <mergeCell ref="D38:D42"/>
    <mergeCell ref="E38:E42"/>
    <mergeCell ref="F38:F42"/>
    <mergeCell ref="P38:P42"/>
    <mergeCell ref="P33:P37"/>
    <mergeCell ref="I33:I37"/>
    <mergeCell ref="J33:J37"/>
    <mergeCell ref="K33:K37"/>
    <mergeCell ref="L33:L37"/>
    <mergeCell ref="N33:N37"/>
    <mergeCell ref="O33:O37"/>
    <mergeCell ref="M33:M37"/>
    <mergeCell ref="M38:M42"/>
    <mergeCell ref="J38:J42"/>
    <mergeCell ref="K38:K42"/>
    <mergeCell ref="L38:L42"/>
    <mergeCell ref="N38:N42"/>
    <mergeCell ref="O38:O42"/>
    <mergeCell ref="A33:A37"/>
    <mergeCell ref="B33:B37"/>
    <mergeCell ref="C33:C37"/>
    <mergeCell ref="D33:D37"/>
    <mergeCell ref="E33:E37"/>
    <mergeCell ref="F33:F37"/>
    <mergeCell ref="G33:G37"/>
    <mergeCell ref="H33:H37"/>
    <mergeCell ref="H28:H32"/>
    <mergeCell ref="P23:P27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I23:I27"/>
    <mergeCell ref="J23:J27"/>
    <mergeCell ref="K23:K27"/>
    <mergeCell ref="L23:L27"/>
    <mergeCell ref="A23:A27"/>
    <mergeCell ref="B23:B27"/>
    <mergeCell ref="C23:C27"/>
    <mergeCell ref="D23:D27"/>
    <mergeCell ref="E23:E27"/>
    <mergeCell ref="F23:F27"/>
    <mergeCell ref="O28:O32"/>
    <mergeCell ref="P28:P32"/>
    <mergeCell ref="I28:I32"/>
    <mergeCell ref="J28:J32"/>
    <mergeCell ref="G3:G7"/>
    <mergeCell ref="H3:H7"/>
    <mergeCell ref="A3:A7"/>
    <mergeCell ref="B3:B7"/>
    <mergeCell ref="C3:C7"/>
    <mergeCell ref="D3:D7"/>
    <mergeCell ref="E3:E7"/>
    <mergeCell ref="F3:F7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I8:I12"/>
    <mergeCell ref="J8:J12"/>
    <mergeCell ref="K8:K12"/>
    <mergeCell ref="L8:L12"/>
    <mergeCell ref="N8:N12"/>
    <mergeCell ref="J18:J22"/>
    <mergeCell ref="K18:K22"/>
    <mergeCell ref="A8:A12"/>
    <mergeCell ref="B8:B12"/>
    <mergeCell ref="C8:C12"/>
    <mergeCell ref="D8:D12"/>
    <mergeCell ref="E8:E12"/>
    <mergeCell ref="F8:F12"/>
    <mergeCell ref="G8:G12"/>
    <mergeCell ref="A13:A17"/>
    <mergeCell ref="B13:B17"/>
    <mergeCell ref="C13:C17"/>
    <mergeCell ref="D13:D17"/>
    <mergeCell ref="E13:E17"/>
    <mergeCell ref="F13:F17"/>
    <mergeCell ref="G38:G42"/>
    <mergeCell ref="H38:H42"/>
    <mergeCell ref="I38:I42"/>
    <mergeCell ref="F48:F52"/>
    <mergeCell ref="G48:G52"/>
    <mergeCell ref="N48:N52"/>
    <mergeCell ref="O48:O52"/>
    <mergeCell ref="P8:P12"/>
    <mergeCell ref="M3:M7"/>
    <mergeCell ref="M8:M12"/>
    <mergeCell ref="M13:M17"/>
    <mergeCell ref="M18:M22"/>
    <mergeCell ref="M23:M27"/>
    <mergeCell ref="M28:M32"/>
    <mergeCell ref="G13:G17"/>
    <mergeCell ref="H13:H17"/>
    <mergeCell ref="H8:H12"/>
    <mergeCell ref="N3:N7"/>
    <mergeCell ref="O3:O7"/>
    <mergeCell ref="P3:P7"/>
    <mergeCell ref="I3:I7"/>
    <mergeCell ref="J3:J7"/>
    <mergeCell ref="K3:K7"/>
    <mergeCell ref="L3:L7"/>
    <mergeCell ref="O8:O12"/>
    <mergeCell ref="L18:L22"/>
    <mergeCell ref="N18:N22"/>
    <mergeCell ref="O18:O22"/>
    <mergeCell ref="N23:N27"/>
    <mergeCell ref="O23:O27"/>
    <mergeCell ref="K28:K32"/>
    <mergeCell ref="L28:L32"/>
    <mergeCell ref="N28:N32"/>
    <mergeCell ref="O13:O17"/>
    <mergeCell ref="P48:P52"/>
    <mergeCell ref="A53:A57"/>
    <mergeCell ref="B53:B57"/>
    <mergeCell ref="C53:C57"/>
    <mergeCell ref="D53:D57"/>
    <mergeCell ref="E53:E57"/>
    <mergeCell ref="F53:F57"/>
    <mergeCell ref="G53:G57"/>
    <mergeCell ref="H53:H57"/>
    <mergeCell ref="I53:I57"/>
    <mergeCell ref="J53:J57"/>
    <mergeCell ref="K53:K57"/>
    <mergeCell ref="L53:L57"/>
    <mergeCell ref="M53:M57"/>
    <mergeCell ref="N53:N57"/>
    <mergeCell ref="O53:O57"/>
    <mergeCell ref="P53:P57"/>
    <mergeCell ref="A48:A52"/>
    <mergeCell ref="B48:B52"/>
    <mergeCell ref="C48:C52"/>
    <mergeCell ref="D48:D52"/>
    <mergeCell ref="E48:E5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9"/>
  <sheetViews>
    <sheetView workbookViewId="0">
      <pane xSplit="14" ySplit="2" topLeftCell="AN3" activePane="bottomRight" state="frozen"/>
      <selection pane="topRight" activeCell="Q1" sqref="Q1"/>
      <selection pane="bottomLeft" activeCell="A3" sqref="A3"/>
      <selection pane="bottomRight" activeCell="N20" sqref="N20"/>
    </sheetView>
  </sheetViews>
  <sheetFormatPr baseColWidth="10" defaultRowHeight="12.75" x14ac:dyDescent="0.2"/>
  <cols>
    <col min="1" max="1" width="6.5703125" style="49" customWidth="1"/>
    <col min="2" max="2" width="5.85546875" style="49" customWidth="1"/>
    <col min="3" max="3" width="7.5703125" style="49" customWidth="1"/>
    <col min="4" max="4" width="8" style="49" customWidth="1"/>
    <col min="5" max="5" width="8.140625" style="49" customWidth="1"/>
    <col min="6" max="6" width="7.140625" style="49" customWidth="1"/>
    <col min="7" max="7" width="6.42578125" style="49" customWidth="1"/>
    <col min="8" max="8" width="11.28515625" style="46" customWidth="1"/>
    <col min="9" max="9" width="8.5703125" style="49" customWidth="1"/>
    <col min="10" max="10" width="8.7109375" style="49" customWidth="1"/>
    <col min="11" max="11" width="6.5703125" style="49" customWidth="1"/>
    <col min="12" max="12" width="9.42578125" style="49" customWidth="1"/>
    <col min="13" max="13" width="5.85546875" style="49" customWidth="1"/>
    <col min="14" max="14" width="13.42578125" style="113" customWidth="1"/>
    <col min="15" max="28" width="4" style="113" customWidth="1"/>
    <col min="29" max="29" width="3.140625" style="113" customWidth="1"/>
    <col min="30" max="66" width="4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06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x14ac:dyDescent="0.2">
      <c r="A3" s="284" t="s">
        <v>54</v>
      </c>
      <c r="B3" s="284">
        <v>1</v>
      </c>
      <c r="C3" s="284" t="s">
        <v>1040</v>
      </c>
      <c r="D3" s="284" t="s">
        <v>76</v>
      </c>
      <c r="E3" s="284" t="s">
        <v>1041</v>
      </c>
      <c r="F3" s="284" t="s">
        <v>1042</v>
      </c>
      <c r="G3" s="284" t="s">
        <v>1043</v>
      </c>
      <c r="H3" s="290" t="s">
        <v>1044</v>
      </c>
      <c r="I3" s="284" t="s">
        <v>1045</v>
      </c>
      <c r="J3" s="284" t="s">
        <v>1046</v>
      </c>
      <c r="K3" s="284"/>
      <c r="L3" s="284"/>
      <c r="M3" s="287"/>
      <c r="N3" s="219" t="s">
        <v>934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>
        <v>9</v>
      </c>
      <c r="AR3" s="220">
        <v>2</v>
      </c>
      <c r="AS3" s="220">
        <v>3</v>
      </c>
      <c r="AT3" s="220">
        <v>12</v>
      </c>
      <c r="AU3" s="220">
        <v>12</v>
      </c>
      <c r="AV3" s="220">
        <v>2</v>
      </c>
      <c r="AW3" s="220">
        <v>3</v>
      </c>
      <c r="AX3" s="220">
        <v>7</v>
      </c>
      <c r="AY3" s="220">
        <v>7</v>
      </c>
      <c r="AZ3" s="220">
        <v>5</v>
      </c>
      <c r="BA3" s="220">
        <v>5</v>
      </c>
      <c r="BB3" s="220">
        <v>1</v>
      </c>
      <c r="BC3" s="220">
        <v>1</v>
      </c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114">
        <f t="shared" ref="BO3:BO5" si="0">SUM(O3:BN3)</f>
        <v>69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6">
        <v>9</v>
      </c>
      <c r="AR4" s="226">
        <v>2</v>
      </c>
      <c r="AS4" s="226">
        <v>3</v>
      </c>
      <c r="AT4" s="220">
        <v>12</v>
      </c>
      <c r="AU4" s="220">
        <v>12</v>
      </c>
      <c r="AV4" s="220">
        <v>2</v>
      </c>
      <c r="AW4" s="220">
        <v>3</v>
      </c>
      <c r="AX4" s="220">
        <v>7</v>
      </c>
      <c r="AY4" s="220">
        <v>7</v>
      </c>
      <c r="AZ4" s="220">
        <v>5</v>
      </c>
      <c r="BA4" s="220">
        <v>5</v>
      </c>
      <c r="BB4" s="220">
        <v>1</v>
      </c>
      <c r="BC4" s="220">
        <v>1</v>
      </c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114">
        <f t="shared" si="0"/>
        <v>69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 t="str">
        <f t="shared" ref="O5:BN5" si="1">IF(ISBLANK(O3),"-",O3+O4)</f>
        <v>-</v>
      </c>
      <c r="P5" s="222" t="str">
        <f t="shared" si="1"/>
        <v>-</v>
      </c>
      <c r="Q5" s="222" t="str">
        <f t="shared" si="1"/>
        <v>-</v>
      </c>
      <c r="R5" s="222" t="str">
        <f t="shared" si="1"/>
        <v>-</v>
      </c>
      <c r="S5" s="222" t="str">
        <f t="shared" si="1"/>
        <v>-</v>
      </c>
      <c r="T5" s="222" t="str">
        <f t="shared" si="1"/>
        <v>-</v>
      </c>
      <c r="U5" s="222" t="str">
        <f t="shared" si="1"/>
        <v>-</v>
      </c>
      <c r="V5" s="222" t="str">
        <f t="shared" si="1"/>
        <v>-</v>
      </c>
      <c r="W5" s="222" t="str">
        <f t="shared" si="1"/>
        <v>-</v>
      </c>
      <c r="X5" s="222" t="str">
        <f t="shared" si="1"/>
        <v>-</v>
      </c>
      <c r="Y5" s="222" t="str">
        <f t="shared" si="1"/>
        <v>-</v>
      </c>
      <c r="Z5" s="222" t="str">
        <f t="shared" si="1"/>
        <v>-</v>
      </c>
      <c r="AA5" s="222" t="str">
        <f t="shared" si="1"/>
        <v>-</v>
      </c>
      <c r="AB5" s="222" t="str">
        <f t="shared" si="1"/>
        <v>-</v>
      </c>
      <c r="AC5" s="222" t="str">
        <f t="shared" si="1"/>
        <v>-</v>
      </c>
      <c r="AD5" s="222" t="str">
        <f t="shared" si="1"/>
        <v>-</v>
      </c>
      <c r="AE5" s="222" t="str">
        <f t="shared" si="1"/>
        <v>-</v>
      </c>
      <c r="AF5" s="222" t="str">
        <f t="shared" si="1"/>
        <v>-</v>
      </c>
      <c r="AG5" s="222" t="str">
        <f t="shared" si="1"/>
        <v>-</v>
      </c>
      <c r="AH5" s="222" t="str">
        <f t="shared" si="1"/>
        <v>-</v>
      </c>
      <c r="AI5" s="222" t="str">
        <f t="shared" si="1"/>
        <v>-</v>
      </c>
      <c r="AJ5" s="222" t="str">
        <f t="shared" si="1"/>
        <v>-</v>
      </c>
      <c r="AK5" s="222" t="str">
        <f t="shared" si="1"/>
        <v>-</v>
      </c>
      <c r="AL5" s="222" t="str">
        <f t="shared" si="1"/>
        <v>-</v>
      </c>
      <c r="AM5" s="222" t="str">
        <f t="shared" si="1"/>
        <v>-</v>
      </c>
      <c r="AN5" s="222" t="str">
        <f t="shared" si="1"/>
        <v>-</v>
      </c>
      <c r="AO5" s="222" t="str">
        <f t="shared" si="1"/>
        <v>-</v>
      </c>
      <c r="AP5" s="222" t="str">
        <f t="shared" si="1"/>
        <v>-</v>
      </c>
      <c r="AQ5" s="222">
        <f t="shared" si="1"/>
        <v>18</v>
      </c>
      <c r="AR5" s="222">
        <f t="shared" si="1"/>
        <v>4</v>
      </c>
      <c r="AS5" s="222">
        <f t="shared" si="1"/>
        <v>6</v>
      </c>
      <c r="AT5" s="222">
        <f t="shared" si="1"/>
        <v>24</v>
      </c>
      <c r="AU5" s="222">
        <f t="shared" si="1"/>
        <v>24</v>
      </c>
      <c r="AV5" s="222">
        <f t="shared" si="1"/>
        <v>4</v>
      </c>
      <c r="AW5" s="222">
        <f t="shared" si="1"/>
        <v>6</v>
      </c>
      <c r="AX5" s="222">
        <f t="shared" si="1"/>
        <v>14</v>
      </c>
      <c r="AY5" s="222">
        <f t="shared" si="1"/>
        <v>14</v>
      </c>
      <c r="AZ5" s="222">
        <f t="shared" si="1"/>
        <v>10</v>
      </c>
      <c r="BA5" s="222">
        <f t="shared" si="1"/>
        <v>10</v>
      </c>
      <c r="BB5" s="222">
        <f t="shared" si="1"/>
        <v>2</v>
      </c>
      <c r="BC5" s="222">
        <f t="shared" si="1"/>
        <v>2</v>
      </c>
      <c r="BD5" s="222" t="str">
        <f t="shared" si="1"/>
        <v>-</v>
      </c>
      <c r="BE5" s="222" t="str">
        <f t="shared" si="1"/>
        <v>-</v>
      </c>
      <c r="BF5" s="222" t="str">
        <f t="shared" si="1"/>
        <v>-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117">
        <f t="shared" si="0"/>
        <v>138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N6" si="2">IF(ISNUMBER(O5),(IF(O5&gt;0,(100/(O3+O4))*O3,"-")),"-")</f>
        <v>-</v>
      </c>
      <c r="P6" s="223" t="str">
        <f t="shared" si="2"/>
        <v>-</v>
      </c>
      <c r="Q6" s="223" t="str">
        <f t="shared" si="2"/>
        <v>-</v>
      </c>
      <c r="R6" s="223" t="str">
        <f t="shared" si="2"/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>
        <f t="shared" si="2"/>
        <v>50</v>
      </c>
      <c r="AR6" s="223">
        <f t="shared" si="2"/>
        <v>50</v>
      </c>
      <c r="AS6" s="223">
        <f t="shared" si="2"/>
        <v>50</v>
      </c>
      <c r="AT6" s="223">
        <f t="shared" si="2"/>
        <v>50</v>
      </c>
      <c r="AU6" s="223">
        <f t="shared" si="2"/>
        <v>50</v>
      </c>
      <c r="AV6" s="223">
        <f t="shared" si="2"/>
        <v>50</v>
      </c>
      <c r="AW6" s="223">
        <f t="shared" si="2"/>
        <v>50</v>
      </c>
      <c r="AX6" s="223">
        <f t="shared" si="2"/>
        <v>50</v>
      </c>
      <c r="AY6" s="223">
        <f t="shared" si="2"/>
        <v>50</v>
      </c>
      <c r="AZ6" s="223">
        <f t="shared" si="2"/>
        <v>50</v>
      </c>
      <c r="BA6" s="223">
        <f t="shared" si="2"/>
        <v>50</v>
      </c>
      <c r="BB6" s="223">
        <f t="shared" si="2"/>
        <v>50</v>
      </c>
      <c r="BC6" s="223">
        <f t="shared" si="2"/>
        <v>50</v>
      </c>
      <c r="BD6" s="223" t="str">
        <f t="shared" si="2"/>
        <v>-</v>
      </c>
      <c r="BE6" s="223" t="str">
        <f t="shared" si="2"/>
        <v>-</v>
      </c>
      <c r="BF6" s="223" t="str">
        <f t="shared" si="2"/>
        <v>-</v>
      </c>
      <c r="BG6" s="223" t="str">
        <f t="shared" si="2"/>
        <v>-</v>
      </c>
      <c r="BH6" s="223" t="str">
        <f t="shared" si="2"/>
        <v>-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119">
        <f t="shared" ref="BO6:BO7" si="3">AVERAGE(O6:BN6)</f>
        <v>50</v>
      </c>
    </row>
    <row r="7" spans="1:67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9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3"/>
        <v>#DIV/0!</v>
      </c>
    </row>
    <row r="8" spans="1:67" x14ac:dyDescent="0.2">
      <c r="A8" s="284" t="s">
        <v>54</v>
      </c>
      <c r="B8" s="284">
        <v>2</v>
      </c>
      <c r="C8" s="284" t="s">
        <v>1040</v>
      </c>
      <c r="D8" s="284" t="s">
        <v>76</v>
      </c>
      <c r="E8" s="284" t="s">
        <v>1041</v>
      </c>
      <c r="F8" s="284" t="s">
        <v>1042</v>
      </c>
      <c r="G8" s="284" t="s">
        <v>1047</v>
      </c>
      <c r="H8" s="290" t="s">
        <v>1048</v>
      </c>
      <c r="I8" s="284" t="s">
        <v>1045</v>
      </c>
      <c r="J8" s="284" t="s">
        <v>1049</v>
      </c>
      <c r="K8" s="284"/>
      <c r="L8" s="284"/>
      <c r="M8" s="287"/>
      <c r="N8" s="219" t="s">
        <v>934</v>
      </c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>
        <v>3</v>
      </c>
      <c r="AR8" s="220">
        <v>1</v>
      </c>
      <c r="AS8" s="220">
        <v>1</v>
      </c>
      <c r="AT8" s="220">
        <v>2</v>
      </c>
      <c r="AU8" s="220">
        <v>2</v>
      </c>
      <c r="AV8" s="220">
        <v>3</v>
      </c>
      <c r="AW8" s="220">
        <v>4</v>
      </c>
      <c r="AX8" s="220">
        <v>2</v>
      </c>
      <c r="AY8" s="220">
        <v>2</v>
      </c>
      <c r="AZ8" s="220">
        <v>1</v>
      </c>
      <c r="BA8" s="220">
        <v>1</v>
      </c>
      <c r="BB8" s="220">
        <v>2</v>
      </c>
      <c r="BC8" s="220">
        <v>2</v>
      </c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114">
        <f t="shared" ref="BO8:BO10" si="4">SUM(O8:BN8)</f>
        <v>26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6">
        <v>3</v>
      </c>
      <c r="AR9" s="226">
        <v>1</v>
      </c>
      <c r="AS9" s="226">
        <v>1</v>
      </c>
      <c r="AT9" s="220">
        <v>2</v>
      </c>
      <c r="AU9" s="220">
        <v>2</v>
      </c>
      <c r="AV9" s="220">
        <v>3</v>
      </c>
      <c r="AW9" s="220">
        <v>4</v>
      </c>
      <c r="AX9" s="220">
        <v>2</v>
      </c>
      <c r="AY9" s="220">
        <v>2</v>
      </c>
      <c r="AZ9" s="220">
        <v>1</v>
      </c>
      <c r="BA9" s="220">
        <v>1</v>
      </c>
      <c r="BB9" s="220">
        <v>2</v>
      </c>
      <c r="BC9" s="220">
        <v>2</v>
      </c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114">
        <f t="shared" si="4"/>
        <v>26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 t="str">
        <f t="shared" ref="O10:BN10" si="5">IF(ISBLANK(O8),"-",O8+O9)</f>
        <v>-</v>
      </c>
      <c r="P10" s="222" t="str">
        <f t="shared" si="5"/>
        <v>-</v>
      </c>
      <c r="Q10" s="222" t="str">
        <f t="shared" si="5"/>
        <v>-</v>
      </c>
      <c r="R10" s="222" t="str">
        <f t="shared" si="5"/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 t="str">
        <f t="shared" si="5"/>
        <v>-</v>
      </c>
      <c r="Z10" s="222" t="str">
        <f t="shared" si="5"/>
        <v>-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 t="str">
        <f t="shared" si="5"/>
        <v>-</v>
      </c>
      <c r="AE10" s="222" t="str">
        <f t="shared" si="5"/>
        <v>-</v>
      </c>
      <c r="AF10" s="222" t="str">
        <f t="shared" si="5"/>
        <v>-</v>
      </c>
      <c r="AG10" s="222" t="str">
        <f t="shared" si="5"/>
        <v>-</v>
      </c>
      <c r="AH10" s="222" t="str">
        <f t="shared" si="5"/>
        <v>-</v>
      </c>
      <c r="AI10" s="222" t="str">
        <f t="shared" si="5"/>
        <v>-</v>
      </c>
      <c r="AJ10" s="222" t="str">
        <f t="shared" si="5"/>
        <v>-</v>
      </c>
      <c r="AK10" s="222" t="str">
        <f t="shared" si="5"/>
        <v>-</v>
      </c>
      <c r="AL10" s="222" t="str">
        <f t="shared" si="5"/>
        <v>-</v>
      </c>
      <c r="AM10" s="222" t="str">
        <f t="shared" si="5"/>
        <v>-</v>
      </c>
      <c r="AN10" s="222" t="str">
        <f t="shared" si="5"/>
        <v>-</v>
      </c>
      <c r="AO10" s="222" t="str">
        <f t="shared" si="5"/>
        <v>-</v>
      </c>
      <c r="AP10" s="222" t="str">
        <f t="shared" si="5"/>
        <v>-</v>
      </c>
      <c r="AQ10" s="222">
        <f t="shared" si="5"/>
        <v>6</v>
      </c>
      <c r="AR10" s="222">
        <f t="shared" si="5"/>
        <v>2</v>
      </c>
      <c r="AS10" s="222">
        <f t="shared" si="5"/>
        <v>2</v>
      </c>
      <c r="AT10" s="222">
        <f t="shared" si="5"/>
        <v>4</v>
      </c>
      <c r="AU10" s="222">
        <f t="shared" si="5"/>
        <v>4</v>
      </c>
      <c r="AV10" s="222">
        <f t="shared" si="5"/>
        <v>6</v>
      </c>
      <c r="AW10" s="222">
        <f t="shared" si="5"/>
        <v>8</v>
      </c>
      <c r="AX10" s="222">
        <f t="shared" si="5"/>
        <v>4</v>
      </c>
      <c r="AY10" s="222">
        <f t="shared" si="5"/>
        <v>4</v>
      </c>
      <c r="AZ10" s="222">
        <f t="shared" si="5"/>
        <v>2</v>
      </c>
      <c r="BA10" s="222">
        <f t="shared" si="5"/>
        <v>2</v>
      </c>
      <c r="BB10" s="222">
        <f t="shared" si="5"/>
        <v>4</v>
      </c>
      <c r="BC10" s="222">
        <f t="shared" si="5"/>
        <v>4</v>
      </c>
      <c r="BD10" s="222" t="str">
        <f t="shared" si="5"/>
        <v>-</v>
      </c>
      <c r="BE10" s="222" t="str">
        <f t="shared" si="5"/>
        <v>-</v>
      </c>
      <c r="BF10" s="222" t="str">
        <f t="shared" si="5"/>
        <v>-</v>
      </c>
      <c r="BG10" s="222" t="str">
        <f t="shared" si="5"/>
        <v>-</v>
      </c>
      <c r="BH10" s="222" t="str">
        <f t="shared" si="5"/>
        <v>-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117">
        <f t="shared" si="4"/>
        <v>52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tr">
        <f t="shared" ref="O11:BN11" si="6">IF(ISNUMBER(O10),(IF(O10&gt;0,(100/(O8+O9))*O8,"-")),"-")</f>
        <v>-</v>
      </c>
      <c r="P11" s="223" t="str">
        <f t="shared" si="6"/>
        <v>-</v>
      </c>
      <c r="Q11" s="223" t="str">
        <f t="shared" si="6"/>
        <v>-</v>
      </c>
      <c r="R11" s="223" t="str">
        <f t="shared" si="6"/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>
        <f t="shared" si="6"/>
        <v>50</v>
      </c>
      <c r="AR11" s="223">
        <f t="shared" si="6"/>
        <v>50</v>
      </c>
      <c r="AS11" s="223">
        <f t="shared" si="6"/>
        <v>50</v>
      </c>
      <c r="AT11" s="223">
        <f t="shared" si="6"/>
        <v>50</v>
      </c>
      <c r="AU11" s="223">
        <f t="shared" si="6"/>
        <v>50</v>
      </c>
      <c r="AV11" s="223">
        <f t="shared" si="6"/>
        <v>50</v>
      </c>
      <c r="AW11" s="223">
        <f t="shared" si="6"/>
        <v>50</v>
      </c>
      <c r="AX11" s="223">
        <f t="shared" si="6"/>
        <v>50</v>
      </c>
      <c r="AY11" s="223">
        <f t="shared" si="6"/>
        <v>50</v>
      </c>
      <c r="AZ11" s="223">
        <f t="shared" si="6"/>
        <v>50</v>
      </c>
      <c r="BA11" s="223">
        <f t="shared" si="6"/>
        <v>50</v>
      </c>
      <c r="BB11" s="223">
        <f t="shared" si="6"/>
        <v>50</v>
      </c>
      <c r="BC11" s="223">
        <f t="shared" si="6"/>
        <v>50</v>
      </c>
      <c r="BD11" s="223" t="str">
        <f t="shared" si="6"/>
        <v>-</v>
      </c>
      <c r="BE11" s="223" t="str">
        <f t="shared" si="6"/>
        <v>-</v>
      </c>
      <c r="BF11" s="223" t="str">
        <f t="shared" si="6"/>
        <v>-</v>
      </c>
      <c r="BG11" s="223" t="str">
        <f t="shared" si="6"/>
        <v>-</v>
      </c>
      <c r="BH11" s="223" t="str">
        <f t="shared" si="6"/>
        <v>-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119">
        <f>AVERAGE(O11:BN11)</f>
        <v>50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>AVERAGE(O12:BN12)</f>
        <v>#DIV/0!</v>
      </c>
    </row>
    <row r="15" spans="1:67" x14ac:dyDescent="0.2">
      <c r="N15" s="124" t="s">
        <v>938</v>
      </c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</row>
    <row r="16" spans="1:67" x14ac:dyDescent="0.2">
      <c r="N16" s="127" t="s">
        <v>939</v>
      </c>
      <c r="O16" s="125">
        <v>1</v>
      </c>
      <c r="P16" s="125">
        <v>2</v>
      </c>
      <c r="Q16" s="125">
        <v>3</v>
      </c>
      <c r="R16" s="125">
        <v>4</v>
      </c>
      <c r="S16" s="125">
        <v>5</v>
      </c>
      <c r="T16" s="125">
        <v>6</v>
      </c>
      <c r="U16" s="125">
        <v>7</v>
      </c>
      <c r="V16" s="125">
        <v>8</v>
      </c>
      <c r="W16" s="125">
        <v>9</v>
      </c>
      <c r="X16" s="125">
        <v>10</v>
      </c>
      <c r="Y16" s="125">
        <v>11</v>
      </c>
      <c r="Z16" s="125">
        <v>12</v>
      </c>
      <c r="AA16" s="125">
        <v>13</v>
      </c>
      <c r="AB16" s="125">
        <v>14</v>
      </c>
      <c r="AC16" s="125">
        <v>15</v>
      </c>
      <c r="AD16" s="125">
        <v>16</v>
      </c>
      <c r="AE16" s="125">
        <v>17</v>
      </c>
      <c r="AF16" s="125">
        <v>18</v>
      </c>
      <c r="AG16" s="125">
        <v>19</v>
      </c>
      <c r="AH16" s="125">
        <v>20</v>
      </c>
      <c r="AI16" s="125">
        <v>21</v>
      </c>
      <c r="AJ16" s="125">
        <v>22</v>
      </c>
      <c r="AK16" s="125">
        <v>23</v>
      </c>
      <c r="AL16" s="125">
        <v>24</v>
      </c>
      <c r="AM16" s="125">
        <v>25</v>
      </c>
      <c r="AN16" s="125">
        <v>26</v>
      </c>
      <c r="AO16" s="125">
        <v>27</v>
      </c>
      <c r="AP16" s="125">
        <v>28</v>
      </c>
      <c r="AQ16" s="125">
        <v>29</v>
      </c>
      <c r="AR16" s="125">
        <v>30</v>
      </c>
      <c r="AS16" s="125">
        <v>31</v>
      </c>
      <c r="AT16" s="125">
        <v>32</v>
      </c>
      <c r="AU16" s="125">
        <v>33</v>
      </c>
      <c r="AV16" s="125">
        <v>34</v>
      </c>
      <c r="AW16" s="125">
        <v>35</v>
      </c>
      <c r="AX16" s="125">
        <v>36</v>
      </c>
      <c r="AY16" s="125">
        <v>37</v>
      </c>
      <c r="AZ16" s="125">
        <v>38</v>
      </c>
      <c r="BA16" s="125">
        <v>39</v>
      </c>
      <c r="BB16" s="125">
        <v>40</v>
      </c>
      <c r="BC16" s="125">
        <v>41</v>
      </c>
      <c r="BD16" s="125">
        <v>42</v>
      </c>
      <c r="BE16" s="125">
        <v>43</v>
      </c>
      <c r="BF16" s="125">
        <v>44</v>
      </c>
      <c r="BG16" s="125">
        <v>45</v>
      </c>
      <c r="BH16" s="125">
        <v>46</v>
      </c>
      <c r="BI16" s="125">
        <v>47</v>
      </c>
      <c r="BJ16" s="125">
        <v>48</v>
      </c>
      <c r="BK16" s="125">
        <v>49</v>
      </c>
      <c r="BL16" s="125">
        <v>50</v>
      </c>
      <c r="BM16" s="125">
        <v>51</v>
      </c>
      <c r="BN16" s="125">
        <v>52</v>
      </c>
    </row>
    <row r="17" spans="14:66" x14ac:dyDescent="0.2">
      <c r="N17" s="127" t="s">
        <v>940</v>
      </c>
      <c r="O17" s="125">
        <f>SUM(O5,O10,)</f>
        <v>0</v>
      </c>
      <c r="P17" s="125">
        <f t="shared" ref="P17:BN17" si="7">SUM(P5,P10,)</f>
        <v>0</v>
      </c>
      <c r="Q17" s="125">
        <f t="shared" si="7"/>
        <v>0</v>
      </c>
      <c r="R17" s="125">
        <f t="shared" si="7"/>
        <v>0</v>
      </c>
      <c r="S17" s="125">
        <f t="shared" si="7"/>
        <v>0</v>
      </c>
      <c r="T17" s="125">
        <f t="shared" si="7"/>
        <v>0</v>
      </c>
      <c r="U17" s="125">
        <f t="shared" si="7"/>
        <v>0</v>
      </c>
      <c r="V17" s="125">
        <f t="shared" si="7"/>
        <v>0</v>
      </c>
      <c r="W17" s="125">
        <f t="shared" si="7"/>
        <v>0</v>
      </c>
      <c r="X17" s="125">
        <f t="shared" si="7"/>
        <v>0</v>
      </c>
      <c r="Y17" s="125">
        <f t="shared" si="7"/>
        <v>0</v>
      </c>
      <c r="Z17" s="125">
        <f t="shared" si="7"/>
        <v>0</v>
      </c>
      <c r="AA17" s="125">
        <f t="shared" si="7"/>
        <v>0</v>
      </c>
      <c r="AB17" s="125">
        <f t="shared" si="7"/>
        <v>0</v>
      </c>
      <c r="AC17" s="125">
        <f t="shared" si="7"/>
        <v>0</v>
      </c>
      <c r="AD17" s="125">
        <f t="shared" si="7"/>
        <v>0</v>
      </c>
      <c r="AE17" s="125">
        <f t="shared" si="7"/>
        <v>0</v>
      </c>
      <c r="AF17" s="125">
        <f t="shared" si="7"/>
        <v>0</v>
      </c>
      <c r="AG17" s="125">
        <f t="shared" si="7"/>
        <v>0</v>
      </c>
      <c r="AH17" s="125">
        <f t="shared" si="7"/>
        <v>0</v>
      </c>
      <c r="AI17" s="125">
        <f t="shared" si="7"/>
        <v>0</v>
      </c>
      <c r="AJ17" s="125">
        <f t="shared" si="7"/>
        <v>0</v>
      </c>
      <c r="AK17" s="125">
        <f t="shared" si="7"/>
        <v>0</v>
      </c>
      <c r="AL17" s="125">
        <f t="shared" si="7"/>
        <v>0</v>
      </c>
      <c r="AM17" s="125">
        <f t="shared" si="7"/>
        <v>0</v>
      </c>
      <c r="AN17" s="125">
        <f t="shared" si="7"/>
        <v>0</v>
      </c>
      <c r="AO17" s="125">
        <f t="shared" si="7"/>
        <v>0</v>
      </c>
      <c r="AP17" s="125">
        <f t="shared" si="7"/>
        <v>0</v>
      </c>
      <c r="AQ17" s="125">
        <f t="shared" si="7"/>
        <v>24</v>
      </c>
      <c r="AR17" s="125">
        <f t="shared" si="7"/>
        <v>6</v>
      </c>
      <c r="AS17" s="125">
        <f t="shared" si="7"/>
        <v>8</v>
      </c>
      <c r="AT17" s="125">
        <f t="shared" si="7"/>
        <v>28</v>
      </c>
      <c r="AU17" s="125">
        <f t="shared" si="7"/>
        <v>28</v>
      </c>
      <c r="AV17" s="125">
        <f t="shared" si="7"/>
        <v>10</v>
      </c>
      <c r="AW17" s="125">
        <f t="shared" si="7"/>
        <v>14</v>
      </c>
      <c r="AX17" s="125">
        <f t="shared" si="7"/>
        <v>18</v>
      </c>
      <c r="AY17" s="125">
        <f t="shared" si="7"/>
        <v>18</v>
      </c>
      <c r="AZ17" s="125">
        <f t="shared" si="7"/>
        <v>12</v>
      </c>
      <c r="BA17" s="125">
        <f t="shared" si="7"/>
        <v>12</v>
      </c>
      <c r="BB17" s="125">
        <f t="shared" si="7"/>
        <v>6</v>
      </c>
      <c r="BC17" s="125">
        <f t="shared" si="7"/>
        <v>6</v>
      </c>
      <c r="BD17" s="125">
        <f t="shared" si="7"/>
        <v>0</v>
      </c>
      <c r="BE17" s="125">
        <f t="shared" si="7"/>
        <v>0</v>
      </c>
      <c r="BF17" s="125">
        <f t="shared" si="7"/>
        <v>0</v>
      </c>
      <c r="BG17" s="125">
        <f t="shared" si="7"/>
        <v>0</v>
      </c>
      <c r="BH17" s="125">
        <f t="shared" si="7"/>
        <v>0</v>
      </c>
      <c r="BI17" s="125">
        <f t="shared" si="7"/>
        <v>0</v>
      </c>
      <c r="BJ17" s="125">
        <f t="shared" si="7"/>
        <v>0</v>
      </c>
      <c r="BK17" s="125">
        <f t="shared" si="7"/>
        <v>0</v>
      </c>
      <c r="BL17" s="125">
        <f t="shared" si="7"/>
        <v>0</v>
      </c>
      <c r="BM17" s="125">
        <f t="shared" si="7"/>
        <v>0</v>
      </c>
      <c r="BN17" s="125">
        <f t="shared" si="7"/>
        <v>0</v>
      </c>
    </row>
    <row r="18" spans="14:66" x14ac:dyDescent="0.2">
      <c r="N18" s="127" t="s">
        <v>1067</v>
      </c>
      <c r="O18" s="125">
        <f>COUNT(O5,O10)</f>
        <v>0</v>
      </c>
      <c r="P18" s="125">
        <f t="shared" ref="P18:BN18" si="8">COUNT(P5,P10)</f>
        <v>0</v>
      </c>
      <c r="Q18" s="125">
        <f t="shared" si="8"/>
        <v>0</v>
      </c>
      <c r="R18" s="125">
        <f t="shared" si="8"/>
        <v>0</v>
      </c>
      <c r="S18" s="125">
        <f t="shared" si="8"/>
        <v>0</v>
      </c>
      <c r="T18" s="125">
        <f t="shared" si="8"/>
        <v>0</v>
      </c>
      <c r="U18" s="125">
        <f t="shared" si="8"/>
        <v>0</v>
      </c>
      <c r="V18" s="125">
        <f t="shared" si="8"/>
        <v>0</v>
      </c>
      <c r="W18" s="125">
        <f t="shared" si="8"/>
        <v>0</v>
      </c>
      <c r="X18" s="125">
        <f t="shared" si="8"/>
        <v>0</v>
      </c>
      <c r="Y18" s="125">
        <f t="shared" si="8"/>
        <v>0</v>
      </c>
      <c r="Z18" s="125">
        <f t="shared" si="8"/>
        <v>0</v>
      </c>
      <c r="AA18" s="125">
        <f t="shared" si="8"/>
        <v>0</v>
      </c>
      <c r="AB18" s="125">
        <f t="shared" si="8"/>
        <v>0</v>
      </c>
      <c r="AC18" s="125">
        <f t="shared" si="8"/>
        <v>0</v>
      </c>
      <c r="AD18" s="125">
        <f t="shared" si="8"/>
        <v>0</v>
      </c>
      <c r="AE18" s="125">
        <f t="shared" si="8"/>
        <v>0</v>
      </c>
      <c r="AF18" s="125">
        <f t="shared" si="8"/>
        <v>0</v>
      </c>
      <c r="AG18" s="125">
        <f t="shared" si="8"/>
        <v>0</v>
      </c>
      <c r="AH18" s="125">
        <f t="shared" si="8"/>
        <v>0</v>
      </c>
      <c r="AI18" s="125">
        <f t="shared" si="8"/>
        <v>0</v>
      </c>
      <c r="AJ18" s="125">
        <f t="shared" si="8"/>
        <v>0</v>
      </c>
      <c r="AK18" s="125">
        <f t="shared" si="8"/>
        <v>0</v>
      </c>
      <c r="AL18" s="125">
        <f t="shared" si="8"/>
        <v>0</v>
      </c>
      <c r="AM18" s="125">
        <f t="shared" si="8"/>
        <v>0</v>
      </c>
      <c r="AN18" s="125">
        <f t="shared" si="8"/>
        <v>0</v>
      </c>
      <c r="AO18" s="125">
        <f t="shared" si="8"/>
        <v>0</v>
      </c>
      <c r="AP18" s="125">
        <f t="shared" si="8"/>
        <v>0</v>
      </c>
      <c r="AQ18" s="125">
        <f t="shared" si="8"/>
        <v>2</v>
      </c>
      <c r="AR18" s="125">
        <f t="shared" si="8"/>
        <v>2</v>
      </c>
      <c r="AS18" s="125">
        <f t="shared" si="8"/>
        <v>2</v>
      </c>
      <c r="AT18" s="125">
        <f t="shared" si="8"/>
        <v>2</v>
      </c>
      <c r="AU18" s="125">
        <f t="shared" si="8"/>
        <v>2</v>
      </c>
      <c r="AV18" s="125">
        <f t="shared" si="8"/>
        <v>2</v>
      </c>
      <c r="AW18" s="125">
        <f t="shared" si="8"/>
        <v>2</v>
      </c>
      <c r="AX18" s="125">
        <f t="shared" si="8"/>
        <v>2</v>
      </c>
      <c r="AY18" s="125">
        <f t="shared" si="8"/>
        <v>2</v>
      </c>
      <c r="AZ18" s="125">
        <f t="shared" si="8"/>
        <v>2</v>
      </c>
      <c r="BA18" s="125">
        <f t="shared" si="8"/>
        <v>2</v>
      </c>
      <c r="BB18" s="125">
        <f t="shared" si="8"/>
        <v>2</v>
      </c>
      <c r="BC18" s="125">
        <f t="shared" si="8"/>
        <v>2</v>
      </c>
      <c r="BD18" s="125">
        <f t="shared" si="8"/>
        <v>0</v>
      </c>
      <c r="BE18" s="125">
        <f t="shared" si="8"/>
        <v>0</v>
      </c>
      <c r="BF18" s="125">
        <f t="shared" si="8"/>
        <v>0</v>
      </c>
      <c r="BG18" s="125">
        <f t="shared" si="8"/>
        <v>0</v>
      </c>
      <c r="BH18" s="125">
        <f t="shared" si="8"/>
        <v>0</v>
      </c>
      <c r="BI18" s="125">
        <f t="shared" si="8"/>
        <v>0</v>
      </c>
      <c r="BJ18" s="125">
        <f t="shared" si="8"/>
        <v>0</v>
      </c>
      <c r="BK18" s="125">
        <f t="shared" si="8"/>
        <v>0</v>
      </c>
      <c r="BL18" s="125">
        <f t="shared" si="8"/>
        <v>0</v>
      </c>
      <c r="BM18" s="125">
        <f t="shared" si="8"/>
        <v>0</v>
      </c>
      <c r="BN18" s="125">
        <f t="shared" si="8"/>
        <v>0</v>
      </c>
    </row>
    <row r="19" spans="14:66" ht="22.5" x14ac:dyDescent="0.2">
      <c r="N19" s="128" t="s">
        <v>1068</v>
      </c>
      <c r="O19" s="126" t="e">
        <f>O17/O18</f>
        <v>#DIV/0!</v>
      </c>
      <c r="P19" s="126" t="e">
        <f t="shared" ref="P19:BN19" si="9">P17/P18</f>
        <v>#DIV/0!</v>
      </c>
      <c r="Q19" s="126" t="e">
        <f t="shared" si="9"/>
        <v>#DIV/0!</v>
      </c>
      <c r="R19" s="126" t="e">
        <f t="shared" si="9"/>
        <v>#DIV/0!</v>
      </c>
      <c r="S19" s="126" t="e">
        <f t="shared" si="9"/>
        <v>#DIV/0!</v>
      </c>
      <c r="T19" s="126" t="e">
        <f t="shared" si="9"/>
        <v>#DIV/0!</v>
      </c>
      <c r="U19" s="126" t="e">
        <f t="shared" si="9"/>
        <v>#DIV/0!</v>
      </c>
      <c r="V19" s="126" t="e">
        <f t="shared" si="9"/>
        <v>#DIV/0!</v>
      </c>
      <c r="W19" s="126" t="e">
        <f t="shared" si="9"/>
        <v>#DIV/0!</v>
      </c>
      <c r="X19" s="126" t="e">
        <f t="shared" si="9"/>
        <v>#DIV/0!</v>
      </c>
      <c r="Y19" s="126" t="e">
        <f t="shared" si="9"/>
        <v>#DIV/0!</v>
      </c>
      <c r="Z19" s="126" t="e">
        <f t="shared" si="9"/>
        <v>#DIV/0!</v>
      </c>
      <c r="AA19" s="126" t="e">
        <f t="shared" si="9"/>
        <v>#DIV/0!</v>
      </c>
      <c r="AB19" s="126" t="e">
        <f t="shared" si="9"/>
        <v>#DIV/0!</v>
      </c>
      <c r="AC19" s="126" t="e">
        <f t="shared" si="9"/>
        <v>#DIV/0!</v>
      </c>
      <c r="AD19" s="126" t="e">
        <f t="shared" si="9"/>
        <v>#DIV/0!</v>
      </c>
      <c r="AE19" s="126" t="e">
        <f t="shared" si="9"/>
        <v>#DIV/0!</v>
      </c>
      <c r="AF19" s="126" t="e">
        <f t="shared" si="9"/>
        <v>#DIV/0!</v>
      </c>
      <c r="AG19" s="126" t="e">
        <f t="shared" si="9"/>
        <v>#DIV/0!</v>
      </c>
      <c r="AH19" s="126" t="e">
        <f t="shared" si="9"/>
        <v>#DIV/0!</v>
      </c>
      <c r="AI19" s="126" t="e">
        <f t="shared" si="9"/>
        <v>#DIV/0!</v>
      </c>
      <c r="AJ19" s="126" t="e">
        <f t="shared" si="9"/>
        <v>#DIV/0!</v>
      </c>
      <c r="AK19" s="126" t="e">
        <f t="shared" si="9"/>
        <v>#DIV/0!</v>
      </c>
      <c r="AL19" s="126" t="e">
        <f t="shared" si="9"/>
        <v>#DIV/0!</v>
      </c>
      <c r="AM19" s="126" t="e">
        <f t="shared" si="9"/>
        <v>#DIV/0!</v>
      </c>
      <c r="AN19" s="126" t="e">
        <f t="shared" si="9"/>
        <v>#DIV/0!</v>
      </c>
      <c r="AO19" s="126" t="e">
        <f t="shared" si="9"/>
        <v>#DIV/0!</v>
      </c>
      <c r="AP19" s="126" t="e">
        <f t="shared" si="9"/>
        <v>#DIV/0!</v>
      </c>
      <c r="AQ19" s="126">
        <f>AQ17/AQ18</f>
        <v>12</v>
      </c>
      <c r="AR19" s="126">
        <f t="shared" si="9"/>
        <v>3</v>
      </c>
      <c r="AS19" s="126">
        <f t="shared" si="9"/>
        <v>4</v>
      </c>
      <c r="AT19" s="126">
        <f t="shared" si="9"/>
        <v>14</v>
      </c>
      <c r="AU19" s="126">
        <f t="shared" si="9"/>
        <v>14</v>
      </c>
      <c r="AV19" s="126">
        <f t="shared" si="9"/>
        <v>5</v>
      </c>
      <c r="AW19" s="126">
        <f t="shared" si="9"/>
        <v>7</v>
      </c>
      <c r="AX19" s="126">
        <f t="shared" si="9"/>
        <v>9</v>
      </c>
      <c r="AY19" s="126">
        <f t="shared" si="9"/>
        <v>9</v>
      </c>
      <c r="AZ19" s="126">
        <f t="shared" si="9"/>
        <v>6</v>
      </c>
      <c r="BA19" s="126">
        <f t="shared" si="9"/>
        <v>6</v>
      </c>
      <c r="BB19" s="126">
        <f t="shared" si="9"/>
        <v>3</v>
      </c>
      <c r="BC19" s="126">
        <f t="shared" si="9"/>
        <v>3</v>
      </c>
      <c r="BD19" s="126" t="e">
        <f t="shared" si="9"/>
        <v>#DIV/0!</v>
      </c>
      <c r="BE19" s="126" t="e">
        <f t="shared" si="9"/>
        <v>#DIV/0!</v>
      </c>
      <c r="BF19" s="126" t="e">
        <f t="shared" si="9"/>
        <v>#DIV/0!</v>
      </c>
      <c r="BG19" s="126" t="e">
        <f t="shared" si="9"/>
        <v>#DIV/0!</v>
      </c>
      <c r="BH19" s="126" t="e">
        <f t="shared" si="9"/>
        <v>#DIV/0!</v>
      </c>
      <c r="BI19" s="126" t="e">
        <f t="shared" si="9"/>
        <v>#DIV/0!</v>
      </c>
      <c r="BJ19" s="126" t="e">
        <f t="shared" si="9"/>
        <v>#DIV/0!</v>
      </c>
      <c r="BK19" s="126" t="e">
        <f t="shared" si="9"/>
        <v>#DIV/0!</v>
      </c>
      <c r="BL19" s="126" t="e">
        <f t="shared" si="9"/>
        <v>#DIV/0!</v>
      </c>
      <c r="BM19" s="126" t="e">
        <f t="shared" si="9"/>
        <v>#DIV/0!</v>
      </c>
      <c r="BN19" s="126" t="e">
        <f t="shared" si="9"/>
        <v>#DIV/0!</v>
      </c>
    </row>
  </sheetData>
  <mergeCells count="26">
    <mergeCell ref="M8:M12"/>
    <mergeCell ref="G8:G12"/>
    <mergeCell ref="L8:L12"/>
    <mergeCell ref="H8:H12"/>
    <mergeCell ref="I8:I12"/>
    <mergeCell ref="F8:F12"/>
    <mergeCell ref="J8:J12"/>
    <mergeCell ref="K8:K12"/>
    <mergeCell ref="M3:M7"/>
    <mergeCell ref="A3:A7"/>
    <mergeCell ref="B3:B7"/>
    <mergeCell ref="C3:C7"/>
    <mergeCell ref="D3:D7"/>
    <mergeCell ref="E3:E7"/>
    <mergeCell ref="F3:F7"/>
    <mergeCell ref="L3:L7"/>
    <mergeCell ref="G3:G7"/>
    <mergeCell ref="H3:H7"/>
    <mergeCell ref="I3:I7"/>
    <mergeCell ref="J3:J7"/>
    <mergeCell ref="K3:K7"/>
    <mergeCell ref="A8:A12"/>
    <mergeCell ref="B8:B12"/>
    <mergeCell ref="C8:C12"/>
    <mergeCell ref="D8:D12"/>
    <mergeCell ref="E8:E1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4"/>
  <sheetViews>
    <sheetView workbookViewId="0">
      <pane xSplit="17" ySplit="2" topLeftCell="AR40" activePane="bottomRight" state="frozen"/>
      <selection pane="topRight" activeCell="Q1" sqref="Q1"/>
      <selection pane="bottomLeft" activeCell="A3" sqref="A3"/>
      <selection pane="bottomRight" activeCell="Q65" sqref="Q65"/>
    </sheetView>
  </sheetViews>
  <sheetFormatPr baseColWidth="10" defaultRowHeight="12.75" x14ac:dyDescent="0.2"/>
  <cols>
    <col min="1" max="1" width="6.42578125" style="50" customWidth="1"/>
    <col min="2" max="2" width="6" style="50" customWidth="1"/>
    <col min="3" max="3" width="7.85546875" style="50" customWidth="1"/>
    <col min="4" max="5" width="8.28515625" style="50" customWidth="1"/>
    <col min="6" max="6" width="7.5703125" style="50" customWidth="1"/>
    <col min="7" max="7" width="6.5703125" style="50" customWidth="1"/>
    <col min="8" max="8" width="10.5703125" style="47" customWidth="1"/>
    <col min="9" max="9" width="8.28515625" style="50" customWidth="1"/>
    <col min="10" max="10" width="7.7109375" style="50" customWidth="1"/>
    <col min="11" max="11" width="7" style="50" customWidth="1"/>
    <col min="12" max="12" width="9.42578125" style="50" customWidth="1"/>
    <col min="13" max="13" width="5.7109375" style="50" customWidth="1"/>
    <col min="14" max="14" width="5.85546875" style="50" customWidth="1"/>
    <col min="15" max="15" width="6.28515625" style="50" customWidth="1"/>
    <col min="16" max="16" width="6" style="50" customWidth="1"/>
    <col min="17" max="17" width="14.28515625" style="113" customWidth="1"/>
    <col min="18" max="69" width="3.42578125" style="113" customWidth="1"/>
    <col min="70" max="70" width="11.42578125" style="113"/>
  </cols>
  <sheetData>
    <row r="1" spans="1:70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</row>
    <row r="2" spans="1:70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306" t="s">
        <v>27</v>
      </c>
      <c r="B3" s="306">
        <v>1</v>
      </c>
      <c r="C3" s="306" t="s">
        <v>76</v>
      </c>
      <c r="D3" s="306"/>
      <c r="E3" s="304" t="s">
        <v>144</v>
      </c>
      <c r="F3" s="306"/>
      <c r="G3" s="306" t="s">
        <v>1326</v>
      </c>
      <c r="H3" s="305" t="s">
        <v>145</v>
      </c>
      <c r="I3" s="306" t="s">
        <v>1327</v>
      </c>
      <c r="J3" s="306" t="s">
        <v>1328</v>
      </c>
      <c r="K3" s="306" t="s">
        <v>1329</v>
      </c>
      <c r="L3" s="306" t="s">
        <v>1330</v>
      </c>
      <c r="M3" s="306" t="s">
        <v>1331</v>
      </c>
      <c r="N3" s="306"/>
      <c r="O3" s="306"/>
      <c r="P3" s="308"/>
      <c r="Q3" s="219" t="s">
        <v>934</v>
      </c>
      <c r="R3" s="220">
        <v>16</v>
      </c>
      <c r="S3" s="220">
        <v>0</v>
      </c>
      <c r="T3" s="220">
        <v>0</v>
      </c>
      <c r="U3" s="220">
        <v>0</v>
      </c>
      <c r="V3" s="220">
        <v>0</v>
      </c>
      <c r="W3" s="220">
        <v>3</v>
      </c>
      <c r="X3" s="220">
        <v>2</v>
      </c>
      <c r="Y3" s="220">
        <v>0</v>
      </c>
      <c r="Z3" s="220">
        <v>1</v>
      </c>
      <c r="AA3" s="220">
        <v>2</v>
      </c>
      <c r="AB3" s="220">
        <v>0</v>
      </c>
      <c r="AC3" s="220">
        <v>2</v>
      </c>
      <c r="AD3" s="220">
        <v>18</v>
      </c>
      <c r="AE3" s="220">
        <v>10</v>
      </c>
      <c r="AF3" s="220">
        <v>8</v>
      </c>
      <c r="AG3" s="220">
        <v>52</v>
      </c>
      <c r="AH3" s="220">
        <v>40</v>
      </c>
      <c r="AI3" s="220">
        <v>0</v>
      </c>
      <c r="AJ3" s="220">
        <v>3</v>
      </c>
      <c r="AK3" s="220">
        <v>3</v>
      </c>
      <c r="AL3" s="220">
        <v>25</v>
      </c>
      <c r="AM3" s="220">
        <v>25</v>
      </c>
      <c r="AN3" s="220">
        <v>7</v>
      </c>
      <c r="AO3" s="220">
        <v>2</v>
      </c>
      <c r="AP3" s="220">
        <v>4</v>
      </c>
      <c r="AQ3" s="220">
        <v>94</v>
      </c>
      <c r="AR3" s="220">
        <v>54</v>
      </c>
      <c r="AS3" s="220">
        <v>280</v>
      </c>
      <c r="AT3" s="220">
        <v>1102</v>
      </c>
      <c r="AU3" s="220">
        <v>76</v>
      </c>
      <c r="AV3" s="220">
        <v>51</v>
      </c>
      <c r="AW3" s="220">
        <v>2204</v>
      </c>
      <c r="AX3" s="220">
        <v>1600</v>
      </c>
      <c r="AY3" s="220">
        <v>704</v>
      </c>
      <c r="AZ3" s="220">
        <v>849</v>
      </c>
      <c r="BA3" s="220">
        <v>367</v>
      </c>
      <c r="BB3" s="220">
        <v>398</v>
      </c>
      <c r="BC3" s="220">
        <v>425</v>
      </c>
      <c r="BD3" s="220">
        <v>495</v>
      </c>
      <c r="BE3" s="220">
        <v>1536</v>
      </c>
      <c r="BF3" s="220">
        <v>2497</v>
      </c>
      <c r="BG3" s="220">
        <v>464</v>
      </c>
      <c r="BH3" s="220">
        <v>932</v>
      </c>
      <c r="BI3" s="220">
        <v>2432</v>
      </c>
      <c r="BJ3" s="220">
        <v>391</v>
      </c>
      <c r="BK3" s="220">
        <v>547</v>
      </c>
      <c r="BL3" s="220">
        <v>57</v>
      </c>
      <c r="BM3" s="220">
        <v>320</v>
      </c>
      <c r="BN3" s="220">
        <v>378</v>
      </c>
      <c r="BO3" s="220">
        <v>242</v>
      </c>
      <c r="BP3" s="220">
        <v>13</v>
      </c>
      <c r="BQ3" s="220">
        <v>165</v>
      </c>
      <c r="BR3" s="132">
        <f t="shared" ref="BR3:BR5" si="0">SUM(R3:BQ3)</f>
        <v>18896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13</v>
      </c>
      <c r="S4" s="220">
        <v>0</v>
      </c>
      <c r="T4" s="220">
        <v>0</v>
      </c>
      <c r="U4" s="220">
        <v>0</v>
      </c>
      <c r="V4" s="220">
        <v>1</v>
      </c>
      <c r="W4" s="220">
        <v>3</v>
      </c>
      <c r="X4" s="220">
        <v>0</v>
      </c>
      <c r="Y4" s="220">
        <v>1</v>
      </c>
      <c r="Z4" s="220">
        <v>1</v>
      </c>
      <c r="AA4" s="220">
        <v>2</v>
      </c>
      <c r="AB4" s="220">
        <v>5</v>
      </c>
      <c r="AC4" s="220">
        <v>3</v>
      </c>
      <c r="AD4" s="220">
        <v>20</v>
      </c>
      <c r="AE4" s="220">
        <v>8</v>
      </c>
      <c r="AF4" s="220">
        <v>28</v>
      </c>
      <c r="AG4" s="220">
        <v>44</v>
      </c>
      <c r="AH4" s="220">
        <v>24</v>
      </c>
      <c r="AI4" s="220">
        <v>0</v>
      </c>
      <c r="AJ4" s="220">
        <v>18</v>
      </c>
      <c r="AK4" s="220">
        <v>8</v>
      </c>
      <c r="AL4" s="220">
        <v>15</v>
      </c>
      <c r="AM4" s="220">
        <v>16</v>
      </c>
      <c r="AN4" s="220">
        <v>2</v>
      </c>
      <c r="AO4" s="220">
        <v>5</v>
      </c>
      <c r="AP4" s="220">
        <v>2</v>
      </c>
      <c r="AQ4" s="220">
        <v>83</v>
      </c>
      <c r="AR4" s="220">
        <v>93</v>
      </c>
      <c r="AS4" s="220">
        <v>184</v>
      </c>
      <c r="AT4" s="220">
        <v>656</v>
      </c>
      <c r="AU4" s="220">
        <v>32</v>
      </c>
      <c r="AV4" s="220">
        <v>77</v>
      </c>
      <c r="AW4" s="220">
        <v>2076</v>
      </c>
      <c r="AX4" s="220">
        <v>1282</v>
      </c>
      <c r="AY4" s="220">
        <v>536</v>
      </c>
      <c r="AZ4" s="220">
        <v>568</v>
      </c>
      <c r="BA4" s="220">
        <v>355</v>
      </c>
      <c r="BB4" s="220">
        <v>493</v>
      </c>
      <c r="BC4" s="220">
        <v>456</v>
      </c>
      <c r="BD4" s="220">
        <v>1038</v>
      </c>
      <c r="BE4" s="220">
        <v>1315</v>
      </c>
      <c r="BF4" s="220">
        <v>1802</v>
      </c>
      <c r="BG4" s="220">
        <v>521</v>
      </c>
      <c r="BH4" s="220">
        <v>604</v>
      </c>
      <c r="BI4" s="220">
        <v>1894</v>
      </c>
      <c r="BJ4" s="220">
        <v>196</v>
      </c>
      <c r="BK4" s="220">
        <v>384</v>
      </c>
      <c r="BL4" s="220">
        <v>59</v>
      </c>
      <c r="BM4" s="220">
        <v>337</v>
      </c>
      <c r="BN4" s="220">
        <v>506</v>
      </c>
      <c r="BO4" s="220">
        <v>309</v>
      </c>
      <c r="BP4" s="220">
        <v>28</v>
      </c>
      <c r="BQ4" s="220">
        <v>285</v>
      </c>
      <c r="BR4" s="132">
        <f t="shared" si="0"/>
        <v>16388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29</v>
      </c>
      <c r="S5" s="222">
        <f t="shared" si="1"/>
        <v>0</v>
      </c>
      <c r="T5" s="222">
        <f t="shared" si="1"/>
        <v>0</v>
      </c>
      <c r="U5" s="222">
        <f t="shared" si="1"/>
        <v>0</v>
      </c>
      <c r="V5" s="222">
        <f t="shared" si="1"/>
        <v>1</v>
      </c>
      <c r="W5" s="222">
        <f t="shared" si="1"/>
        <v>6</v>
      </c>
      <c r="X5" s="222">
        <f t="shared" si="1"/>
        <v>2</v>
      </c>
      <c r="Y5" s="222">
        <f t="shared" si="1"/>
        <v>1</v>
      </c>
      <c r="Z5" s="222">
        <f t="shared" si="1"/>
        <v>2</v>
      </c>
      <c r="AA5" s="222">
        <f t="shared" si="1"/>
        <v>4</v>
      </c>
      <c r="AB5" s="222">
        <f t="shared" si="1"/>
        <v>5</v>
      </c>
      <c r="AC5" s="222">
        <f t="shared" si="1"/>
        <v>5</v>
      </c>
      <c r="AD5" s="222">
        <f t="shared" si="1"/>
        <v>38</v>
      </c>
      <c r="AE5" s="222">
        <f t="shared" si="1"/>
        <v>18</v>
      </c>
      <c r="AF5" s="222">
        <f t="shared" si="1"/>
        <v>36</v>
      </c>
      <c r="AG5" s="222">
        <f t="shared" si="1"/>
        <v>96</v>
      </c>
      <c r="AH5" s="222">
        <f t="shared" si="1"/>
        <v>64</v>
      </c>
      <c r="AI5" s="222">
        <f t="shared" si="1"/>
        <v>0</v>
      </c>
      <c r="AJ5" s="222">
        <f t="shared" si="1"/>
        <v>21</v>
      </c>
      <c r="AK5" s="222">
        <f t="shared" si="1"/>
        <v>11</v>
      </c>
      <c r="AL5" s="222">
        <f t="shared" si="1"/>
        <v>40</v>
      </c>
      <c r="AM5" s="222">
        <f t="shared" si="1"/>
        <v>41</v>
      </c>
      <c r="AN5" s="222">
        <f t="shared" si="1"/>
        <v>9</v>
      </c>
      <c r="AO5" s="222">
        <f t="shared" si="1"/>
        <v>7</v>
      </c>
      <c r="AP5" s="222">
        <f t="shared" si="1"/>
        <v>6</v>
      </c>
      <c r="AQ5" s="222">
        <f t="shared" si="1"/>
        <v>177</v>
      </c>
      <c r="AR5" s="222">
        <f t="shared" si="1"/>
        <v>147</v>
      </c>
      <c r="AS5" s="222">
        <f t="shared" si="1"/>
        <v>464</v>
      </c>
      <c r="AT5" s="222">
        <f t="shared" si="1"/>
        <v>1758</v>
      </c>
      <c r="AU5" s="222">
        <f t="shared" si="1"/>
        <v>108</v>
      </c>
      <c r="AV5" s="222">
        <f t="shared" si="1"/>
        <v>128</v>
      </c>
      <c r="AW5" s="222">
        <f t="shared" si="1"/>
        <v>4280</v>
      </c>
      <c r="AX5" s="222">
        <f t="shared" si="1"/>
        <v>2882</v>
      </c>
      <c r="AY5" s="222">
        <f t="shared" si="1"/>
        <v>1240</v>
      </c>
      <c r="AZ5" s="222">
        <f t="shared" si="1"/>
        <v>1417</v>
      </c>
      <c r="BA5" s="222">
        <f t="shared" si="1"/>
        <v>722</v>
      </c>
      <c r="BB5" s="222">
        <f t="shared" si="1"/>
        <v>891</v>
      </c>
      <c r="BC5" s="222">
        <f t="shared" si="1"/>
        <v>881</v>
      </c>
      <c r="BD5" s="222">
        <f t="shared" si="1"/>
        <v>1533</v>
      </c>
      <c r="BE5" s="222">
        <f t="shared" si="1"/>
        <v>2851</v>
      </c>
      <c r="BF5" s="222">
        <f t="shared" si="1"/>
        <v>4299</v>
      </c>
      <c r="BG5" s="222">
        <f t="shared" si="1"/>
        <v>985</v>
      </c>
      <c r="BH5" s="222">
        <f t="shared" si="1"/>
        <v>1536</v>
      </c>
      <c r="BI5" s="222">
        <f t="shared" si="1"/>
        <v>4326</v>
      </c>
      <c r="BJ5" s="222">
        <f t="shared" si="1"/>
        <v>587</v>
      </c>
      <c r="BK5" s="222">
        <f t="shared" si="1"/>
        <v>931</v>
      </c>
      <c r="BL5" s="222">
        <f t="shared" si="1"/>
        <v>116</v>
      </c>
      <c r="BM5" s="222">
        <f t="shared" si="1"/>
        <v>657</v>
      </c>
      <c r="BN5" s="222">
        <f t="shared" si="1"/>
        <v>884</v>
      </c>
      <c r="BO5" s="222">
        <f t="shared" si="1"/>
        <v>551</v>
      </c>
      <c r="BP5" s="222">
        <f t="shared" si="1"/>
        <v>41</v>
      </c>
      <c r="BQ5" s="222">
        <f t="shared" si="1"/>
        <v>450</v>
      </c>
      <c r="BR5" s="133">
        <f t="shared" si="0"/>
        <v>35284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55.172413793103445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>
        <f t="shared" si="2"/>
        <v>0</v>
      </c>
      <c r="W6" s="223">
        <f t="shared" si="2"/>
        <v>50</v>
      </c>
      <c r="X6" s="223">
        <f t="shared" si="2"/>
        <v>100</v>
      </c>
      <c r="Y6" s="223">
        <f t="shared" si="2"/>
        <v>0</v>
      </c>
      <c r="Z6" s="223">
        <f t="shared" si="2"/>
        <v>50</v>
      </c>
      <c r="AA6" s="223">
        <f t="shared" si="2"/>
        <v>50</v>
      </c>
      <c r="AB6" s="223">
        <f t="shared" si="2"/>
        <v>0</v>
      </c>
      <c r="AC6" s="223">
        <f t="shared" si="2"/>
        <v>40</v>
      </c>
      <c r="AD6" s="223">
        <f t="shared" si="2"/>
        <v>47.368421052631582</v>
      </c>
      <c r="AE6" s="223">
        <f t="shared" si="2"/>
        <v>55.555555555555557</v>
      </c>
      <c r="AF6" s="223">
        <f t="shared" si="2"/>
        <v>22.222222222222221</v>
      </c>
      <c r="AG6" s="223">
        <f t="shared" si="2"/>
        <v>54.166666666666671</v>
      </c>
      <c r="AH6" s="223">
        <f t="shared" si="2"/>
        <v>62.5</v>
      </c>
      <c r="AI6" s="223" t="str">
        <f t="shared" si="2"/>
        <v>-</v>
      </c>
      <c r="AJ6" s="223">
        <f t="shared" si="2"/>
        <v>14.285714285714285</v>
      </c>
      <c r="AK6" s="223">
        <f t="shared" si="2"/>
        <v>27.272727272727273</v>
      </c>
      <c r="AL6" s="223">
        <f t="shared" si="2"/>
        <v>62.5</v>
      </c>
      <c r="AM6" s="223">
        <f t="shared" si="2"/>
        <v>60.975609756097562</v>
      </c>
      <c r="AN6" s="223">
        <f t="shared" si="2"/>
        <v>77.777777777777771</v>
      </c>
      <c r="AO6" s="223">
        <f t="shared" si="2"/>
        <v>28.571428571428573</v>
      </c>
      <c r="AP6" s="223">
        <f t="shared" si="2"/>
        <v>66.666666666666671</v>
      </c>
      <c r="AQ6" s="223">
        <f t="shared" si="2"/>
        <v>53.10734463276836</v>
      </c>
      <c r="AR6" s="223">
        <f t="shared" si="2"/>
        <v>36.734693877551017</v>
      </c>
      <c r="AS6" s="223">
        <f t="shared" si="2"/>
        <v>60.34482758620689</v>
      </c>
      <c r="AT6" s="223">
        <f t="shared" si="2"/>
        <v>62.684869169510804</v>
      </c>
      <c r="AU6" s="223">
        <f t="shared" si="2"/>
        <v>70.370370370370367</v>
      </c>
      <c r="AV6" s="223">
        <f t="shared" si="2"/>
        <v>39.84375</v>
      </c>
      <c r="AW6" s="223">
        <f t="shared" si="2"/>
        <v>51.495327102803735</v>
      </c>
      <c r="AX6" s="223">
        <f t="shared" si="2"/>
        <v>55.517002081887576</v>
      </c>
      <c r="AY6" s="223">
        <f t="shared" si="2"/>
        <v>56.774193548387096</v>
      </c>
      <c r="AZ6" s="223">
        <f t="shared" si="2"/>
        <v>59.915314043754414</v>
      </c>
      <c r="BA6" s="223">
        <f t="shared" si="2"/>
        <v>50.83102493074793</v>
      </c>
      <c r="BB6" s="223">
        <f t="shared" si="2"/>
        <v>44.668911335578002</v>
      </c>
      <c r="BC6" s="223">
        <f t="shared" si="2"/>
        <v>48.240635641316686</v>
      </c>
      <c r="BD6" s="223">
        <f t="shared" si="2"/>
        <v>32.289628180039138</v>
      </c>
      <c r="BE6" s="223">
        <f t="shared" si="2"/>
        <v>53.875833041038227</v>
      </c>
      <c r="BF6" s="223">
        <f t="shared" si="2"/>
        <v>58.083275180274484</v>
      </c>
      <c r="BG6" s="223">
        <f t="shared" si="2"/>
        <v>47.106598984771573</v>
      </c>
      <c r="BH6" s="223">
        <f t="shared" si="2"/>
        <v>60.677083333333336</v>
      </c>
      <c r="BI6" s="223">
        <f t="shared" si="2"/>
        <v>56.218215441516406</v>
      </c>
      <c r="BJ6" s="223">
        <f t="shared" si="2"/>
        <v>66.609880749574103</v>
      </c>
      <c r="BK6" s="223">
        <f t="shared" si="2"/>
        <v>58.754027926960255</v>
      </c>
      <c r="BL6" s="223">
        <f t="shared" si="2"/>
        <v>49.137931034482754</v>
      </c>
      <c r="BM6" s="223">
        <f t="shared" si="2"/>
        <v>48.706240487062402</v>
      </c>
      <c r="BN6" s="223">
        <f t="shared" si="2"/>
        <v>42.76018099547511</v>
      </c>
      <c r="BO6" s="223">
        <f t="shared" si="2"/>
        <v>43.920145190562614</v>
      </c>
      <c r="BP6" s="223">
        <f t="shared" si="2"/>
        <v>31.707317073170731</v>
      </c>
      <c r="BQ6" s="223">
        <f t="shared" si="2"/>
        <v>36.666666666666664</v>
      </c>
      <c r="BR6" s="270">
        <f t="shared" ref="BR6:BR7" si="3">AVERAGE(R6:BQ6)</f>
        <v>47.959926921383385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06" t="s">
        <v>27</v>
      </c>
      <c r="B8" s="306">
        <v>2</v>
      </c>
      <c r="C8" s="306" t="s">
        <v>76</v>
      </c>
      <c r="D8" s="306"/>
      <c r="E8" s="304" t="s">
        <v>146</v>
      </c>
      <c r="F8" s="307" t="s">
        <v>1332</v>
      </c>
      <c r="G8" s="306" t="s">
        <v>1333</v>
      </c>
      <c r="H8" s="305" t="s">
        <v>147</v>
      </c>
      <c r="I8" s="307" t="s">
        <v>1334</v>
      </c>
      <c r="J8" s="306" t="s">
        <v>1335</v>
      </c>
      <c r="K8" s="306" t="s">
        <v>1336</v>
      </c>
      <c r="L8" s="306" t="s">
        <v>1337</v>
      </c>
      <c r="M8" s="306" t="s">
        <v>1338</v>
      </c>
      <c r="N8" s="306"/>
      <c r="O8" s="306"/>
      <c r="P8" s="308"/>
      <c r="Q8" s="219" t="s">
        <v>934</v>
      </c>
      <c r="R8" s="220">
        <v>8</v>
      </c>
      <c r="S8" s="220">
        <v>3</v>
      </c>
      <c r="T8" s="220">
        <v>5</v>
      </c>
      <c r="U8" s="220">
        <v>0</v>
      </c>
      <c r="V8" s="220">
        <v>6</v>
      </c>
      <c r="W8" s="220">
        <v>9</v>
      </c>
      <c r="X8" s="220">
        <v>0</v>
      </c>
      <c r="Y8" s="220">
        <v>0</v>
      </c>
      <c r="Z8" s="220">
        <v>5</v>
      </c>
      <c r="AA8" s="220">
        <v>0</v>
      </c>
      <c r="AB8" s="220">
        <v>3</v>
      </c>
      <c r="AC8" s="220">
        <v>14</v>
      </c>
      <c r="AD8" s="220">
        <v>34</v>
      </c>
      <c r="AE8" s="220">
        <v>14</v>
      </c>
      <c r="AF8" s="220">
        <v>48</v>
      </c>
      <c r="AG8" s="220">
        <v>12</v>
      </c>
      <c r="AH8" s="220">
        <v>15</v>
      </c>
      <c r="AI8" s="220">
        <v>0</v>
      </c>
      <c r="AJ8" s="220">
        <v>0</v>
      </c>
      <c r="AK8" s="220">
        <v>4</v>
      </c>
      <c r="AL8" s="220">
        <v>0</v>
      </c>
      <c r="AM8" s="220">
        <v>5</v>
      </c>
      <c r="AN8" s="220">
        <v>0</v>
      </c>
      <c r="AO8" s="220">
        <v>15</v>
      </c>
      <c r="AP8" s="220">
        <v>7</v>
      </c>
      <c r="AQ8" s="220">
        <v>10</v>
      </c>
      <c r="AR8" s="220">
        <v>42</v>
      </c>
      <c r="AS8" s="220">
        <v>46</v>
      </c>
      <c r="AT8" s="220">
        <v>100</v>
      </c>
      <c r="AU8" s="220">
        <v>24</v>
      </c>
      <c r="AV8" s="220">
        <v>29</v>
      </c>
      <c r="AW8" s="220">
        <v>148</v>
      </c>
      <c r="AX8" s="220">
        <v>192</v>
      </c>
      <c r="AY8" s="220">
        <v>99</v>
      </c>
      <c r="AZ8" s="220">
        <v>64</v>
      </c>
      <c r="BA8" s="220">
        <v>30</v>
      </c>
      <c r="BB8" s="220">
        <v>44</v>
      </c>
      <c r="BC8" s="220">
        <v>37</v>
      </c>
      <c r="BD8" s="220">
        <v>74</v>
      </c>
      <c r="BE8" s="220">
        <v>182</v>
      </c>
      <c r="BF8" s="220">
        <v>385</v>
      </c>
      <c r="BG8" s="220">
        <v>392</v>
      </c>
      <c r="BH8" s="220">
        <v>142</v>
      </c>
      <c r="BI8" s="220">
        <v>616</v>
      </c>
      <c r="BJ8" s="220">
        <v>120</v>
      </c>
      <c r="BK8" s="220">
        <v>493</v>
      </c>
      <c r="BL8" s="220">
        <v>62</v>
      </c>
      <c r="BM8" s="220">
        <v>127</v>
      </c>
      <c r="BN8" s="220">
        <v>74</v>
      </c>
      <c r="BO8" s="220">
        <v>57</v>
      </c>
      <c r="BP8" s="220">
        <v>6</v>
      </c>
      <c r="BQ8" s="220">
        <v>46</v>
      </c>
      <c r="BR8" s="132">
        <f t="shared" ref="BR8:BR10" si="4">SUM(R8:BQ8)</f>
        <v>3848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>
        <v>5</v>
      </c>
      <c r="S9" s="220">
        <v>2</v>
      </c>
      <c r="T9" s="220">
        <v>5</v>
      </c>
      <c r="U9" s="220">
        <v>0</v>
      </c>
      <c r="V9" s="220">
        <v>7</v>
      </c>
      <c r="W9" s="220">
        <v>8</v>
      </c>
      <c r="X9" s="220">
        <v>0</v>
      </c>
      <c r="Y9" s="220">
        <v>2</v>
      </c>
      <c r="Z9" s="220">
        <v>5</v>
      </c>
      <c r="AA9" s="220">
        <v>2</v>
      </c>
      <c r="AB9" s="220">
        <v>5</v>
      </c>
      <c r="AC9" s="220">
        <v>6</v>
      </c>
      <c r="AD9" s="220">
        <v>44</v>
      </c>
      <c r="AE9" s="220">
        <v>44</v>
      </c>
      <c r="AF9" s="220">
        <v>64</v>
      </c>
      <c r="AG9" s="220">
        <v>22</v>
      </c>
      <c r="AH9" s="220">
        <v>19</v>
      </c>
      <c r="AI9" s="220">
        <v>0</v>
      </c>
      <c r="AJ9" s="220">
        <v>2</v>
      </c>
      <c r="AK9" s="220">
        <v>15</v>
      </c>
      <c r="AL9" s="220">
        <v>0</v>
      </c>
      <c r="AM9" s="220">
        <v>4</v>
      </c>
      <c r="AN9" s="220">
        <v>2</v>
      </c>
      <c r="AO9" s="220">
        <v>9</v>
      </c>
      <c r="AP9" s="220">
        <v>2</v>
      </c>
      <c r="AQ9" s="220">
        <v>10</v>
      </c>
      <c r="AR9" s="220">
        <v>9</v>
      </c>
      <c r="AS9" s="220">
        <v>15</v>
      </c>
      <c r="AT9" s="220">
        <v>102</v>
      </c>
      <c r="AU9" s="220">
        <v>13</v>
      </c>
      <c r="AV9" s="220">
        <v>38</v>
      </c>
      <c r="AW9" s="220">
        <v>166</v>
      </c>
      <c r="AX9" s="220">
        <v>117</v>
      </c>
      <c r="AY9" s="220">
        <v>39</v>
      </c>
      <c r="AZ9" s="220">
        <v>95</v>
      </c>
      <c r="BA9" s="220">
        <v>26</v>
      </c>
      <c r="BB9" s="220">
        <v>85</v>
      </c>
      <c r="BC9" s="220">
        <v>50</v>
      </c>
      <c r="BD9" s="220">
        <v>81</v>
      </c>
      <c r="BE9" s="220">
        <v>173</v>
      </c>
      <c r="BF9" s="220">
        <v>296</v>
      </c>
      <c r="BG9" s="220">
        <v>215</v>
      </c>
      <c r="BH9" s="220">
        <v>98</v>
      </c>
      <c r="BI9" s="220">
        <v>186</v>
      </c>
      <c r="BJ9" s="220">
        <v>50</v>
      </c>
      <c r="BK9" s="220">
        <v>351</v>
      </c>
      <c r="BL9" s="220">
        <v>77</v>
      </c>
      <c r="BM9" s="220">
        <v>66</v>
      </c>
      <c r="BN9" s="220">
        <v>53</v>
      </c>
      <c r="BO9" s="220">
        <v>30</v>
      </c>
      <c r="BP9" s="220">
        <v>6</v>
      </c>
      <c r="BQ9" s="220">
        <v>14</v>
      </c>
      <c r="BR9" s="132">
        <f t="shared" si="4"/>
        <v>2735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>
        <f t="shared" ref="R10:BQ10" si="5">IF(ISBLANK(R8),"-",R8+R9)</f>
        <v>13</v>
      </c>
      <c r="S10" s="222">
        <f t="shared" si="5"/>
        <v>5</v>
      </c>
      <c r="T10" s="222">
        <f t="shared" si="5"/>
        <v>10</v>
      </c>
      <c r="U10" s="222">
        <f t="shared" si="5"/>
        <v>0</v>
      </c>
      <c r="V10" s="222">
        <f t="shared" si="5"/>
        <v>13</v>
      </c>
      <c r="W10" s="222">
        <f t="shared" si="5"/>
        <v>17</v>
      </c>
      <c r="X10" s="222">
        <f t="shared" si="5"/>
        <v>0</v>
      </c>
      <c r="Y10" s="222">
        <f t="shared" si="5"/>
        <v>2</v>
      </c>
      <c r="Z10" s="222">
        <f t="shared" si="5"/>
        <v>10</v>
      </c>
      <c r="AA10" s="222">
        <f t="shared" si="5"/>
        <v>2</v>
      </c>
      <c r="AB10" s="222">
        <f t="shared" si="5"/>
        <v>8</v>
      </c>
      <c r="AC10" s="222">
        <f t="shared" si="5"/>
        <v>20</v>
      </c>
      <c r="AD10" s="222">
        <f t="shared" si="5"/>
        <v>78</v>
      </c>
      <c r="AE10" s="222">
        <f t="shared" si="5"/>
        <v>58</v>
      </c>
      <c r="AF10" s="222">
        <f t="shared" si="5"/>
        <v>112</v>
      </c>
      <c r="AG10" s="222">
        <f t="shared" si="5"/>
        <v>34</v>
      </c>
      <c r="AH10" s="222">
        <f t="shared" si="5"/>
        <v>34</v>
      </c>
      <c r="AI10" s="222">
        <f t="shared" si="5"/>
        <v>0</v>
      </c>
      <c r="AJ10" s="222">
        <f t="shared" si="5"/>
        <v>2</v>
      </c>
      <c r="AK10" s="222">
        <f t="shared" si="5"/>
        <v>19</v>
      </c>
      <c r="AL10" s="222">
        <f t="shared" si="5"/>
        <v>0</v>
      </c>
      <c r="AM10" s="222">
        <f t="shared" si="5"/>
        <v>9</v>
      </c>
      <c r="AN10" s="222">
        <f t="shared" si="5"/>
        <v>2</v>
      </c>
      <c r="AO10" s="222">
        <f t="shared" si="5"/>
        <v>24</v>
      </c>
      <c r="AP10" s="222">
        <f t="shared" si="5"/>
        <v>9</v>
      </c>
      <c r="AQ10" s="222">
        <f t="shared" si="5"/>
        <v>20</v>
      </c>
      <c r="AR10" s="222">
        <f t="shared" si="5"/>
        <v>51</v>
      </c>
      <c r="AS10" s="222">
        <f t="shared" si="5"/>
        <v>61</v>
      </c>
      <c r="AT10" s="222">
        <f t="shared" si="5"/>
        <v>202</v>
      </c>
      <c r="AU10" s="222">
        <f t="shared" si="5"/>
        <v>37</v>
      </c>
      <c r="AV10" s="222">
        <f t="shared" si="5"/>
        <v>67</v>
      </c>
      <c r="AW10" s="222">
        <f t="shared" si="5"/>
        <v>314</v>
      </c>
      <c r="AX10" s="222">
        <f t="shared" si="5"/>
        <v>309</v>
      </c>
      <c r="AY10" s="222">
        <f t="shared" si="5"/>
        <v>138</v>
      </c>
      <c r="AZ10" s="222">
        <f t="shared" si="5"/>
        <v>159</v>
      </c>
      <c r="BA10" s="222">
        <f t="shared" si="5"/>
        <v>56</v>
      </c>
      <c r="BB10" s="222">
        <f t="shared" si="5"/>
        <v>129</v>
      </c>
      <c r="BC10" s="222">
        <f t="shared" si="5"/>
        <v>87</v>
      </c>
      <c r="BD10" s="222">
        <f t="shared" si="5"/>
        <v>155</v>
      </c>
      <c r="BE10" s="222">
        <f t="shared" si="5"/>
        <v>355</v>
      </c>
      <c r="BF10" s="222">
        <f t="shared" si="5"/>
        <v>681</v>
      </c>
      <c r="BG10" s="222">
        <f t="shared" si="5"/>
        <v>607</v>
      </c>
      <c r="BH10" s="222">
        <f t="shared" si="5"/>
        <v>240</v>
      </c>
      <c r="BI10" s="222">
        <f t="shared" si="5"/>
        <v>802</v>
      </c>
      <c r="BJ10" s="222">
        <f t="shared" si="5"/>
        <v>170</v>
      </c>
      <c r="BK10" s="222">
        <f t="shared" si="5"/>
        <v>844</v>
      </c>
      <c r="BL10" s="222">
        <f t="shared" si="5"/>
        <v>139</v>
      </c>
      <c r="BM10" s="222">
        <f t="shared" si="5"/>
        <v>193</v>
      </c>
      <c r="BN10" s="222">
        <f t="shared" si="5"/>
        <v>127</v>
      </c>
      <c r="BO10" s="222">
        <f t="shared" si="5"/>
        <v>87</v>
      </c>
      <c r="BP10" s="222">
        <f t="shared" si="5"/>
        <v>12</v>
      </c>
      <c r="BQ10" s="222">
        <f t="shared" si="5"/>
        <v>60</v>
      </c>
      <c r="BR10" s="133">
        <f t="shared" si="4"/>
        <v>6583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>
        <f t="shared" ref="R11:BQ11" si="6">IF(ISNUMBER(R10),(IF(R10&gt;0,(100/(R8+R9))*R8,"-")),"-")</f>
        <v>61.53846153846154</v>
      </c>
      <c r="S11" s="223">
        <f t="shared" si="6"/>
        <v>60</v>
      </c>
      <c r="T11" s="223">
        <f t="shared" si="6"/>
        <v>50</v>
      </c>
      <c r="U11" s="223" t="str">
        <f t="shared" si="6"/>
        <v>-</v>
      </c>
      <c r="V11" s="223">
        <f t="shared" si="6"/>
        <v>46.153846153846153</v>
      </c>
      <c r="W11" s="223">
        <f t="shared" si="6"/>
        <v>52.941176470588239</v>
      </c>
      <c r="X11" s="223" t="str">
        <f t="shared" si="6"/>
        <v>-</v>
      </c>
      <c r="Y11" s="223">
        <f t="shared" si="6"/>
        <v>0</v>
      </c>
      <c r="Z11" s="223">
        <f t="shared" si="6"/>
        <v>50</v>
      </c>
      <c r="AA11" s="223">
        <f t="shared" si="6"/>
        <v>0</v>
      </c>
      <c r="AB11" s="223">
        <f t="shared" si="6"/>
        <v>37.5</v>
      </c>
      <c r="AC11" s="223">
        <f t="shared" si="6"/>
        <v>70</v>
      </c>
      <c r="AD11" s="223">
        <f t="shared" si="6"/>
        <v>43.589743589743591</v>
      </c>
      <c r="AE11" s="223">
        <f t="shared" si="6"/>
        <v>24.137931034482758</v>
      </c>
      <c r="AF11" s="223">
        <f t="shared" si="6"/>
        <v>42.857142857142861</v>
      </c>
      <c r="AG11" s="223">
        <f t="shared" si="6"/>
        <v>35.294117647058826</v>
      </c>
      <c r="AH11" s="223">
        <f t="shared" si="6"/>
        <v>44.117647058823536</v>
      </c>
      <c r="AI11" s="223" t="str">
        <f t="shared" si="6"/>
        <v>-</v>
      </c>
      <c r="AJ11" s="223">
        <f t="shared" si="6"/>
        <v>0</v>
      </c>
      <c r="AK11" s="223">
        <f t="shared" si="6"/>
        <v>21.05263157894737</v>
      </c>
      <c r="AL11" s="223" t="str">
        <f t="shared" si="6"/>
        <v>-</v>
      </c>
      <c r="AM11" s="223">
        <f t="shared" si="6"/>
        <v>55.555555555555557</v>
      </c>
      <c r="AN11" s="223">
        <f t="shared" si="6"/>
        <v>0</v>
      </c>
      <c r="AO11" s="223">
        <f t="shared" si="6"/>
        <v>62.500000000000007</v>
      </c>
      <c r="AP11" s="223">
        <f t="shared" si="6"/>
        <v>77.777777777777771</v>
      </c>
      <c r="AQ11" s="223">
        <f t="shared" si="6"/>
        <v>50</v>
      </c>
      <c r="AR11" s="223">
        <f t="shared" si="6"/>
        <v>82.35294117647058</v>
      </c>
      <c r="AS11" s="223">
        <f t="shared" si="6"/>
        <v>75.409836065573771</v>
      </c>
      <c r="AT11" s="223">
        <f t="shared" si="6"/>
        <v>49.504950495049506</v>
      </c>
      <c r="AU11" s="223">
        <f t="shared" si="6"/>
        <v>64.86486486486487</v>
      </c>
      <c r="AV11" s="223">
        <f t="shared" si="6"/>
        <v>43.28358208955224</v>
      </c>
      <c r="AW11" s="223">
        <f t="shared" si="6"/>
        <v>47.133757961783438</v>
      </c>
      <c r="AX11" s="223">
        <f t="shared" si="6"/>
        <v>62.135922330097088</v>
      </c>
      <c r="AY11" s="223">
        <f t="shared" si="6"/>
        <v>71.739130434782609</v>
      </c>
      <c r="AZ11" s="223">
        <f t="shared" si="6"/>
        <v>40.251572327044023</v>
      </c>
      <c r="BA11" s="223">
        <f t="shared" si="6"/>
        <v>53.571428571428577</v>
      </c>
      <c r="BB11" s="223">
        <f t="shared" si="6"/>
        <v>34.108527131782949</v>
      </c>
      <c r="BC11" s="223">
        <f t="shared" si="6"/>
        <v>42.528735632183903</v>
      </c>
      <c r="BD11" s="223">
        <f t="shared" si="6"/>
        <v>47.741935483870968</v>
      </c>
      <c r="BE11" s="223">
        <f t="shared" si="6"/>
        <v>51.267605633802816</v>
      </c>
      <c r="BF11" s="223">
        <f t="shared" si="6"/>
        <v>56.5345080763583</v>
      </c>
      <c r="BG11" s="223">
        <f t="shared" si="6"/>
        <v>64.579901153212518</v>
      </c>
      <c r="BH11" s="223">
        <f t="shared" si="6"/>
        <v>59.166666666666671</v>
      </c>
      <c r="BI11" s="223">
        <f t="shared" si="6"/>
        <v>76.807980049875312</v>
      </c>
      <c r="BJ11" s="223">
        <f t="shared" si="6"/>
        <v>70.588235294117652</v>
      </c>
      <c r="BK11" s="223">
        <f t="shared" si="6"/>
        <v>58.412322274881518</v>
      </c>
      <c r="BL11" s="223">
        <f t="shared" si="6"/>
        <v>44.60431654676259</v>
      </c>
      <c r="BM11" s="223">
        <f t="shared" si="6"/>
        <v>65.803108808290148</v>
      </c>
      <c r="BN11" s="223">
        <f t="shared" si="6"/>
        <v>58.267716535433074</v>
      </c>
      <c r="BO11" s="223">
        <f t="shared" si="6"/>
        <v>65.517241379310335</v>
      </c>
      <c r="BP11" s="223">
        <f t="shared" si="6"/>
        <v>50</v>
      </c>
      <c r="BQ11" s="223">
        <f t="shared" si="6"/>
        <v>76.666666666666671</v>
      </c>
      <c r="BR11" s="270">
        <f t="shared" ref="BR11:BR12" si="7">AVERAGE(R11:BQ11)</f>
        <v>49.955405935672722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7"/>
        <v>#DIV/0!</v>
      </c>
    </row>
    <row r="13" spans="1:70" ht="12.75" customHeight="1" x14ac:dyDescent="0.2">
      <c r="A13" s="306" t="s">
        <v>27</v>
      </c>
      <c r="B13" s="307">
        <v>3</v>
      </c>
      <c r="C13" s="306" t="s">
        <v>76</v>
      </c>
      <c r="D13" s="307"/>
      <c r="E13" s="304" t="s">
        <v>148</v>
      </c>
      <c r="F13" s="307"/>
      <c r="G13" s="307" t="s">
        <v>1339</v>
      </c>
      <c r="H13" s="305" t="s">
        <v>149</v>
      </c>
      <c r="I13" s="307" t="s">
        <v>1340</v>
      </c>
      <c r="J13" s="307" t="s">
        <v>1341</v>
      </c>
      <c r="K13" s="307" t="s">
        <v>1342</v>
      </c>
      <c r="L13" s="307" t="s">
        <v>1343</v>
      </c>
      <c r="M13" s="307" t="s">
        <v>1344</v>
      </c>
      <c r="N13" s="306"/>
      <c r="O13" s="306"/>
      <c r="P13" s="308"/>
      <c r="Q13" s="219" t="s">
        <v>934</v>
      </c>
      <c r="R13" s="230">
        <v>0</v>
      </c>
      <c r="S13" s="230">
        <v>0</v>
      </c>
      <c r="T13" s="230">
        <v>1</v>
      </c>
      <c r="U13" s="230">
        <v>0</v>
      </c>
      <c r="V13" s="230">
        <v>0</v>
      </c>
      <c r="W13" s="230">
        <v>0</v>
      </c>
      <c r="X13" s="230">
        <v>0</v>
      </c>
      <c r="Y13" s="230">
        <v>0</v>
      </c>
      <c r="Z13" s="230">
        <v>1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4</v>
      </c>
      <c r="AH13" s="230">
        <v>0</v>
      </c>
      <c r="AI13" s="230">
        <v>0</v>
      </c>
      <c r="AJ13" s="230">
        <v>2</v>
      </c>
      <c r="AK13" s="230">
        <v>1</v>
      </c>
      <c r="AL13" s="230">
        <v>3</v>
      </c>
      <c r="AM13" s="230">
        <v>0</v>
      </c>
      <c r="AN13" s="230">
        <v>0</v>
      </c>
      <c r="AO13" s="230">
        <v>2</v>
      </c>
      <c r="AP13" s="230">
        <v>11</v>
      </c>
      <c r="AQ13" s="230">
        <v>62</v>
      </c>
      <c r="AR13" s="230">
        <v>25</v>
      </c>
      <c r="AS13" s="230">
        <v>31</v>
      </c>
      <c r="AT13" s="230">
        <v>65</v>
      </c>
      <c r="AU13" s="230">
        <v>144</v>
      </c>
      <c r="AV13" s="230">
        <v>136</v>
      </c>
      <c r="AW13" s="230">
        <v>97</v>
      </c>
      <c r="AX13" s="230">
        <v>325</v>
      </c>
      <c r="AY13" s="230">
        <v>48</v>
      </c>
      <c r="AZ13" s="230">
        <v>306</v>
      </c>
      <c r="BA13" s="230">
        <v>296</v>
      </c>
      <c r="BB13" s="230">
        <v>185</v>
      </c>
      <c r="BC13" s="230">
        <v>225</v>
      </c>
      <c r="BD13" s="230">
        <v>462</v>
      </c>
      <c r="BE13" s="230">
        <v>720</v>
      </c>
      <c r="BF13" s="230">
        <v>464</v>
      </c>
      <c r="BG13" s="230">
        <v>527</v>
      </c>
      <c r="BH13" s="230">
        <v>648</v>
      </c>
      <c r="BI13" s="230">
        <v>340</v>
      </c>
      <c r="BJ13" s="230">
        <v>44</v>
      </c>
      <c r="BK13" s="230">
        <v>56</v>
      </c>
      <c r="BL13" s="230">
        <v>14</v>
      </c>
      <c r="BM13" s="230">
        <v>153</v>
      </c>
      <c r="BN13" s="230">
        <v>3</v>
      </c>
      <c r="BO13" s="230">
        <v>1</v>
      </c>
      <c r="BP13" s="230">
        <v>0</v>
      </c>
      <c r="BQ13" s="230">
        <v>2</v>
      </c>
      <c r="BR13" s="132">
        <f t="shared" ref="BR13:BR15" si="8">SUM(R13:BQ13)</f>
        <v>5404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>
        <v>0</v>
      </c>
      <c r="S14" s="230">
        <v>0</v>
      </c>
      <c r="T14" s="230">
        <v>0</v>
      </c>
      <c r="U14" s="230">
        <v>0</v>
      </c>
      <c r="V14" s="230">
        <v>0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1</v>
      </c>
      <c r="AG14" s="230">
        <v>0</v>
      </c>
      <c r="AH14" s="230">
        <v>0</v>
      </c>
      <c r="AI14" s="230">
        <v>0</v>
      </c>
      <c r="AJ14" s="230">
        <v>2</v>
      </c>
      <c r="AK14" s="230">
        <v>1</v>
      </c>
      <c r="AL14" s="230">
        <v>0</v>
      </c>
      <c r="AM14" s="230">
        <v>9</v>
      </c>
      <c r="AN14" s="230">
        <v>0</v>
      </c>
      <c r="AO14" s="230">
        <v>2</v>
      </c>
      <c r="AP14" s="230">
        <v>16</v>
      </c>
      <c r="AQ14" s="230">
        <v>26</v>
      </c>
      <c r="AR14" s="230">
        <v>82</v>
      </c>
      <c r="AS14" s="230">
        <v>120</v>
      </c>
      <c r="AT14" s="230">
        <v>278</v>
      </c>
      <c r="AU14" s="230">
        <v>86</v>
      </c>
      <c r="AV14" s="230">
        <v>152</v>
      </c>
      <c r="AW14" s="230">
        <v>160</v>
      </c>
      <c r="AX14" s="230">
        <v>193</v>
      </c>
      <c r="AY14" s="230">
        <v>67</v>
      </c>
      <c r="AZ14" s="230">
        <v>336</v>
      </c>
      <c r="BA14" s="230">
        <v>442</v>
      </c>
      <c r="BB14" s="230">
        <v>250</v>
      </c>
      <c r="BC14" s="230">
        <v>280</v>
      </c>
      <c r="BD14" s="230">
        <v>289</v>
      </c>
      <c r="BE14" s="230">
        <v>566</v>
      </c>
      <c r="BF14" s="230">
        <v>489</v>
      </c>
      <c r="BG14" s="230">
        <v>554</v>
      </c>
      <c r="BH14" s="230">
        <v>544</v>
      </c>
      <c r="BI14" s="230">
        <v>327</v>
      </c>
      <c r="BJ14" s="230">
        <v>39</v>
      </c>
      <c r="BK14" s="230">
        <v>39</v>
      </c>
      <c r="BL14" s="230">
        <v>18</v>
      </c>
      <c r="BM14" s="230">
        <v>163</v>
      </c>
      <c r="BN14" s="230">
        <v>4</v>
      </c>
      <c r="BO14" s="230">
        <v>0</v>
      </c>
      <c r="BP14" s="230">
        <v>0</v>
      </c>
      <c r="BQ14" s="230">
        <v>4</v>
      </c>
      <c r="BR14" s="132">
        <f t="shared" si="8"/>
        <v>5539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>
        <f t="shared" ref="R15:BQ15" si="9">IF(ISBLANK(R13),"-",R13+R14)</f>
        <v>0</v>
      </c>
      <c r="S15" s="222">
        <f t="shared" si="9"/>
        <v>0</v>
      </c>
      <c r="T15" s="222">
        <f t="shared" si="9"/>
        <v>1</v>
      </c>
      <c r="U15" s="222">
        <f t="shared" si="9"/>
        <v>0</v>
      </c>
      <c r="V15" s="222">
        <f t="shared" si="9"/>
        <v>0</v>
      </c>
      <c r="W15" s="222">
        <f t="shared" si="9"/>
        <v>0</v>
      </c>
      <c r="X15" s="222">
        <f t="shared" si="9"/>
        <v>0</v>
      </c>
      <c r="Y15" s="222">
        <f t="shared" si="9"/>
        <v>0</v>
      </c>
      <c r="Z15" s="222">
        <f t="shared" si="9"/>
        <v>1</v>
      </c>
      <c r="AA15" s="222">
        <f t="shared" si="9"/>
        <v>0</v>
      </c>
      <c r="AB15" s="222">
        <f t="shared" si="9"/>
        <v>0</v>
      </c>
      <c r="AC15" s="222">
        <f t="shared" si="9"/>
        <v>0</v>
      </c>
      <c r="AD15" s="222">
        <f t="shared" si="9"/>
        <v>0</v>
      </c>
      <c r="AE15" s="222">
        <f t="shared" si="9"/>
        <v>0</v>
      </c>
      <c r="AF15" s="222">
        <f t="shared" si="9"/>
        <v>1</v>
      </c>
      <c r="AG15" s="222">
        <f t="shared" si="9"/>
        <v>4</v>
      </c>
      <c r="AH15" s="222">
        <f t="shared" si="9"/>
        <v>0</v>
      </c>
      <c r="AI15" s="222">
        <f t="shared" si="9"/>
        <v>0</v>
      </c>
      <c r="AJ15" s="222">
        <f t="shared" si="9"/>
        <v>4</v>
      </c>
      <c r="AK15" s="222">
        <f t="shared" si="9"/>
        <v>2</v>
      </c>
      <c r="AL15" s="222">
        <f t="shared" si="9"/>
        <v>3</v>
      </c>
      <c r="AM15" s="222">
        <f t="shared" si="9"/>
        <v>9</v>
      </c>
      <c r="AN15" s="222">
        <f t="shared" si="9"/>
        <v>0</v>
      </c>
      <c r="AO15" s="222">
        <f t="shared" si="9"/>
        <v>4</v>
      </c>
      <c r="AP15" s="222">
        <f t="shared" si="9"/>
        <v>27</v>
      </c>
      <c r="AQ15" s="222">
        <f t="shared" si="9"/>
        <v>88</v>
      </c>
      <c r="AR15" s="222">
        <f t="shared" si="9"/>
        <v>107</v>
      </c>
      <c r="AS15" s="222">
        <f t="shared" si="9"/>
        <v>151</v>
      </c>
      <c r="AT15" s="222">
        <f t="shared" si="9"/>
        <v>343</v>
      </c>
      <c r="AU15" s="222">
        <f t="shared" si="9"/>
        <v>230</v>
      </c>
      <c r="AV15" s="222">
        <f t="shared" si="9"/>
        <v>288</v>
      </c>
      <c r="AW15" s="222">
        <f t="shared" si="9"/>
        <v>257</v>
      </c>
      <c r="AX15" s="222">
        <f t="shared" si="9"/>
        <v>518</v>
      </c>
      <c r="AY15" s="222">
        <f t="shared" si="9"/>
        <v>115</v>
      </c>
      <c r="AZ15" s="222">
        <f t="shared" si="9"/>
        <v>642</v>
      </c>
      <c r="BA15" s="222">
        <f t="shared" si="9"/>
        <v>738</v>
      </c>
      <c r="BB15" s="222">
        <f t="shared" si="9"/>
        <v>435</v>
      </c>
      <c r="BC15" s="222">
        <f t="shared" si="9"/>
        <v>505</v>
      </c>
      <c r="BD15" s="222">
        <f t="shared" si="9"/>
        <v>751</v>
      </c>
      <c r="BE15" s="222">
        <f t="shared" si="9"/>
        <v>1286</v>
      </c>
      <c r="BF15" s="222">
        <f t="shared" si="9"/>
        <v>953</v>
      </c>
      <c r="BG15" s="222">
        <f t="shared" si="9"/>
        <v>1081</v>
      </c>
      <c r="BH15" s="222">
        <f t="shared" si="9"/>
        <v>1192</v>
      </c>
      <c r="BI15" s="222">
        <f t="shared" si="9"/>
        <v>667</v>
      </c>
      <c r="BJ15" s="222">
        <f t="shared" si="9"/>
        <v>83</v>
      </c>
      <c r="BK15" s="222">
        <f t="shared" si="9"/>
        <v>95</v>
      </c>
      <c r="BL15" s="222">
        <f t="shared" si="9"/>
        <v>32</v>
      </c>
      <c r="BM15" s="222">
        <f t="shared" si="9"/>
        <v>316</v>
      </c>
      <c r="BN15" s="222">
        <f t="shared" si="9"/>
        <v>7</v>
      </c>
      <c r="BO15" s="222">
        <f t="shared" si="9"/>
        <v>1</v>
      </c>
      <c r="BP15" s="222">
        <f t="shared" si="9"/>
        <v>0</v>
      </c>
      <c r="BQ15" s="222">
        <f t="shared" si="9"/>
        <v>6</v>
      </c>
      <c r="BR15" s="133">
        <f t="shared" si="8"/>
        <v>10943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>
        <f t="shared" si="10"/>
        <v>100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>
        <f t="shared" si="10"/>
        <v>100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>
        <f t="shared" si="10"/>
        <v>0</v>
      </c>
      <c r="AG16" s="223">
        <f t="shared" si="10"/>
        <v>100</v>
      </c>
      <c r="AH16" s="223" t="str">
        <f t="shared" si="10"/>
        <v>-</v>
      </c>
      <c r="AI16" s="223" t="str">
        <f t="shared" si="10"/>
        <v>-</v>
      </c>
      <c r="AJ16" s="223">
        <f t="shared" si="10"/>
        <v>50</v>
      </c>
      <c r="AK16" s="223">
        <f t="shared" si="10"/>
        <v>50</v>
      </c>
      <c r="AL16" s="223">
        <f t="shared" si="10"/>
        <v>100</v>
      </c>
      <c r="AM16" s="223">
        <f t="shared" si="10"/>
        <v>0</v>
      </c>
      <c r="AN16" s="223" t="str">
        <f t="shared" si="10"/>
        <v>-</v>
      </c>
      <c r="AO16" s="223">
        <f t="shared" si="10"/>
        <v>50</v>
      </c>
      <c r="AP16" s="223">
        <f t="shared" si="10"/>
        <v>40.74074074074074</v>
      </c>
      <c r="AQ16" s="223">
        <f t="shared" si="10"/>
        <v>70.454545454545467</v>
      </c>
      <c r="AR16" s="223">
        <f t="shared" si="10"/>
        <v>23.364485981308412</v>
      </c>
      <c r="AS16" s="223">
        <f t="shared" si="10"/>
        <v>20.529801324503314</v>
      </c>
      <c r="AT16" s="223">
        <f t="shared" si="10"/>
        <v>18.950437317784257</v>
      </c>
      <c r="AU16" s="223">
        <f t="shared" si="10"/>
        <v>62.608695652173914</v>
      </c>
      <c r="AV16" s="223">
        <f t="shared" si="10"/>
        <v>47.222222222222221</v>
      </c>
      <c r="AW16" s="223">
        <f t="shared" si="10"/>
        <v>37.7431906614786</v>
      </c>
      <c r="AX16" s="223">
        <f t="shared" si="10"/>
        <v>62.74131274131274</v>
      </c>
      <c r="AY16" s="223">
        <f t="shared" si="10"/>
        <v>41.739130434782609</v>
      </c>
      <c r="AZ16" s="223">
        <f t="shared" si="10"/>
        <v>47.663551401869157</v>
      </c>
      <c r="BA16" s="223">
        <f t="shared" si="10"/>
        <v>40.108401084010836</v>
      </c>
      <c r="BB16" s="223">
        <f t="shared" si="10"/>
        <v>42.52873563218391</v>
      </c>
      <c r="BC16" s="223">
        <f t="shared" si="10"/>
        <v>44.554455445544555</v>
      </c>
      <c r="BD16" s="223">
        <f t="shared" si="10"/>
        <v>61.517976031957396</v>
      </c>
      <c r="BE16" s="223">
        <f t="shared" si="10"/>
        <v>55.987558320373253</v>
      </c>
      <c r="BF16" s="223">
        <f t="shared" si="10"/>
        <v>48.688352570828961</v>
      </c>
      <c r="BG16" s="223">
        <f t="shared" si="10"/>
        <v>48.751156336725252</v>
      </c>
      <c r="BH16" s="223">
        <f t="shared" si="10"/>
        <v>54.36241610738255</v>
      </c>
      <c r="BI16" s="223">
        <f t="shared" si="10"/>
        <v>50.974512743628189</v>
      </c>
      <c r="BJ16" s="223">
        <f t="shared" si="10"/>
        <v>53.01204819277109</v>
      </c>
      <c r="BK16" s="223">
        <f t="shared" si="10"/>
        <v>58.94736842105263</v>
      </c>
      <c r="BL16" s="223">
        <f t="shared" si="10"/>
        <v>43.75</v>
      </c>
      <c r="BM16" s="223">
        <f t="shared" si="10"/>
        <v>48.417721518987342</v>
      </c>
      <c r="BN16" s="223">
        <f t="shared" si="10"/>
        <v>42.857142857142861</v>
      </c>
      <c r="BO16" s="223">
        <f t="shared" si="10"/>
        <v>100</v>
      </c>
      <c r="BP16" s="223" t="str">
        <f t="shared" si="10"/>
        <v>-</v>
      </c>
      <c r="BQ16" s="223">
        <f t="shared" si="10"/>
        <v>33.333333333333336</v>
      </c>
      <c r="BR16" s="270">
        <f t="shared" ref="BR16:BR17" si="11">AVERAGE(R16:BQ16)</f>
        <v>51.431924792462326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06" t="s">
        <v>27</v>
      </c>
      <c r="B18" s="307">
        <v>4</v>
      </c>
      <c r="C18" s="306" t="s">
        <v>76</v>
      </c>
      <c r="D18" s="307"/>
      <c r="E18" s="304" t="s">
        <v>150</v>
      </c>
      <c r="F18" s="306" t="s">
        <v>1398</v>
      </c>
      <c r="G18" s="307" t="s">
        <v>1345</v>
      </c>
      <c r="H18" s="305" t="s">
        <v>151</v>
      </c>
      <c r="I18" s="307" t="s">
        <v>1346</v>
      </c>
      <c r="J18" s="307" t="s">
        <v>1347</v>
      </c>
      <c r="K18" s="307" t="s">
        <v>1348</v>
      </c>
      <c r="L18" s="307" t="s">
        <v>1349</v>
      </c>
      <c r="M18" s="307" t="s">
        <v>1350</v>
      </c>
      <c r="N18" s="306"/>
      <c r="O18" s="306"/>
      <c r="P18" s="308"/>
      <c r="Q18" s="219" t="s">
        <v>934</v>
      </c>
      <c r="R18" s="230">
        <v>0</v>
      </c>
      <c r="S18" s="230">
        <v>0</v>
      </c>
      <c r="T18" s="230">
        <v>1</v>
      </c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1</v>
      </c>
      <c r="AA18" s="230">
        <v>0</v>
      </c>
      <c r="AB18" s="230">
        <v>0</v>
      </c>
      <c r="AC18" s="230">
        <v>0</v>
      </c>
      <c r="AD18" s="230">
        <v>0</v>
      </c>
      <c r="AE18" s="230">
        <v>1</v>
      </c>
      <c r="AF18" s="230">
        <v>1</v>
      </c>
      <c r="AG18" s="230">
        <v>3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230"/>
      <c r="AN18" s="230"/>
      <c r="AO18" s="230"/>
      <c r="AP18" s="230">
        <v>1</v>
      </c>
      <c r="AQ18" s="230">
        <v>10</v>
      </c>
      <c r="AR18" s="230">
        <v>13</v>
      </c>
      <c r="AS18" s="230">
        <v>208</v>
      </c>
      <c r="AT18" s="230">
        <v>433</v>
      </c>
      <c r="AU18" s="230">
        <v>116</v>
      </c>
      <c r="AV18" s="230"/>
      <c r="AW18" s="230"/>
      <c r="AX18" s="230"/>
      <c r="AY18" s="230"/>
      <c r="AZ18" s="230">
        <v>87</v>
      </c>
      <c r="BA18" s="230">
        <v>166</v>
      </c>
      <c r="BB18" s="230">
        <v>464</v>
      </c>
      <c r="BC18" s="230">
        <v>44</v>
      </c>
      <c r="BD18" s="230">
        <v>100</v>
      </c>
      <c r="BE18" s="230">
        <v>106</v>
      </c>
      <c r="BF18" s="230">
        <v>93</v>
      </c>
      <c r="BG18" s="230">
        <v>53</v>
      </c>
      <c r="BH18" s="230">
        <v>129</v>
      </c>
      <c r="BI18" s="230">
        <v>116</v>
      </c>
      <c r="BJ18" s="230">
        <v>36</v>
      </c>
      <c r="BK18" s="230">
        <v>39</v>
      </c>
      <c r="BL18" s="230">
        <v>39</v>
      </c>
      <c r="BM18" s="230">
        <v>183</v>
      </c>
      <c r="BN18" s="230">
        <v>53</v>
      </c>
      <c r="BO18" s="230">
        <v>0</v>
      </c>
      <c r="BP18" s="230">
        <v>4</v>
      </c>
      <c r="BQ18" s="230">
        <v>3</v>
      </c>
      <c r="BR18" s="132">
        <f t="shared" ref="BR18:BR20" si="12">SUM(R18:BQ18)</f>
        <v>2503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>
        <v>3</v>
      </c>
      <c r="S19" s="230">
        <v>0</v>
      </c>
      <c r="T19" s="230">
        <v>0</v>
      </c>
      <c r="U19" s="230">
        <v>0</v>
      </c>
      <c r="V19" s="230">
        <v>0</v>
      </c>
      <c r="W19" s="230">
        <v>0</v>
      </c>
      <c r="X19" s="230">
        <v>0</v>
      </c>
      <c r="Y19" s="230">
        <v>1</v>
      </c>
      <c r="Z19" s="230">
        <v>0</v>
      </c>
      <c r="AA19" s="230">
        <v>0</v>
      </c>
      <c r="AB19" s="230">
        <v>0</v>
      </c>
      <c r="AC19" s="230">
        <v>0</v>
      </c>
      <c r="AD19" s="230">
        <v>0</v>
      </c>
      <c r="AE19" s="230">
        <v>0</v>
      </c>
      <c r="AF19" s="230">
        <v>2</v>
      </c>
      <c r="AG19" s="230">
        <v>9</v>
      </c>
      <c r="AH19" s="230">
        <v>1</v>
      </c>
      <c r="AI19" s="230">
        <v>0</v>
      </c>
      <c r="AJ19" s="230">
        <v>0</v>
      </c>
      <c r="AK19" s="230">
        <v>0</v>
      </c>
      <c r="AL19" s="230">
        <v>0</v>
      </c>
      <c r="AM19" s="230"/>
      <c r="AN19" s="230"/>
      <c r="AO19" s="230"/>
      <c r="AP19" s="230">
        <v>2</v>
      </c>
      <c r="AQ19" s="230">
        <v>21</v>
      </c>
      <c r="AR19" s="230">
        <v>13</v>
      </c>
      <c r="AS19" s="230">
        <v>194</v>
      </c>
      <c r="AT19" s="230">
        <v>522</v>
      </c>
      <c r="AU19" s="230">
        <v>138</v>
      </c>
      <c r="AV19" s="230"/>
      <c r="AW19" s="230"/>
      <c r="AX19" s="230"/>
      <c r="AY19" s="230"/>
      <c r="AZ19" s="230">
        <v>60</v>
      </c>
      <c r="BA19" s="230">
        <v>80</v>
      </c>
      <c r="BB19" s="230">
        <v>310</v>
      </c>
      <c r="BC19" s="230">
        <v>23</v>
      </c>
      <c r="BD19" s="230">
        <v>244</v>
      </c>
      <c r="BE19" s="230">
        <v>35</v>
      </c>
      <c r="BF19" s="230">
        <v>40</v>
      </c>
      <c r="BG19" s="230">
        <v>28</v>
      </c>
      <c r="BH19" s="230">
        <v>75</v>
      </c>
      <c r="BI19" s="230">
        <v>114</v>
      </c>
      <c r="BJ19" s="230">
        <v>38</v>
      </c>
      <c r="BK19" s="230">
        <v>27</v>
      </c>
      <c r="BL19" s="230">
        <v>25</v>
      </c>
      <c r="BM19" s="230">
        <v>143</v>
      </c>
      <c r="BN19" s="230">
        <v>65</v>
      </c>
      <c r="BO19" s="230">
        <v>2</v>
      </c>
      <c r="BP19" s="230">
        <v>2</v>
      </c>
      <c r="BQ19" s="230">
        <v>2</v>
      </c>
      <c r="BR19" s="132">
        <f t="shared" si="12"/>
        <v>2219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>
        <f t="shared" ref="R20:BQ20" si="13">IF(ISBLANK(R18),"-",R18+R19)</f>
        <v>3</v>
      </c>
      <c r="S20" s="222">
        <f t="shared" si="13"/>
        <v>0</v>
      </c>
      <c r="T20" s="222">
        <f t="shared" si="13"/>
        <v>1</v>
      </c>
      <c r="U20" s="222">
        <f t="shared" si="13"/>
        <v>0</v>
      </c>
      <c r="V20" s="222">
        <f t="shared" si="13"/>
        <v>0</v>
      </c>
      <c r="W20" s="222">
        <f t="shared" si="13"/>
        <v>0</v>
      </c>
      <c r="X20" s="222">
        <f t="shared" si="13"/>
        <v>0</v>
      </c>
      <c r="Y20" s="222">
        <f t="shared" si="13"/>
        <v>1</v>
      </c>
      <c r="Z20" s="222">
        <f t="shared" si="13"/>
        <v>1</v>
      </c>
      <c r="AA20" s="222">
        <f t="shared" si="13"/>
        <v>0</v>
      </c>
      <c r="AB20" s="222">
        <f t="shared" si="13"/>
        <v>0</v>
      </c>
      <c r="AC20" s="222">
        <f t="shared" si="13"/>
        <v>0</v>
      </c>
      <c r="AD20" s="222">
        <f t="shared" si="13"/>
        <v>0</v>
      </c>
      <c r="AE20" s="222">
        <f t="shared" si="13"/>
        <v>1</v>
      </c>
      <c r="AF20" s="222">
        <f t="shared" si="13"/>
        <v>3</v>
      </c>
      <c r="AG20" s="222">
        <f t="shared" si="13"/>
        <v>12</v>
      </c>
      <c r="AH20" s="222">
        <f t="shared" si="13"/>
        <v>1</v>
      </c>
      <c r="AI20" s="222">
        <f t="shared" si="13"/>
        <v>0</v>
      </c>
      <c r="AJ20" s="222">
        <f t="shared" si="13"/>
        <v>0</v>
      </c>
      <c r="AK20" s="222">
        <f t="shared" si="13"/>
        <v>0</v>
      </c>
      <c r="AL20" s="222">
        <f t="shared" si="13"/>
        <v>0</v>
      </c>
      <c r="AM20" s="222" t="str">
        <f t="shared" si="13"/>
        <v>-</v>
      </c>
      <c r="AN20" s="222" t="str">
        <f t="shared" si="13"/>
        <v>-</v>
      </c>
      <c r="AO20" s="222" t="str">
        <f t="shared" si="13"/>
        <v>-</v>
      </c>
      <c r="AP20" s="222">
        <f t="shared" si="13"/>
        <v>3</v>
      </c>
      <c r="AQ20" s="222">
        <f t="shared" si="13"/>
        <v>31</v>
      </c>
      <c r="AR20" s="222">
        <f t="shared" si="13"/>
        <v>26</v>
      </c>
      <c r="AS20" s="222">
        <f t="shared" si="13"/>
        <v>402</v>
      </c>
      <c r="AT20" s="222">
        <f t="shared" si="13"/>
        <v>955</v>
      </c>
      <c r="AU20" s="222">
        <f t="shared" si="13"/>
        <v>254</v>
      </c>
      <c r="AV20" s="222" t="str">
        <f t="shared" si="13"/>
        <v>-</v>
      </c>
      <c r="AW20" s="222" t="str">
        <f t="shared" si="13"/>
        <v>-</v>
      </c>
      <c r="AX20" s="222" t="str">
        <f t="shared" si="13"/>
        <v>-</v>
      </c>
      <c r="AY20" s="222" t="str">
        <f t="shared" si="13"/>
        <v>-</v>
      </c>
      <c r="AZ20" s="222">
        <f t="shared" si="13"/>
        <v>147</v>
      </c>
      <c r="BA20" s="222">
        <f t="shared" si="13"/>
        <v>246</v>
      </c>
      <c r="BB20" s="222">
        <f t="shared" si="13"/>
        <v>774</v>
      </c>
      <c r="BC20" s="222">
        <f t="shared" si="13"/>
        <v>67</v>
      </c>
      <c r="BD20" s="222">
        <f t="shared" si="13"/>
        <v>344</v>
      </c>
      <c r="BE20" s="222">
        <f t="shared" si="13"/>
        <v>141</v>
      </c>
      <c r="BF20" s="222">
        <f t="shared" si="13"/>
        <v>133</v>
      </c>
      <c r="BG20" s="222">
        <f t="shared" si="13"/>
        <v>81</v>
      </c>
      <c r="BH20" s="222">
        <f t="shared" si="13"/>
        <v>204</v>
      </c>
      <c r="BI20" s="222">
        <f t="shared" si="13"/>
        <v>230</v>
      </c>
      <c r="BJ20" s="222">
        <f t="shared" si="13"/>
        <v>74</v>
      </c>
      <c r="BK20" s="222">
        <f t="shared" si="13"/>
        <v>66</v>
      </c>
      <c r="BL20" s="222">
        <f t="shared" si="13"/>
        <v>64</v>
      </c>
      <c r="BM20" s="222">
        <f t="shared" si="13"/>
        <v>326</v>
      </c>
      <c r="BN20" s="222">
        <f t="shared" si="13"/>
        <v>118</v>
      </c>
      <c r="BO20" s="222">
        <f t="shared" si="13"/>
        <v>2</v>
      </c>
      <c r="BP20" s="222">
        <f t="shared" si="13"/>
        <v>6</v>
      </c>
      <c r="BQ20" s="222">
        <f t="shared" si="13"/>
        <v>5</v>
      </c>
      <c r="BR20" s="133">
        <f t="shared" si="12"/>
        <v>4722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>
        <f t="shared" ref="R21:BQ21" si="14">IF(ISNUMBER(R20),(IF(R20&gt;0,(100/(R18+R19))*R18,"-")),"-")</f>
        <v>0</v>
      </c>
      <c r="S21" s="223" t="str">
        <f t="shared" si="14"/>
        <v>-</v>
      </c>
      <c r="T21" s="223">
        <f t="shared" si="14"/>
        <v>100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>
        <f t="shared" si="14"/>
        <v>0</v>
      </c>
      <c r="Z21" s="223">
        <f t="shared" si="14"/>
        <v>100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>
        <f t="shared" si="14"/>
        <v>100</v>
      </c>
      <c r="AF21" s="223">
        <f t="shared" si="14"/>
        <v>33.333333333333336</v>
      </c>
      <c r="AG21" s="223">
        <f t="shared" si="14"/>
        <v>25</v>
      </c>
      <c r="AH21" s="223">
        <f t="shared" si="14"/>
        <v>0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>
        <f t="shared" si="14"/>
        <v>33.333333333333336</v>
      </c>
      <c r="AQ21" s="223">
        <f t="shared" si="14"/>
        <v>32.258064516129032</v>
      </c>
      <c r="AR21" s="223">
        <f t="shared" si="14"/>
        <v>50</v>
      </c>
      <c r="AS21" s="223">
        <f t="shared" si="14"/>
        <v>51.741293532338311</v>
      </c>
      <c r="AT21" s="223">
        <f t="shared" si="14"/>
        <v>45.340314136125656</v>
      </c>
      <c r="AU21" s="223">
        <f t="shared" si="14"/>
        <v>45.669291338582681</v>
      </c>
      <c r="AV21" s="223" t="str">
        <f t="shared" si="14"/>
        <v>-</v>
      </c>
      <c r="AW21" s="223" t="str">
        <f t="shared" si="14"/>
        <v>-</v>
      </c>
      <c r="AX21" s="223" t="str">
        <f t="shared" si="14"/>
        <v>-</v>
      </c>
      <c r="AY21" s="223" t="str">
        <f t="shared" si="14"/>
        <v>-</v>
      </c>
      <c r="AZ21" s="223">
        <f t="shared" si="14"/>
        <v>59.183673469387756</v>
      </c>
      <c r="BA21" s="223">
        <f t="shared" si="14"/>
        <v>67.479674796747972</v>
      </c>
      <c r="BB21" s="223">
        <f t="shared" si="14"/>
        <v>59.94832041343669</v>
      </c>
      <c r="BC21" s="223">
        <f t="shared" si="14"/>
        <v>65.671641791044777</v>
      </c>
      <c r="BD21" s="223">
        <f t="shared" si="14"/>
        <v>29.069767441860467</v>
      </c>
      <c r="BE21" s="223">
        <f t="shared" si="14"/>
        <v>75.177304964539005</v>
      </c>
      <c r="BF21" s="223">
        <f t="shared" si="14"/>
        <v>69.924812030075188</v>
      </c>
      <c r="BG21" s="223">
        <f t="shared" si="14"/>
        <v>65.432098765432102</v>
      </c>
      <c r="BH21" s="223">
        <f t="shared" si="14"/>
        <v>63.235294117647058</v>
      </c>
      <c r="BI21" s="223">
        <f t="shared" si="14"/>
        <v>50.434782608695649</v>
      </c>
      <c r="BJ21" s="223">
        <f t="shared" si="14"/>
        <v>48.648648648648646</v>
      </c>
      <c r="BK21" s="223">
        <f t="shared" si="14"/>
        <v>59.090909090909093</v>
      </c>
      <c r="BL21" s="223">
        <f t="shared" si="14"/>
        <v>60.9375</v>
      </c>
      <c r="BM21" s="223">
        <f t="shared" si="14"/>
        <v>56.134969325153378</v>
      </c>
      <c r="BN21" s="223">
        <f t="shared" si="14"/>
        <v>44.915254237288131</v>
      </c>
      <c r="BO21" s="223">
        <f t="shared" si="14"/>
        <v>0</v>
      </c>
      <c r="BP21" s="223">
        <f t="shared" si="14"/>
        <v>66.666666666666671</v>
      </c>
      <c r="BQ21" s="223">
        <f t="shared" si="14"/>
        <v>60</v>
      </c>
      <c r="BR21" s="270">
        <f t="shared" ref="BR21:BR22" si="15">AVERAGE(R21:BQ21)</f>
        <v>50.582092142417963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5"/>
        <v>#DIV/0!</v>
      </c>
    </row>
    <row r="23" spans="1:70" ht="12.75" customHeight="1" x14ac:dyDescent="0.2">
      <c r="A23" s="306" t="s">
        <v>27</v>
      </c>
      <c r="B23" s="307">
        <v>5</v>
      </c>
      <c r="C23" s="306" t="s">
        <v>76</v>
      </c>
      <c r="D23" s="307"/>
      <c r="E23" s="304" t="s">
        <v>1448</v>
      </c>
      <c r="F23" s="307"/>
      <c r="G23" s="307" t="s">
        <v>1351</v>
      </c>
      <c r="H23" s="305" t="s">
        <v>151</v>
      </c>
      <c r="I23" s="307" t="s">
        <v>1346</v>
      </c>
      <c r="J23" s="307" t="s">
        <v>1347</v>
      </c>
      <c r="K23" s="307" t="s">
        <v>1348</v>
      </c>
      <c r="L23" s="307" t="s">
        <v>1349</v>
      </c>
      <c r="M23" s="307" t="s">
        <v>1344</v>
      </c>
      <c r="N23" s="306"/>
      <c r="O23" s="306"/>
      <c r="P23" s="308"/>
      <c r="Q23" s="219" t="s">
        <v>934</v>
      </c>
      <c r="R23" s="230">
        <v>0</v>
      </c>
      <c r="S23" s="230">
        <v>0</v>
      </c>
      <c r="T23" s="230">
        <v>0</v>
      </c>
      <c r="U23" s="230">
        <v>0</v>
      </c>
      <c r="V23" s="230">
        <v>1</v>
      </c>
      <c r="W23" s="230">
        <v>4</v>
      </c>
      <c r="X23" s="230">
        <v>0</v>
      </c>
      <c r="Y23" s="230">
        <v>0</v>
      </c>
      <c r="Z23" s="230">
        <v>1</v>
      </c>
      <c r="AA23" s="230">
        <v>0</v>
      </c>
      <c r="AB23" s="230">
        <v>0</v>
      </c>
      <c r="AC23" s="230">
        <v>0</v>
      </c>
      <c r="AD23" s="230">
        <v>0</v>
      </c>
      <c r="AE23" s="230">
        <v>5</v>
      </c>
      <c r="AF23" s="230">
        <v>0</v>
      </c>
      <c r="AG23" s="230">
        <v>0</v>
      </c>
      <c r="AH23" s="230">
        <v>0</v>
      </c>
      <c r="AI23" s="230">
        <v>0</v>
      </c>
      <c r="AJ23" s="230">
        <v>0</v>
      </c>
      <c r="AK23" s="230">
        <v>0</v>
      </c>
      <c r="AL23" s="230">
        <v>0</v>
      </c>
      <c r="AM23" s="230">
        <v>0</v>
      </c>
      <c r="AN23" s="230">
        <v>0</v>
      </c>
      <c r="AO23" s="230">
        <v>0</v>
      </c>
      <c r="AP23" s="230">
        <v>2</v>
      </c>
      <c r="AQ23" s="230">
        <v>13</v>
      </c>
      <c r="AR23" s="230">
        <v>14</v>
      </c>
      <c r="AS23" s="230">
        <v>16</v>
      </c>
      <c r="AT23" s="230">
        <v>190</v>
      </c>
      <c r="AU23" s="230">
        <v>48</v>
      </c>
      <c r="AV23" s="230">
        <v>19</v>
      </c>
      <c r="AW23" s="230">
        <v>132</v>
      </c>
      <c r="AX23" s="230">
        <v>222</v>
      </c>
      <c r="AY23" s="230">
        <v>18</v>
      </c>
      <c r="AZ23" s="230">
        <v>25</v>
      </c>
      <c r="BA23" s="230">
        <v>57</v>
      </c>
      <c r="BB23" s="230">
        <v>181</v>
      </c>
      <c r="BC23" s="230">
        <v>173</v>
      </c>
      <c r="BD23" s="230">
        <v>30</v>
      </c>
      <c r="BE23" s="230">
        <v>122</v>
      </c>
      <c r="BF23" s="230">
        <v>589</v>
      </c>
      <c r="BG23" s="230">
        <v>125</v>
      </c>
      <c r="BH23" s="230">
        <v>77</v>
      </c>
      <c r="BI23" s="230">
        <v>102</v>
      </c>
      <c r="BJ23" s="230">
        <v>58</v>
      </c>
      <c r="BK23" s="230">
        <v>31</v>
      </c>
      <c r="BL23" s="230">
        <v>16</v>
      </c>
      <c r="BM23" s="230">
        <v>15</v>
      </c>
      <c r="BN23" s="230">
        <v>34</v>
      </c>
      <c r="BO23" s="230">
        <v>12</v>
      </c>
      <c r="BP23" s="230">
        <v>6</v>
      </c>
      <c r="BQ23" s="230">
        <v>21</v>
      </c>
      <c r="BR23" s="132">
        <f t="shared" ref="BR23:BR25" si="16">SUM(R23:BQ23)</f>
        <v>2359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>
        <v>0</v>
      </c>
      <c r="S24" s="230">
        <v>0</v>
      </c>
      <c r="T24" s="230">
        <v>0</v>
      </c>
      <c r="U24" s="230">
        <v>0</v>
      </c>
      <c r="V24" s="230">
        <v>0</v>
      </c>
      <c r="W24" s="230">
        <v>0</v>
      </c>
      <c r="X24" s="230">
        <v>0</v>
      </c>
      <c r="Y24" s="230">
        <v>0</v>
      </c>
      <c r="Z24" s="230">
        <v>1</v>
      </c>
      <c r="AA24" s="230">
        <v>0</v>
      </c>
      <c r="AB24" s="230">
        <v>0</v>
      </c>
      <c r="AC24" s="230">
        <v>0</v>
      </c>
      <c r="AD24" s="230">
        <v>1</v>
      </c>
      <c r="AE24" s="230">
        <v>1</v>
      </c>
      <c r="AF24" s="230">
        <v>0</v>
      </c>
      <c r="AG24" s="230">
        <v>3</v>
      </c>
      <c r="AH24" s="230">
        <v>0</v>
      </c>
      <c r="AI24" s="230">
        <v>0</v>
      </c>
      <c r="AJ24" s="230">
        <v>0</v>
      </c>
      <c r="AK24" s="230">
        <v>0</v>
      </c>
      <c r="AL24" s="230">
        <v>1</v>
      </c>
      <c r="AM24" s="230">
        <v>1</v>
      </c>
      <c r="AN24" s="230">
        <v>0</v>
      </c>
      <c r="AO24" s="230">
        <v>0</v>
      </c>
      <c r="AP24" s="230">
        <v>2</v>
      </c>
      <c r="AQ24" s="230">
        <v>18</v>
      </c>
      <c r="AR24" s="230">
        <v>16</v>
      </c>
      <c r="AS24" s="230">
        <v>14</v>
      </c>
      <c r="AT24" s="230">
        <v>165</v>
      </c>
      <c r="AU24" s="230">
        <v>27</v>
      </c>
      <c r="AV24" s="230">
        <v>20</v>
      </c>
      <c r="AW24" s="230">
        <v>135</v>
      </c>
      <c r="AX24" s="230">
        <v>137</v>
      </c>
      <c r="AY24" s="230">
        <v>45</v>
      </c>
      <c r="AZ24" s="230">
        <v>34</v>
      </c>
      <c r="BA24" s="230">
        <v>70</v>
      </c>
      <c r="BB24" s="230">
        <v>217</v>
      </c>
      <c r="BC24" s="230">
        <v>226</v>
      </c>
      <c r="BD24" s="230">
        <v>71</v>
      </c>
      <c r="BE24" s="230">
        <v>99</v>
      </c>
      <c r="BF24" s="230">
        <v>318</v>
      </c>
      <c r="BG24" s="230">
        <v>89</v>
      </c>
      <c r="BH24" s="230">
        <v>41</v>
      </c>
      <c r="BI24" s="230">
        <v>92</v>
      </c>
      <c r="BJ24" s="230">
        <v>73</v>
      </c>
      <c r="BK24" s="230">
        <v>24</v>
      </c>
      <c r="BL24" s="230">
        <v>19</v>
      </c>
      <c r="BM24" s="230">
        <v>14</v>
      </c>
      <c r="BN24" s="230">
        <v>20</v>
      </c>
      <c r="BO24" s="230">
        <v>8</v>
      </c>
      <c r="BP24" s="230">
        <v>3</v>
      </c>
      <c r="BQ24" s="230">
        <v>14</v>
      </c>
      <c r="BR24" s="132">
        <f t="shared" si="16"/>
        <v>2019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>
        <f t="shared" ref="R25:BQ25" si="17">IF(ISBLANK(R23),"-",R23+R24)</f>
        <v>0</v>
      </c>
      <c r="S25" s="222">
        <f t="shared" si="17"/>
        <v>0</v>
      </c>
      <c r="T25" s="222">
        <f t="shared" si="17"/>
        <v>0</v>
      </c>
      <c r="U25" s="222">
        <f t="shared" si="17"/>
        <v>0</v>
      </c>
      <c r="V25" s="222">
        <f t="shared" si="17"/>
        <v>1</v>
      </c>
      <c r="W25" s="222">
        <f t="shared" si="17"/>
        <v>4</v>
      </c>
      <c r="X25" s="222">
        <f t="shared" si="17"/>
        <v>0</v>
      </c>
      <c r="Y25" s="222">
        <f t="shared" si="17"/>
        <v>0</v>
      </c>
      <c r="Z25" s="222">
        <f t="shared" si="17"/>
        <v>2</v>
      </c>
      <c r="AA25" s="222">
        <f t="shared" si="17"/>
        <v>0</v>
      </c>
      <c r="AB25" s="222">
        <f t="shared" si="17"/>
        <v>0</v>
      </c>
      <c r="AC25" s="222">
        <f t="shared" si="17"/>
        <v>0</v>
      </c>
      <c r="AD25" s="222">
        <f t="shared" si="17"/>
        <v>1</v>
      </c>
      <c r="AE25" s="222">
        <f t="shared" si="17"/>
        <v>6</v>
      </c>
      <c r="AF25" s="222">
        <f t="shared" si="17"/>
        <v>0</v>
      </c>
      <c r="AG25" s="222">
        <f t="shared" si="17"/>
        <v>3</v>
      </c>
      <c r="AH25" s="222">
        <f t="shared" si="17"/>
        <v>0</v>
      </c>
      <c r="AI25" s="222">
        <f t="shared" si="17"/>
        <v>0</v>
      </c>
      <c r="AJ25" s="222">
        <f t="shared" si="17"/>
        <v>0</v>
      </c>
      <c r="AK25" s="222">
        <f t="shared" si="17"/>
        <v>0</v>
      </c>
      <c r="AL25" s="222">
        <f t="shared" si="17"/>
        <v>1</v>
      </c>
      <c r="AM25" s="222">
        <f t="shared" si="17"/>
        <v>1</v>
      </c>
      <c r="AN25" s="222">
        <f t="shared" si="17"/>
        <v>0</v>
      </c>
      <c r="AO25" s="222">
        <f t="shared" si="17"/>
        <v>0</v>
      </c>
      <c r="AP25" s="222">
        <f t="shared" si="17"/>
        <v>4</v>
      </c>
      <c r="AQ25" s="222">
        <f t="shared" si="17"/>
        <v>31</v>
      </c>
      <c r="AR25" s="222">
        <f t="shared" si="17"/>
        <v>30</v>
      </c>
      <c r="AS25" s="222">
        <f t="shared" si="17"/>
        <v>30</v>
      </c>
      <c r="AT25" s="222">
        <f t="shared" si="17"/>
        <v>355</v>
      </c>
      <c r="AU25" s="222">
        <f t="shared" si="17"/>
        <v>75</v>
      </c>
      <c r="AV25" s="222">
        <f t="shared" si="17"/>
        <v>39</v>
      </c>
      <c r="AW25" s="222">
        <f t="shared" si="17"/>
        <v>267</v>
      </c>
      <c r="AX25" s="222">
        <f t="shared" si="17"/>
        <v>359</v>
      </c>
      <c r="AY25" s="222">
        <f t="shared" si="17"/>
        <v>63</v>
      </c>
      <c r="AZ25" s="222">
        <f t="shared" si="17"/>
        <v>59</v>
      </c>
      <c r="BA25" s="222">
        <f t="shared" si="17"/>
        <v>127</v>
      </c>
      <c r="BB25" s="222">
        <f t="shared" si="17"/>
        <v>398</v>
      </c>
      <c r="BC25" s="222">
        <f t="shared" si="17"/>
        <v>399</v>
      </c>
      <c r="BD25" s="222">
        <f t="shared" si="17"/>
        <v>101</v>
      </c>
      <c r="BE25" s="222">
        <f t="shared" si="17"/>
        <v>221</v>
      </c>
      <c r="BF25" s="222">
        <f t="shared" si="17"/>
        <v>907</v>
      </c>
      <c r="BG25" s="222">
        <f t="shared" si="17"/>
        <v>214</v>
      </c>
      <c r="BH25" s="222">
        <f t="shared" si="17"/>
        <v>118</v>
      </c>
      <c r="BI25" s="222">
        <f t="shared" si="17"/>
        <v>194</v>
      </c>
      <c r="BJ25" s="222">
        <f t="shared" si="17"/>
        <v>131</v>
      </c>
      <c r="BK25" s="222">
        <f t="shared" si="17"/>
        <v>55</v>
      </c>
      <c r="BL25" s="222">
        <f t="shared" si="17"/>
        <v>35</v>
      </c>
      <c r="BM25" s="222">
        <f t="shared" si="17"/>
        <v>29</v>
      </c>
      <c r="BN25" s="222">
        <f t="shared" si="17"/>
        <v>54</v>
      </c>
      <c r="BO25" s="222">
        <f t="shared" si="17"/>
        <v>20</v>
      </c>
      <c r="BP25" s="222">
        <f t="shared" si="17"/>
        <v>9</v>
      </c>
      <c r="BQ25" s="222">
        <f t="shared" si="17"/>
        <v>35</v>
      </c>
      <c r="BR25" s="133">
        <f t="shared" si="16"/>
        <v>4378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8">IF(ISNUMBER(R25),(IF(R25&gt;0,(100/(R23+R24))*R23,"-")),"-")</f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>
        <f t="shared" si="18"/>
        <v>100</v>
      </c>
      <c r="W26" s="223">
        <f t="shared" si="18"/>
        <v>100</v>
      </c>
      <c r="X26" s="223" t="str">
        <f t="shared" si="18"/>
        <v>-</v>
      </c>
      <c r="Y26" s="223" t="str">
        <f t="shared" si="18"/>
        <v>-</v>
      </c>
      <c r="Z26" s="223">
        <f t="shared" si="18"/>
        <v>50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>
        <f t="shared" si="18"/>
        <v>0</v>
      </c>
      <c r="AE26" s="223">
        <f t="shared" si="18"/>
        <v>83.333333333333343</v>
      </c>
      <c r="AF26" s="223" t="str">
        <f t="shared" si="18"/>
        <v>-</v>
      </c>
      <c r="AG26" s="223">
        <f t="shared" si="18"/>
        <v>0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>
        <f t="shared" si="18"/>
        <v>0</v>
      </c>
      <c r="AM26" s="223">
        <f t="shared" si="18"/>
        <v>0</v>
      </c>
      <c r="AN26" s="223" t="str">
        <f t="shared" si="18"/>
        <v>-</v>
      </c>
      <c r="AO26" s="223" t="str">
        <f t="shared" si="18"/>
        <v>-</v>
      </c>
      <c r="AP26" s="223">
        <f t="shared" si="18"/>
        <v>50</v>
      </c>
      <c r="AQ26" s="223">
        <f t="shared" si="18"/>
        <v>41.935483870967737</v>
      </c>
      <c r="AR26" s="223">
        <f t="shared" si="18"/>
        <v>46.666666666666671</v>
      </c>
      <c r="AS26" s="223">
        <f t="shared" si="18"/>
        <v>53.333333333333336</v>
      </c>
      <c r="AT26" s="223">
        <f t="shared" si="18"/>
        <v>53.521126760563384</v>
      </c>
      <c r="AU26" s="223">
        <f t="shared" si="18"/>
        <v>64</v>
      </c>
      <c r="AV26" s="223">
        <f t="shared" si="18"/>
        <v>48.717948717948723</v>
      </c>
      <c r="AW26" s="223">
        <f t="shared" si="18"/>
        <v>49.438202247191015</v>
      </c>
      <c r="AX26" s="223">
        <f t="shared" si="18"/>
        <v>61.838440111420617</v>
      </c>
      <c r="AY26" s="223">
        <f t="shared" si="18"/>
        <v>28.571428571428569</v>
      </c>
      <c r="AZ26" s="223">
        <f t="shared" si="18"/>
        <v>42.372881355932201</v>
      </c>
      <c r="BA26" s="223">
        <f t="shared" si="18"/>
        <v>44.881889763779533</v>
      </c>
      <c r="BB26" s="223">
        <f t="shared" si="18"/>
        <v>45.477386934673362</v>
      </c>
      <c r="BC26" s="223">
        <f t="shared" si="18"/>
        <v>43.358395989974937</v>
      </c>
      <c r="BD26" s="223">
        <f t="shared" si="18"/>
        <v>29.702970297029701</v>
      </c>
      <c r="BE26" s="223">
        <f t="shared" si="18"/>
        <v>55.203619909502265</v>
      </c>
      <c r="BF26" s="223">
        <f t="shared" si="18"/>
        <v>64.939360529217197</v>
      </c>
      <c r="BG26" s="223">
        <f t="shared" si="18"/>
        <v>58.411214953271028</v>
      </c>
      <c r="BH26" s="223">
        <f t="shared" si="18"/>
        <v>65.254237288135585</v>
      </c>
      <c r="BI26" s="223">
        <f t="shared" si="18"/>
        <v>52.577319587628864</v>
      </c>
      <c r="BJ26" s="223">
        <f t="shared" si="18"/>
        <v>44.274809160305345</v>
      </c>
      <c r="BK26" s="223">
        <f t="shared" si="18"/>
        <v>56.36363636363636</v>
      </c>
      <c r="BL26" s="223">
        <f t="shared" si="18"/>
        <v>45.714285714285715</v>
      </c>
      <c r="BM26" s="223">
        <f t="shared" si="18"/>
        <v>51.724137931034477</v>
      </c>
      <c r="BN26" s="223">
        <f t="shared" si="18"/>
        <v>62.962962962962962</v>
      </c>
      <c r="BO26" s="223">
        <f t="shared" si="18"/>
        <v>60</v>
      </c>
      <c r="BP26" s="223">
        <f t="shared" si="18"/>
        <v>66.666666666666657</v>
      </c>
      <c r="BQ26" s="223">
        <f t="shared" si="18"/>
        <v>60</v>
      </c>
      <c r="BR26" s="270">
        <f t="shared" ref="BR26:BR27" si="19">AVERAGE(R26:BQ26)</f>
        <v>49.478937195024713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ht="12.75" customHeight="1" x14ac:dyDescent="0.2">
      <c r="A28" s="306" t="s">
        <v>27</v>
      </c>
      <c r="B28" s="307">
        <v>6</v>
      </c>
      <c r="C28" s="306" t="s">
        <v>76</v>
      </c>
      <c r="D28" s="307"/>
      <c r="E28" s="304" t="s">
        <v>152</v>
      </c>
      <c r="F28" s="307"/>
      <c r="G28" s="307" t="s">
        <v>1352</v>
      </c>
      <c r="H28" s="305" t="s">
        <v>145</v>
      </c>
      <c r="I28" s="307" t="s">
        <v>1346</v>
      </c>
      <c r="J28" s="307" t="s">
        <v>1347</v>
      </c>
      <c r="K28" s="307" t="s">
        <v>1353</v>
      </c>
      <c r="L28" s="307" t="s">
        <v>1354</v>
      </c>
      <c r="M28" s="307" t="s">
        <v>1355</v>
      </c>
      <c r="N28" s="306"/>
      <c r="O28" s="306"/>
      <c r="P28" s="308"/>
      <c r="Q28" s="219" t="s">
        <v>934</v>
      </c>
      <c r="R28" s="230">
        <v>4</v>
      </c>
      <c r="S28" s="230">
        <v>0</v>
      </c>
      <c r="T28" s="230">
        <v>0</v>
      </c>
      <c r="U28" s="230">
        <v>0</v>
      </c>
      <c r="V28" s="230">
        <v>1</v>
      </c>
      <c r="W28" s="230">
        <v>1</v>
      </c>
      <c r="X28" s="230">
        <v>5</v>
      </c>
      <c r="Y28" s="230">
        <v>1</v>
      </c>
      <c r="Z28" s="230">
        <v>1</v>
      </c>
      <c r="AA28" s="230">
        <v>2</v>
      </c>
      <c r="AB28" s="230">
        <v>1</v>
      </c>
      <c r="AC28" s="230">
        <v>0</v>
      </c>
      <c r="AD28" s="230">
        <v>4</v>
      </c>
      <c r="AE28" s="230">
        <v>0</v>
      </c>
      <c r="AF28" s="230">
        <v>16</v>
      </c>
      <c r="AG28" s="230">
        <v>1</v>
      </c>
      <c r="AH28" s="230">
        <v>9</v>
      </c>
      <c r="AI28" s="230">
        <v>0</v>
      </c>
      <c r="AJ28" s="230">
        <v>5</v>
      </c>
      <c r="AK28" s="230">
        <v>2</v>
      </c>
      <c r="AL28" s="230">
        <v>1</v>
      </c>
      <c r="AM28" s="230">
        <v>23</v>
      </c>
      <c r="AN28" s="230">
        <v>3</v>
      </c>
      <c r="AO28" s="230">
        <v>8</v>
      </c>
      <c r="AP28" s="230">
        <v>12</v>
      </c>
      <c r="AQ28" s="230">
        <v>77</v>
      </c>
      <c r="AR28" s="230">
        <v>69</v>
      </c>
      <c r="AS28" s="230">
        <v>625</v>
      </c>
      <c r="AT28" s="230">
        <v>2753</v>
      </c>
      <c r="AU28" s="230">
        <v>2208</v>
      </c>
      <c r="AV28" s="230">
        <v>1377</v>
      </c>
      <c r="AW28" s="230">
        <v>1728</v>
      </c>
      <c r="AX28" s="230">
        <v>1123</v>
      </c>
      <c r="AY28" s="230">
        <v>276</v>
      </c>
      <c r="AZ28" s="230">
        <v>185</v>
      </c>
      <c r="BA28" s="230">
        <v>199</v>
      </c>
      <c r="BB28" s="230">
        <v>366</v>
      </c>
      <c r="BC28" s="230">
        <v>323</v>
      </c>
      <c r="BD28" s="230">
        <v>178</v>
      </c>
      <c r="BE28" s="230">
        <v>339</v>
      </c>
      <c r="BF28" s="230">
        <v>736</v>
      </c>
      <c r="BG28" s="230">
        <v>272</v>
      </c>
      <c r="BH28" s="230">
        <v>130</v>
      </c>
      <c r="BI28" s="230">
        <v>284</v>
      </c>
      <c r="BJ28" s="230">
        <v>47</v>
      </c>
      <c r="BK28" s="230">
        <v>108</v>
      </c>
      <c r="BL28" s="230">
        <v>55</v>
      </c>
      <c r="BM28" s="230">
        <v>509</v>
      </c>
      <c r="BN28" s="230">
        <v>82</v>
      </c>
      <c r="BO28" s="230">
        <v>9</v>
      </c>
      <c r="BP28" s="230">
        <v>3</v>
      </c>
      <c r="BQ28" s="230">
        <v>78</v>
      </c>
      <c r="BR28" s="132">
        <f t="shared" ref="BR28:BR30" si="20">SUM(R28:BQ28)</f>
        <v>14239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>
        <v>3</v>
      </c>
      <c r="S29" s="230">
        <v>1</v>
      </c>
      <c r="T29" s="230">
        <v>2</v>
      </c>
      <c r="U29" s="230">
        <v>0</v>
      </c>
      <c r="V29" s="230">
        <v>1</v>
      </c>
      <c r="W29" s="230">
        <v>2</v>
      </c>
      <c r="X29" s="230">
        <v>4</v>
      </c>
      <c r="Y29" s="230">
        <v>0</v>
      </c>
      <c r="Z29" s="230">
        <v>1</v>
      </c>
      <c r="AA29" s="230">
        <v>0</v>
      </c>
      <c r="AB29" s="230">
        <v>2</v>
      </c>
      <c r="AC29" s="230">
        <v>0</v>
      </c>
      <c r="AD29" s="230">
        <v>6</v>
      </c>
      <c r="AE29" s="230">
        <v>4</v>
      </c>
      <c r="AF29" s="230">
        <v>72</v>
      </c>
      <c r="AG29" s="230">
        <v>3</v>
      </c>
      <c r="AH29" s="230">
        <v>13</v>
      </c>
      <c r="AI29" s="230">
        <v>0</v>
      </c>
      <c r="AJ29" s="230">
        <v>2</v>
      </c>
      <c r="AK29" s="230">
        <v>1</v>
      </c>
      <c r="AL29" s="230">
        <v>0</v>
      </c>
      <c r="AM29" s="230">
        <v>25</v>
      </c>
      <c r="AN29" s="230">
        <v>1</v>
      </c>
      <c r="AO29" s="230">
        <v>12</v>
      </c>
      <c r="AP29" s="230">
        <v>5</v>
      </c>
      <c r="AQ29" s="230">
        <v>90</v>
      </c>
      <c r="AR29" s="230">
        <v>133</v>
      </c>
      <c r="AS29" s="230">
        <v>448</v>
      </c>
      <c r="AT29" s="230">
        <v>2878</v>
      </c>
      <c r="AU29" s="230">
        <v>1315</v>
      </c>
      <c r="AV29" s="230">
        <v>1182</v>
      </c>
      <c r="AW29" s="230">
        <v>2497</v>
      </c>
      <c r="AX29" s="230">
        <v>1538</v>
      </c>
      <c r="AY29" s="230">
        <v>442</v>
      </c>
      <c r="AZ29" s="230">
        <v>376</v>
      </c>
      <c r="BA29" s="230">
        <v>395</v>
      </c>
      <c r="BB29" s="230">
        <v>410</v>
      </c>
      <c r="BC29" s="230">
        <v>292</v>
      </c>
      <c r="BD29" s="230">
        <v>336</v>
      </c>
      <c r="BE29" s="230">
        <v>245</v>
      </c>
      <c r="BF29" s="230">
        <v>227</v>
      </c>
      <c r="BG29" s="230">
        <v>149</v>
      </c>
      <c r="BH29" s="230">
        <v>102</v>
      </c>
      <c r="BI29" s="230">
        <v>324</v>
      </c>
      <c r="BJ29" s="230">
        <v>43</v>
      </c>
      <c r="BK29" s="230">
        <v>87</v>
      </c>
      <c r="BL29" s="230">
        <v>49</v>
      </c>
      <c r="BM29" s="230">
        <v>432</v>
      </c>
      <c r="BN29" s="230">
        <v>74</v>
      </c>
      <c r="BO29" s="230">
        <v>9</v>
      </c>
      <c r="BP29" s="230">
        <v>0</v>
      </c>
      <c r="BQ29" s="230">
        <v>65</v>
      </c>
      <c r="BR29" s="132">
        <f t="shared" si="20"/>
        <v>14298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>
        <f t="shared" ref="R30:BQ30" si="21">IF(ISBLANK(R28),"-",R28+R29)</f>
        <v>7</v>
      </c>
      <c r="S30" s="222">
        <f t="shared" si="21"/>
        <v>1</v>
      </c>
      <c r="T30" s="222">
        <f t="shared" si="21"/>
        <v>2</v>
      </c>
      <c r="U30" s="222">
        <f t="shared" si="21"/>
        <v>0</v>
      </c>
      <c r="V30" s="222">
        <f t="shared" si="21"/>
        <v>2</v>
      </c>
      <c r="W30" s="222">
        <f t="shared" si="21"/>
        <v>3</v>
      </c>
      <c r="X30" s="222">
        <f t="shared" si="21"/>
        <v>9</v>
      </c>
      <c r="Y30" s="222">
        <f t="shared" si="21"/>
        <v>1</v>
      </c>
      <c r="Z30" s="222">
        <f t="shared" si="21"/>
        <v>2</v>
      </c>
      <c r="AA30" s="222">
        <f t="shared" si="21"/>
        <v>2</v>
      </c>
      <c r="AB30" s="222">
        <f t="shared" si="21"/>
        <v>3</v>
      </c>
      <c r="AC30" s="222">
        <f t="shared" si="21"/>
        <v>0</v>
      </c>
      <c r="AD30" s="222">
        <f t="shared" si="21"/>
        <v>10</v>
      </c>
      <c r="AE30" s="222">
        <f t="shared" si="21"/>
        <v>4</v>
      </c>
      <c r="AF30" s="222">
        <f t="shared" si="21"/>
        <v>88</v>
      </c>
      <c r="AG30" s="222">
        <f t="shared" si="21"/>
        <v>4</v>
      </c>
      <c r="AH30" s="222">
        <f t="shared" si="21"/>
        <v>22</v>
      </c>
      <c r="AI30" s="222">
        <f t="shared" si="21"/>
        <v>0</v>
      </c>
      <c r="AJ30" s="222">
        <f t="shared" si="21"/>
        <v>7</v>
      </c>
      <c r="AK30" s="222">
        <f t="shared" si="21"/>
        <v>3</v>
      </c>
      <c r="AL30" s="222">
        <f t="shared" si="21"/>
        <v>1</v>
      </c>
      <c r="AM30" s="222">
        <f t="shared" si="21"/>
        <v>48</v>
      </c>
      <c r="AN30" s="222">
        <f t="shared" si="21"/>
        <v>4</v>
      </c>
      <c r="AO30" s="222">
        <f t="shared" si="21"/>
        <v>20</v>
      </c>
      <c r="AP30" s="222">
        <f t="shared" si="21"/>
        <v>17</v>
      </c>
      <c r="AQ30" s="222">
        <f t="shared" si="21"/>
        <v>167</v>
      </c>
      <c r="AR30" s="222">
        <f t="shared" si="21"/>
        <v>202</v>
      </c>
      <c r="AS30" s="222">
        <f t="shared" si="21"/>
        <v>1073</v>
      </c>
      <c r="AT30" s="222">
        <f t="shared" si="21"/>
        <v>5631</v>
      </c>
      <c r="AU30" s="222">
        <f t="shared" si="21"/>
        <v>3523</v>
      </c>
      <c r="AV30" s="222">
        <f t="shared" si="21"/>
        <v>2559</v>
      </c>
      <c r="AW30" s="222">
        <f t="shared" si="21"/>
        <v>4225</v>
      </c>
      <c r="AX30" s="222">
        <f t="shared" si="21"/>
        <v>2661</v>
      </c>
      <c r="AY30" s="222">
        <f t="shared" si="21"/>
        <v>718</v>
      </c>
      <c r="AZ30" s="222">
        <f t="shared" si="21"/>
        <v>561</v>
      </c>
      <c r="BA30" s="222">
        <f t="shared" si="21"/>
        <v>594</v>
      </c>
      <c r="BB30" s="222">
        <f t="shared" si="21"/>
        <v>776</v>
      </c>
      <c r="BC30" s="222">
        <f t="shared" si="21"/>
        <v>615</v>
      </c>
      <c r="BD30" s="222">
        <f t="shared" si="21"/>
        <v>514</v>
      </c>
      <c r="BE30" s="222">
        <f t="shared" si="21"/>
        <v>584</v>
      </c>
      <c r="BF30" s="222">
        <f t="shared" si="21"/>
        <v>963</v>
      </c>
      <c r="BG30" s="222">
        <f t="shared" si="21"/>
        <v>421</v>
      </c>
      <c r="BH30" s="222">
        <f t="shared" si="21"/>
        <v>232</v>
      </c>
      <c r="BI30" s="222">
        <f t="shared" si="21"/>
        <v>608</v>
      </c>
      <c r="BJ30" s="222">
        <f t="shared" si="21"/>
        <v>90</v>
      </c>
      <c r="BK30" s="222">
        <f t="shared" si="21"/>
        <v>195</v>
      </c>
      <c r="BL30" s="222">
        <f t="shared" si="21"/>
        <v>104</v>
      </c>
      <c r="BM30" s="222">
        <f t="shared" si="21"/>
        <v>941</v>
      </c>
      <c r="BN30" s="222">
        <f t="shared" si="21"/>
        <v>156</v>
      </c>
      <c r="BO30" s="222">
        <f t="shared" si="21"/>
        <v>18</v>
      </c>
      <c r="BP30" s="222">
        <f t="shared" si="21"/>
        <v>3</v>
      </c>
      <c r="BQ30" s="222">
        <f t="shared" si="21"/>
        <v>143</v>
      </c>
      <c r="BR30" s="133">
        <f t="shared" si="20"/>
        <v>28537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>
        <f t="shared" ref="R31:BQ31" si="22">IF(ISNUMBER(R30),(IF(R30&gt;0,(100/(R28+R29))*R28,"-")),"-")</f>
        <v>57.142857142857146</v>
      </c>
      <c r="S31" s="223">
        <f t="shared" si="22"/>
        <v>0</v>
      </c>
      <c r="T31" s="223">
        <f t="shared" si="22"/>
        <v>0</v>
      </c>
      <c r="U31" s="223" t="str">
        <f t="shared" si="22"/>
        <v>-</v>
      </c>
      <c r="V31" s="223">
        <f t="shared" si="22"/>
        <v>50</v>
      </c>
      <c r="W31" s="223">
        <f t="shared" si="22"/>
        <v>33.333333333333336</v>
      </c>
      <c r="X31" s="223">
        <f t="shared" si="22"/>
        <v>55.555555555555557</v>
      </c>
      <c r="Y31" s="223">
        <f t="shared" si="22"/>
        <v>100</v>
      </c>
      <c r="Z31" s="223">
        <f t="shared" si="22"/>
        <v>50</v>
      </c>
      <c r="AA31" s="223">
        <f t="shared" si="22"/>
        <v>100</v>
      </c>
      <c r="AB31" s="223">
        <f t="shared" si="22"/>
        <v>33.333333333333336</v>
      </c>
      <c r="AC31" s="223" t="str">
        <f t="shared" si="22"/>
        <v>-</v>
      </c>
      <c r="AD31" s="223">
        <f t="shared" si="22"/>
        <v>40</v>
      </c>
      <c r="AE31" s="223">
        <f t="shared" si="22"/>
        <v>0</v>
      </c>
      <c r="AF31" s="223">
        <f t="shared" si="22"/>
        <v>18.181818181818183</v>
      </c>
      <c r="AG31" s="223">
        <f t="shared" si="22"/>
        <v>25</v>
      </c>
      <c r="AH31" s="223">
        <f t="shared" si="22"/>
        <v>40.909090909090914</v>
      </c>
      <c r="AI31" s="223" t="str">
        <f t="shared" si="22"/>
        <v>-</v>
      </c>
      <c r="AJ31" s="223">
        <f t="shared" si="22"/>
        <v>71.428571428571431</v>
      </c>
      <c r="AK31" s="223">
        <f t="shared" si="22"/>
        <v>66.666666666666671</v>
      </c>
      <c r="AL31" s="223">
        <f t="shared" si="22"/>
        <v>100</v>
      </c>
      <c r="AM31" s="223">
        <f t="shared" si="22"/>
        <v>47.916666666666671</v>
      </c>
      <c r="AN31" s="223">
        <f t="shared" si="22"/>
        <v>75</v>
      </c>
      <c r="AO31" s="223">
        <f t="shared" si="22"/>
        <v>40</v>
      </c>
      <c r="AP31" s="223">
        <f t="shared" si="22"/>
        <v>70.588235294117652</v>
      </c>
      <c r="AQ31" s="223">
        <f t="shared" si="22"/>
        <v>46.107784431137723</v>
      </c>
      <c r="AR31" s="223">
        <f t="shared" si="22"/>
        <v>34.158415841584159</v>
      </c>
      <c r="AS31" s="223">
        <f t="shared" si="22"/>
        <v>58.247903075489283</v>
      </c>
      <c r="AT31" s="223">
        <f t="shared" si="22"/>
        <v>48.890072811223583</v>
      </c>
      <c r="AU31" s="223">
        <f t="shared" si="22"/>
        <v>62.673857507805849</v>
      </c>
      <c r="AV31" s="223">
        <f t="shared" si="22"/>
        <v>53.810082063305984</v>
      </c>
      <c r="AW31" s="223">
        <f t="shared" si="22"/>
        <v>40.899408284023664</v>
      </c>
      <c r="AX31" s="223">
        <f t="shared" si="22"/>
        <v>42.202179631717399</v>
      </c>
      <c r="AY31" s="223">
        <f t="shared" si="22"/>
        <v>38.440111420612816</v>
      </c>
      <c r="AZ31" s="223">
        <f t="shared" si="22"/>
        <v>32.976827094474153</v>
      </c>
      <c r="BA31" s="223">
        <f t="shared" si="22"/>
        <v>33.501683501683502</v>
      </c>
      <c r="BB31" s="223">
        <f t="shared" si="22"/>
        <v>47.16494845360824</v>
      </c>
      <c r="BC31" s="223">
        <f t="shared" si="22"/>
        <v>52.520325203252028</v>
      </c>
      <c r="BD31" s="223">
        <f t="shared" si="22"/>
        <v>34.630350194552527</v>
      </c>
      <c r="BE31" s="223">
        <f t="shared" si="22"/>
        <v>58.047945205479451</v>
      </c>
      <c r="BF31" s="223">
        <f t="shared" si="22"/>
        <v>76.427829698857735</v>
      </c>
      <c r="BG31" s="223">
        <f t="shared" si="22"/>
        <v>64.60807600950119</v>
      </c>
      <c r="BH31" s="223">
        <f t="shared" si="22"/>
        <v>56.034482758620683</v>
      </c>
      <c r="BI31" s="223">
        <f t="shared" si="22"/>
        <v>46.71052631578948</v>
      </c>
      <c r="BJ31" s="223">
        <f t="shared" si="22"/>
        <v>52.222222222222221</v>
      </c>
      <c r="BK31" s="223">
        <f t="shared" si="22"/>
        <v>55.38461538461538</v>
      </c>
      <c r="BL31" s="223">
        <f t="shared" si="22"/>
        <v>52.884615384615387</v>
      </c>
      <c r="BM31" s="223">
        <f t="shared" si="22"/>
        <v>54.091392136025505</v>
      </c>
      <c r="BN31" s="223">
        <f t="shared" si="22"/>
        <v>52.564102564102569</v>
      </c>
      <c r="BO31" s="223">
        <f t="shared" si="22"/>
        <v>50</v>
      </c>
      <c r="BP31" s="223">
        <f t="shared" si="22"/>
        <v>100</v>
      </c>
      <c r="BQ31" s="223">
        <f t="shared" si="22"/>
        <v>54.54545454545454</v>
      </c>
      <c r="BR31" s="270">
        <f t="shared" ref="BR31:BR32" si="23">AVERAGE(R31:BQ31)</f>
        <v>50.506149801056445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22" t="e">
        <f t="shared" si="23"/>
        <v>#DIV/0!</v>
      </c>
    </row>
    <row r="33" spans="1:70" s="43" customFormat="1" ht="12.75" customHeight="1" x14ac:dyDescent="0.2">
      <c r="A33" s="345" t="s">
        <v>27</v>
      </c>
      <c r="B33" s="307" t="s">
        <v>832</v>
      </c>
      <c r="C33" s="306" t="s">
        <v>566</v>
      </c>
      <c r="D33" s="307" t="s">
        <v>76</v>
      </c>
      <c r="E33" s="304" t="s">
        <v>146</v>
      </c>
      <c r="F33" s="307" t="s">
        <v>1332</v>
      </c>
      <c r="G33" s="307" t="s">
        <v>1356</v>
      </c>
      <c r="H33" s="305" t="s">
        <v>833</v>
      </c>
      <c r="I33" s="307" t="s">
        <v>1357</v>
      </c>
      <c r="J33" s="307" t="s">
        <v>1328</v>
      </c>
      <c r="K33" s="307" t="s">
        <v>1358</v>
      </c>
      <c r="L33" s="307" t="s">
        <v>1343</v>
      </c>
      <c r="M33" s="307" t="s">
        <v>1359</v>
      </c>
      <c r="N33" s="306"/>
      <c r="O33" s="306"/>
      <c r="P33" s="308"/>
      <c r="Q33" s="219" t="s">
        <v>634</v>
      </c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>
        <v>26</v>
      </c>
      <c r="AL33" s="230">
        <v>31</v>
      </c>
      <c r="AM33" s="230">
        <v>40</v>
      </c>
      <c r="AN33" s="230">
        <v>3</v>
      </c>
      <c r="AO33" s="230">
        <v>29</v>
      </c>
      <c r="AP33" s="230">
        <v>46</v>
      </c>
      <c r="AQ33" s="230">
        <v>437</v>
      </c>
      <c r="AR33" s="230">
        <v>341</v>
      </c>
      <c r="AS33" s="230">
        <v>258</v>
      </c>
      <c r="AT33" s="230">
        <v>583</v>
      </c>
      <c r="AU33" s="230">
        <v>250</v>
      </c>
      <c r="AV33" s="230">
        <v>29</v>
      </c>
      <c r="AW33" s="230">
        <v>424</v>
      </c>
      <c r="AX33" s="230">
        <v>368</v>
      </c>
      <c r="AY33" s="230">
        <v>253</v>
      </c>
      <c r="AZ33" s="230">
        <v>272</v>
      </c>
      <c r="BA33" s="230">
        <v>270</v>
      </c>
      <c r="BB33" s="230">
        <v>392</v>
      </c>
      <c r="BC33" s="230">
        <v>261</v>
      </c>
      <c r="BD33" s="230">
        <v>164</v>
      </c>
      <c r="BE33" s="230">
        <v>123</v>
      </c>
      <c r="BF33" s="230">
        <v>176</v>
      </c>
      <c r="BG33" s="230">
        <v>10</v>
      </c>
      <c r="BH33" s="230">
        <v>12</v>
      </c>
      <c r="BI33" s="230">
        <v>30</v>
      </c>
      <c r="BJ33" s="230">
        <v>14</v>
      </c>
      <c r="BK33" s="230">
        <v>144</v>
      </c>
      <c r="BL33" s="230">
        <v>13</v>
      </c>
      <c r="BM33" s="230">
        <v>43</v>
      </c>
      <c r="BN33" s="230">
        <v>22</v>
      </c>
      <c r="BO33" s="230">
        <v>5</v>
      </c>
      <c r="BP33" s="230">
        <v>0</v>
      </c>
      <c r="BQ33" s="230">
        <v>3</v>
      </c>
      <c r="BR33" s="132">
        <f t="shared" ref="BR33:BR35" si="24">SUM(R33:BQ33)</f>
        <v>5072</v>
      </c>
    </row>
    <row r="34" spans="1:70" s="43" customForma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635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>
        <v>32</v>
      </c>
      <c r="AL34" s="230">
        <v>30</v>
      </c>
      <c r="AM34" s="230">
        <v>22</v>
      </c>
      <c r="AN34" s="230">
        <v>5</v>
      </c>
      <c r="AO34" s="230">
        <v>50</v>
      </c>
      <c r="AP34" s="230">
        <v>34</v>
      </c>
      <c r="AQ34" s="230">
        <v>255</v>
      </c>
      <c r="AR34" s="230">
        <v>126</v>
      </c>
      <c r="AS34" s="230">
        <v>135</v>
      </c>
      <c r="AT34" s="230">
        <v>479</v>
      </c>
      <c r="AU34" s="230">
        <v>234</v>
      </c>
      <c r="AV34" s="230">
        <v>57</v>
      </c>
      <c r="AW34" s="230">
        <v>484</v>
      </c>
      <c r="AX34" s="230">
        <v>521</v>
      </c>
      <c r="AY34" s="230">
        <v>157</v>
      </c>
      <c r="AZ34" s="230">
        <v>218</v>
      </c>
      <c r="BA34" s="230">
        <v>244</v>
      </c>
      <c r="BB34" s="230">
        <v>493</v>
      </c>
      <c r="BC34" s="230">
        <v>176</v>
      </c>
      <c r="BD34" s="230">
        <v>235</v>
      </c>
      <c r="BE34" s="230">
        <v>157</v>
      </c>
      <c r="BF34" s="230">
        <v>193</v>
      </c>
      <c r="BG34" s="230">
        <v>8</v>
      </c>
      <c r="BH34" s="230">
        <v>11</v>
      </c>
      <c r="BI34" s="230">
        <v>17</v>
      </c>
      <c r="BJ34" s="230">
        <v>10</v>
      </c>
      <c r="BK34" s="230">
        <v>53</v>
      </c>
      <c r="BL34" s="230">
        <v>15</v>
      </c>
      <c r="BM34" s="230">
        <v>29</v>
      </c>
      <c r="BN34" s="230">
        <v>36</v>
      </c>
      <c r="BO34" s="230">
        <v>8</v>
      </c>
      <c r="BP34" s="230">
        <v>0</v>
      </c>
      <c r="BQ34" s="230">
        <v>1</v>
      </c>
      <c r="BR34" s="132">
        <f t="shared" si="24"/>
        <v>4525</v>
      </c>
    </row>
    <row r="35" spans="1:70" s="43" customForma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5">IF(ISBLANK(R33),"-",R33+R34)</f>
        <v>-</v>
      </c>
      <c r="S35" s="222" t="str">
        <f t="shared" si="25"/>
        <v>-</v>
      </c>
      <c r="T35" s="222" t="str">
        <f t="shared" si="25"/>
        <v>-</v>
      </c>
      <c r="U35" s="222" t="str">
        <f t="shared" si="25"/>
        <v>-</v>
      </c>
      <c r="V35" s="222" t="str">
        <f t="shared" si="25"/>
        <v>-</v>
      </c>
      <c r="W35" s="222" t="str">
        <f t="shared" si="25"/>
        <v>-</v>
      </c>
      <c r="X35" s="222" t="str">
        <f t="shared" si="25"/>
        <v>-</v>
      </c>
      <c r="Y35" s="222" t="str">
        <f t="shared" si="25"/>
        <v>-</v>
      </c>
      <c r="Z35" s="222" t="str">
        <f t="shared" si="25"/>
        <v>-</v>
      </c>
      <c r="AA35" s="222" t="str">
        <f t="shared" si="25"/>
        <v>-</v>
      </c>
      <c r="AB35" s="222" t="str">
        <f t="shared" si="25"/>
        <v>-</v>
      </c>
      <c r="AC35" s="222" t="str">
        <f t="shared" si="25"/>
        <v>-</v>
      </c>
      <c r="AD35" s="222" t="str">
        <f t="shared" si="25"/>
        <v>-</v>
      </c>
      <c r="AE35" s="222" t="str">
        <f t="shared" si="25"/>
        <v>-</v>
      </c>
      <c r="AF35" s="222" t="str">
        <f t="shared" si="25"/>
        <v>-</v>
      </c>
      <c r="AG35" s="222" t="str">
        <f t="shared" si="25"/>
        <v>-</v>
      </c>
      <c r="AH35" s="222" t="str">
        <f t="shared" si="25"/>
        <v>-</v>
      </c>
      <c r="AI35" s="222" t="str">
        <f t="shared" si="25"/>
        <v>-</v>
      </c>
      <c r="AJ35" s="222" t="str">
        <f t="shared" si="25"/>
        <v>-</v>
      </c>
      <c r="AK35" s="222">
        <f t="shared" si="25"/>
        <v>58</v>
      </c>
      <c r="AL35" s="222">
        <f t="shared" si="25"/>
        <v>61</v>
      </c>
      <c r="AM35" s="222">
        <f t="shared" si="25"/>
        <v>62</v>
      </c>
      <c r="AN35" s="222">
        <f t="shared" si="25"/>
        <v>8</v>
      </c>
      <c r="AO35" s="222">
        <f t="shared" si="25"/>
        <v>79</v>
      </c>
      <c r="AP35" s="222">
        <f t="shared" si="25"/>
        <v>80</v>
      </c>
      <c r="AQ35" s="222">
        <f t="shared" si="25"/>
        <v>692</v>
      </c>
      <c r="AR35" s="222">
        <f t="shared" si="25"/>
        <v>467</v>
      </c>
      <c r="AS35" s="222">
        <f t="shared" si="25"/>
        <v>393</v>
      </c>
      <c r="AT35" s="222">
        <f t="shared" si="25"/>
        <v>1062</v>
      </c>
      <c r="AU35" s="222">
        <f t="shared" si="25"/>
        <v>484</v>
      </c>
      <c r="AV35" s="222">
        <f t="shared" si="25"/>
        <v>86</v>
      </c>
      <c r="AW35" s="222">
        <f t="shared" si="25"/>
        <v>908</v>
      </c>
      <c r="AX35" s="222">
        <f t="shared" si="25"/>
        <v>889</v>
      </c>
      <c r="AY35" s="222">
        <f t="shared" si="25"/>
        <v>410</v>
      </c>
      <c r="AZ35" s="222">
        <f t="shared" si="25"/>
        <v>490</v>
      </c>
      <c r="BA35" s="222">
        <f t="shared" si="25"/>
        <v>514</v>
      </c>
      <c r="BB35" s="222">
        <f t="shared" si="25"/>
        <v>885</v>
      </c>
      <c r="BC35" s="222">
        <f t="shared" si="25"/>
        <v>437</v>
      </c>
      <c r="BD35" s="222">
        <f t="shared" si="25"/>
        <v>399</v>
      </c>
      <c r="BE35" s="222">
        <f t="shared" si="25"/>
        <v>280</v>
      </c>
      <c r="BF35" s="222">
        <f t="shared" si="25"/>
        <v>369</v>
      </c>
      <c r="BG35" s="222">
        <f t="shared" si="25"/>
        <v>18</v>
      </c>
      <c r="BH35" s="222">
        <f t="shared" si="25"/>
        <v>23</v>
      </c>
      <c r="BI35" s="222">
        <f t="shared" si="25"/>
        <v>47</v>
      </c>
      <c r="BJ35" s="222">
        <f t="shared" si="25"/>
        <v>24</v>
      </c>
      <c r="BK35" s="222">
        <f t="shared" si="25"/>
        <v>197</v>
      </c>
      <c r="BL35" s="222">
        <f t="shared" si="25"/>
        <v>28</v>
      </c>
      <c r="BM35" s="222">
        <f t="shared" si="25"/>
        <v>72</v>
      </c>
      <c r="BN35" s="222">
        <f t="shared" si="25"/>
        <v>58</v>
      </c>
      <c r="BO35" s="222">
        <f t="shared" si="25"/>
        <v>13</v>
      </c>
      <c r="BP35" s="222">
        <f t="shared" si="25"/>
        <v>0</v>
      </c>
      <c r="BQ35" s="222">
        <f t="shared" si="25"/>
        <v>4</v>
      </c>
      <c r="BR35" s="133">
        <f t="shared" si="24"/>
        <v>9597</v>
      </c>
    </row>
    <row r="36" spans="1:70" s="43" customForma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636</v>
      </c>
      <c r="R36" s="223" t="str">
        <f t="shared" ref="R36:BQ36" si="26">IF(ISNUMBER(R35),(IF(R35&gt;0,(100/(R33+R34))*R33,"-")),"-")</f>
        <v>-</v>
      </c>
      <c r="S36" s="223" t="str">
        <f t="shared" si="26"/>
        <v>-</v>
      </c>
      <c r="T36" s="223" t="str">
        <f t="shared" si="26"/>
        <v>-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>
        <f t="shared" si="26"/>
        <v>44.827586206896548</v>
      </c>
      <c r="AL36" s="223">
        <f t="shared" si="26"/>
        <v>50.819672131147541</v>
      </c>
      <c r="AM36" s="223">
        <f t="shared" si="26"/>
        <v>64.516129032258064</v>
      </c>
      <c r="AN36" s="223">
        <f t="shared" si="26"/>
        <v>37.5</v>
      </c>
      <c r="AO36" s="223">
        <f t="shared" si="26"/>
        <v>36.708860759493675</v>
      </c>
      <c r="AP36" s="223">
        <f t="shared" si="26"/>
        <v>57.5</v>
      </c>
      <c r="AQ36" s="223">
        <f t="shared" si="26"/>
        <v>63.150289017341045</v>
      </c>
      <c r="AR36" s="223">
        <f t="shared" si="26"/>
        <v>73.019271948608136</v>
      </c>
      <c r="AS36" s="223">
        <f t="shared" si="26"/>
        <v>65.648854961832058</v>
      </c>
      <c r="AT36" s="223">
        <f t="shared" si="26"/>
        <v>54.896421845574388</v>
      </c>
      <c r="AU36" s="223">
        <f t="shared" si="26"/>
        <v>51.652892561983471</v>
      </c>
      <c r="AV36" s="223">
        <f t="shared" si="26"/>
        <v>33.720930232558139</v>
      </c>
      <c r="AW36" s="223">
        <f t="shared" si="26"/>
        <v>46.696035242290748</v>
      </c>
      <c r="AX36" s="223">
        <f t="shared" si="26"/>
        <v>41.394825646794153</v>
      </c>
      <c r="AY36" s="223">
        <f t="shared" si="26"/>
        <v>61.707317073170728</v>
      </c>
      <c r="AZ36" s="223">
        <f t="shared" si="26"/>
        <v>55.510204081632651</v>
      </c>
      <c r="BA36" s="223">
        <f t="shared" si="26"/>
        <v>52.52918287937743</v>
      </c>
      <c r="BB36" s="223">
        <f t="shared" si="26"/>
        <v>44.293785310734464</v>
      </c>
      <c r="BC36" s="223">
        <f t="shared" si="26"/>
        <v>59.725400457665906</v>
      </c>
      <c r="BD36" s="223">
        <f t="shared" si="26"/>
        <v>41.102756892230573</v>
      </c>
      <c r="BE36" s="223">
        <f t="shared" si="26"/>
        <v>43.928571428571431</v>
      </c>
      <c r="BF36" s="223">
        <f t="shared" si="26"/>
        <v>47.696476964769644</v>
      </c>
      <c r="BG36" s="223">
        <f t="shared" si="26"/>
        <v>55.555555555555557</v>
      </c>
      <c r="BH36" s="223">
        <f t="shared" si="26"/>
        <v>52.173913043478258</v>
      </c>
      <c r="BI36" s="223">
        <f t="shared" si="26"/>
        <v>63.829787234042556</v>
      </c>
      <c r="BJ36" s="223">
        <f t="shared" si="26"/>
        <v>58.333333333333336</v>
      </c>
      <c r="BK36" s="223">
        <f t="shared" si="26"/>
        <v>73.096446700507613</v>
      </c>
      <c r="BL36" s="223">
        <f t="shared" si="26"/>
        <v>46.428571428571431</v>
      </c>
      <c r="BM36" s="223">
        <f t="shared" si="26"/>
        <v>59.722222222222221</v>
      </c>
      <c r="BN36" s="223">
        <f t="shared" si="26"/>
        <v>37.931034482758619</v>
      </c>
      <c r="BO36" s="223">
        <f t="shared" si="26"/>
        <v>38.46153846153846</v>
      </c>
      <c r="BP36" s="223" t="str">
        <f t="shared" si="26"/>
        <v>-</v>
      </c>
      <c r="BQ36" s="223">
        <f t="shared" si="26"/>
        <v>75</v>
      </c>
      <c r="BR36" s="270">
        <f t="shared" ref="BR36:BR37" si="27">AVERAGE(R36:BQ36)</f>
        <v>52.783683348029335</v>
      </c>
    </row>
    <row r="37" spans="1:70" s="43" customFormat="1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637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 t="s">
        <v>834</v>
      </c>
      <c r="AL37" s="225" t="s">
        <v>835</v>
      </c>
      <c r="AM37" s="225" t="s">
        <v>865</v>
      </c>
      <c r="AN37" s="225">
        <v>25</v>
      </c>
      <c r="AO37" s="225" t="s">
        <v>866</v>
      </c>
      <c r="AP37" s="225" t="s">
        <v>983</v>
      </c>
      <c r="AQ37" s="225" t="s">
        <v>984</v>
      </c>
      <c r="AR37" s="225" t="s">
        <v>985</v>
      </c>
      <c r="AS37" s="225" t="s">
        <v>1089</v>
      </c>
      <c r="AT37" s="225">
        <v>100</v>
      </c>
      <c r="AU37" s="225">
        <v>100</v>
      </c>
      <c r="AV37" s="225">
        <v>100</v>
      </c>
      <c r="AW37" s="225">
        <v>100</v>
      </c>
      <c r="AX37" s="225">
        <v>100</v>
      </c>
      <c r="AY37" s="225">
        <v>100</v>
      </c>
      <c r="AZ37" s="225">
        <v>100</v>
      </c>
      <c r="BA37" s="225">
        <v>100</v>
      </c>
      <c r="BB37" s="225">
        <v>100</v>
      </c>
      <c r="BC37" s="225">
        <v>100</v>
      </c>
      <c r="BD37" s="225">
        <v>100</v>
      </c>
      <c r="BE37" s="225" t="s">
        <v>1360</v>
      </c>
      <c r="BF37" s="225" t="s">
        <v>1399</v>
      </c>
      <c r="BG37" s="225" t="s">
        <v>1400</v>
      </c>
      <c r="BH37" s="225" t="s">
        <v>1401</v>
      </c>
      <c r="BI37" s="225" t="s">
        <v>1402</v>
      </c>
      <c r="BJ37" s="225" t="s">
        <v>1403</v>
      </c>
      <c r="BK37" s="225" t="s">
        <v>1404</v>
      </c>
      <c r="BL37" s="269">
        <v>42630</v>
      </c>
      <c r="BM37" s="269">
        <v>42544</v>
      </c>
      <c r="BN37" s="269">
        <v>42913</v>
      </c>
      <c r="BO37" s="225">
        <v>0</v>
      </c>
      <c r="BP37" s="225">
        <v>0</v>
      </c>
      <c r="BQ37" s="225">
        <v>0</v>
      </c>
      <c r="BR37" s="272">
        <f t="shared" si="27"/>
        <v>7178.4444444444443</v>
      </c>
    </row>
    <row r="38" spans="1:70" s="43" customFormat="1" ht="12.75" customHeight="1" x14ac:dyDescent="0.2">
      <c r="A38" s="345" t="s">
        <v>27</v>
      </c>
      <c r="B38" s="307" t="s">
        <v>836</v>
      </c>
      <c r="C38" s="306" t="s">
        <v>566</v>
      </c>
      <c r="D38" s="307" t="s">
        <v>76</v>
      </c>
      <c r="E38" s="304" t="s">
        <v>146</v>
      </c>
      <c r="F38" s="307" t="s">
        <v>1332</v>
      </c>
      <c r="G38" s="307" t="s">
        <v>1361</v>
      </c>
      <c r="H38" s="305" t="s">
        <v>837</v>
      </c>
      <c r="I38" s="307" t="s">
        <v>1362</v>
      </c>
      <c r="J38" s="307" t="s">
        <v>1049</v>
      </c>
      <c r="K38" s="307" t="s">
        <v>1342</v>
      </c>
      <c r="L38" s="307" t="s">
        <v>1343</v>
      </c>
      <c r="M38" s="307" t="s">
        <v>1363</v>
      </c>
      <c r="N38" s="306"/>
      <c r="O38" s="306"/>
      <c r="P38" s="308"/>
      <c r="Q38" s="219" t="s">
        <v>634</v>
      </c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>
        <v>3</v>
      </c>
      <c r="AL38" s="230">
        <v>1</v>
      </c>
      <c r="AM38" s="230">
        <v>1</v>
      </c>
      <c r="AN38" s="230">
        <v>1</v>
      </c>
      <c r="AO38" s="230">
        <v>1</v>
      </c>
      <c r="AP38" s="230">
        <v>23</v>
      </c>
      <c r="AQ38" s="230">
        <v>114</v>
      </c>
      <c r="AR38" s="230">
        <v>201</v>
      </c>
      <c r="AS38" s="230">
        <v>503</v>
      </c>
      <c r="AT38" s="230">
        <v>512</v>
      </c>
      <c r="AU38" s="230">
        <v>263</v>
      </c>
      <c r="AV38" s="230">
        <v>97</v>
      </c>
      <c r="AW38" s="230">
        <v>410</v>
      </c>
      <c r="AX38" s="230">
        <v>204</v>
      </c>
      <c r="AY38" s="230">
        <v>138</v>
      </c>
      <c r="AZ38" s="230">
        <v>469</v>
      </c>
      <c r="BA38" s="230">
        <v>194</v>
      </c>
      <c r="BB38" s="230">
        <v>303</v>
      </c>
      <c r="BC38" s="230">
        <v>261</v>
      </c>
      <c r="BD38" s="230">
        <v>427</v>
      </c>
      <c r="BE38" s="230">
        <v>256</v>
      </c>
      <c r="BF38" s="230">
        <v>169</v>
      </c>
      <c r="BG38" s="230">
        <v>176</v>
      </c>
      <c r="BH38" s="230">
        <v>130</v>
      </c>
      <c r="BI38" s="230">
        <v>497</v>
      </c>
      <c r="BJ38" s="230">
        <v>69</v>
      </c>
      <c r="BK38" s="230">
        <v>344</v>
      </c>
      <c r="BL38" s="230">
        <v>45</v>
      </c>
      <c r="BM38" s="230">
        <v>82</v>
      </c>
      <c r="BN38" s="230">
        <v>53</v>
      </c>
      <c r="BO38" s="230">
        <v>9</v>
      </c>
      <c r="BP38" s="230">
        <v>0</v>
      </c>
      <c r="BQ38" s="230">
        <v>17</v>
      </c>
      <c r="BR38" s="132">
        <f t="shared" ref="BR38:BR40" si="28">SUM(R38:BQ38)</f>
        <v>5973</v>
      </c>
    </row>
    <row r="39" spans="1:70" s="43" customFormat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635</v>
      </c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>
        <v>1</v>
      </c>
      <c r="AL39" s="230">
        <v>1</v>
      </c>
      <c r="AM39" s="230">
        <v>5</v>
      </c>
      <c r="AN39" s="230">
        <v>7</v>
      </c>
      <c r="AO39" s="230">
        <v>8</v>
      </c>
      <c r="AP39" s="230">
        <v>32</v>
      </c>
      <c r="AQ39" s="230">
        <v>141</v>
      </c>
      <c r="AR39" s="230">
        <v>328</v>
      </c>
      <c r="AS39" s="230">
        <v>553</v>
      </c>
      <c r="AT39" s="230">
        <v>517</v>
      </c>
      <c r="AU39" s="230">
        <v>125</v>
      </c>
      <c r="AV39" s="230">
        <v>194</v>
      </c>
      <c r="AW39" s="230">
        <v>417</v>
      </c>
      <c r="AX39" s="230">
        <v>219</v>
      </c>
      <c r="AY39" s="230">
        <v>119</v>
      </c>
      <c r="AZ39" s="230">
        <v>274</v>
      </c>
      <c r="BA39" s="230">
        <v>161</v>
      </c>
      <c r="BB39" s="230">
        <v>188</v>
      </c>
      <c r="BC39" s="230">
        <v>176</v>
      </c>
      <c r="BD39" s="230">
        <v>311</v>
      </c>
      <c r="BE39" s="230">
        <v>412</v>
      </c>
      <c r="BF39" s="230">
        <v>223</v>
      </c>
      <c r="BG39" s="230">
        <v>118</v>
      </c>
      <c r="BH39" s="230">
        <v>78</v>
      </c>
      <c r="BI39" s="230">
        <v>236</v>
      </c>
      <c r="BJ39" s="230">
        <v>58</v>
      </c>
      <c r="BK39" s="230">
        <v>150</v>
      </c>
      <c r="BL39" s="230">
        <v>46</v>
      </c>
      <c r="BM39" s="230">
        <v>36</v>
      </c>
      <c r="BN39" s="230">
        <v>22</v>
      </c>
      <c r="BO39" s="230">
        <v>15</v>
      </c>
      <c r="BP39" s="230">
        <v>0</v>
      </c>
      <c r="BQ39" s="230">
        <v>22</v>
      </c>
      <c r="BR39" s="132">
        <f t="shared" si="28"/>
        <v>5193</v>
      </c>
    </row>
    <row r="40" spans="1:70" s="43" customForma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BQ40" si="29">IF(ISBLANK(R38),"-",R38+R39)</f>
        <v>-</v>
      </c>
      <c r="S40" s="222" t="str">
        <f t="shared" si="29"/>
        <v>-</v>
      </c>
      <c r="T40" s="222" t="str">
        <f t="shared" si="29"/>
        <v>-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 t="str">
        <f t="shared" si="29"/>
        <v>-</v>
      </c>
      <c r="Y40" s="222" t="str">
        <f t="shared" si="29"/>
        <v>-</v>
      </c>
      <c r="Z40" s="222" t="str">
        <f t="shared" si="29"/>
        <v>-</v>
      </c>
      <c r="AA40" s="222" t="str">
        <f t="shared" si="29"/>
        <v>-</v>
      </c>
      <c r="AB40" s="222" t="str">
        <f t="shared" si="29"/>
        <v>-</v>
      </c>
      <c r="AC40" s="222" t="str">
        <f t="shared" si="29"/>
        <v>-</v>
      </c>
      <c r="AD40" s="222" t="str">
        <f t="shared" si="29"/>
        <v>-</v>
      </c>
      <c r="AE40" s="222" t="str">
        <f t="shared" si="29"/>
        <v>-</v>
      </c>
      <c r="AF40" s="222" t="str">
        <f t="shared" si="29"/>
        <v>-</v>
      </c>
      <c r="AG40" s="222" t="str">
        <f t="shared" si="29"/>
        <v>-</v>
      </c>
      <c r="AH40" s="222" t="str">
        <f t="shared" si="29"/>
        <v>-</v>
      </c>
      <c r="AI40" s="222" t="str">
        <f t="shared" si="29"/>
        <v>-</v>
      </c>
      <c r="AJ40" s="222" t="str">
        <f t="shared" si="29"/>
        <v>-</v>
      </c>
      <c r="AK40" s="222">
        <f t="shared" si="29"/>
        <v>4</v>
      </c>
      <c r="AL40" s="222">
        <f t="shared" si="29"/>
        <v>2</v>
      </c>
      <c r="AM40" s="222">
        <f t="shared" si="29"/>
        <v>6</v>
      </c>
      <c r="AN40" s="222">
        <f t="shared" si="29"/>
        <v>8</v>
      </c>
      <c r="AO40" s="222">
        <f t="shared" si="29"/>
        <v>9</v>
      </c>
      <c r="AP40" s="222">
        <f t="shared" si="29"/>
        <v>55</v>
      </c>
      <c r="AQ40" s="222">
        <f t="shared" si="29"/>
        <v>255</v>
      </c>
      <c r="AR40" s="222">
        <f t="shared" si="29"/>
        <v>529</v>
      </c>
      <c r="AS40" s="222">
        <f t="shared" si="29"/>
        <v>1056</v>
      </c>
      <c r="AT40" s="222">
        <f t="shared" si="29"/>
        <v>1029</v>
      </c>
      <c r="AU40" s="222">
        <f t="shared" si="29"/>
        <v>388</v>
      </c>
      <c r="AV40" s="222">
        <f t="shared" si="29"/>
        <v>291</v>
      </c>
      <c r="AW40" s="222">
        <f t="shared" si="29"/>
        <v>827</v>
      </c>
      <c r="AX40" s="222">
        <f t="shared" si="29"/>
        <v>423</v>
      </c>
      <c r="AY40" s="222">
        <f t="shared" si="29"/>
        <v>257</v>
      </c>
      <c r="AZ40" s="222">
        <f t="shared" si="29"/>
        <v>743</v>
      </c>
      <c r="BA40" s="222">
        <f t="shared" si="29"/>
        <v>355</v>
      </c>
      <c r="BB40" s="222">
        <f t="shared" si="29"/>
        <v>491</v>
      </c>
      <c r="BC40" s="222">
        <f t="shared" si="29"/>
        <v>437</v>
      </c>
      <c r="BD40" s="222">
        <f t="shared" si="29"/>
        <v>738</v>
      </c>
      <c r="BE40" s="222">
        <f t="shared" si="29"/>
        <v>668</v>
      </c>
      <c r="BF40" s="222">
        <f t="shared" si="29"/>
        <v>392</v>
      </c>
      <c r="BG40" s="222">
        <f t="shared" si="29"/>
        <v>294</v>
      </c>
      <c r="BH40" s="222">
        <f t="shared" si="29"/>
        <v>208</v>
      </c>
      <c r="BI40" s="222">
        <f t="shared" si="29"/>
        <v>733</v>
      </c>
      <c r="BJ40" s="222">
        <f t="shared" si="29"/>
        <v>127</v>
      </c>
      <c r="BK40" s="222">
        <f t="shared" si="29"/>
        <v>494</v>
      </c>
      <c r="BL40" s="222">
        <f t="shared" si="29"/>
        <v>91</v>
      </c>
      <c r="BM40" s="222">
        <f t="shared" si="29"/>
        <v>118</v>
      </c>
      <c r="BN40" s="222">
        <f t="shared" si="29"/>
        <v>75</v>
      </c>
      <c r="BO40" s="222">
        <f t="shared" si="29"/>
        <v>24</v>
      </c>
      <c r="BP40" s="222">
        <f t="shared" si="29"/>
        <v>0</v>
      </c>
      <c r="BQ40" s="222">
        <f t="shared" si="29"/>
        <v>39</v>
      </c>
      <c r="BR40" s="133">
        <f t="shared" si="28"/>
        <v>11166</v>
      </c>
    </row>
    <row r="41" spans="1:70" s="43" customForma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636</v>
      </c>
      <c r="R41" s="223" t="str">
        <f t="shared" ref="R41:BQ41" si="30">IF(ISNUMBER(R40),(IF(R40&gt;0,(100/(R38+R39))*R38,"-")),"-")</f>
        <v>-</v>
      </c>
      <c r="S41" s="223" t="str">
        <f t="shared" si="30"/>
        <v>-</v>
      </c>
      <c r="T41" s="223" t="str">
        <f t="shared" si="30"/>
        <v>-</v>
      </c>
      <c r="U41" s="223" t="str">
        <f t="shared" si="30"/>
        <v>-</v>
      </c>
      <c r="V41" s="223" t="str">
        <f t="shared" si="30"/>
        <v>-</v>
      </c>
      <c r="W41" s="223" t="str">
        <f t="shared" si="30"/>
        <v>-</v>
      </c>
      <c r="X41" s="223" t="str">
        <f t="shared" si="30"/>
        <v>-</v>
      </c>
      <c r="Y41" s="223" t="str">
        <f t="shared" si="30"/>
        <v>-</v>
      </c>
      <c r="Z41" s="223" t="str">
        <f t="shared" si="30"/>
        <v>-</v>
      </c>
      <c r="AA41" s="223" t="str">
        <f t="shared" si="30"/>
        <v>-</v>
      </c>
      <c r="AB41" s="223" t="str">
        <f t="shared" si="30"/>
        <v>-</v>
      </c>
      <c r="AC41" s="223" t="str">
        <f t="shared" si="30"/>
        <v>-</v>
      </c>
      <c r="AD41" s="223" t="str">
        <f t="shared" si="30"/>
        <v>-</v>
      </c>
      <c r="AE41" s="223" t="str">
        <f t="shared" si="30"/>
        <v>-</v>
      </c>
      <c r="AF41" s="223" t="str">
        <f t="shared" si="30"/>
        <v>-</v>
      </c>
      <c r="AG41" s="223" t="str">
        <f t="shared" si="30"/>
        <v>-</v>
      </c>
      <c r="AH41" s="223" t="str">
        <f t="shared" si="30"/>
        <v>-</v>
      </c>
      <c r="AI41" s="223" t="str">
        <f t="shared" si="30"/>
        <v>-</v>
      </c>
      <c r="AJ41" s="223" t="str">
        <f t="shared" si="30"/>
        <v>-</v>
      </c>
      <c r="AK41" s="223">
        <f t="shared" si="30"/>
        <v>75</v>
      </c>
      <c r="AL41" s="223">
        <f t="shared" si="30"/>
        <v>50</v>
      </c>
      <c r="AM41" s="223">
        <f t="shared" si="30"/>
        <v>16.666666666666668</v>
      </c>
      <c r="AN41" s="223">
        <f t="shared" si="30"/>
        <v>12.5</v>
      </c>
      <c r="AO41" s="223">
        <f t="shared" si="30"/>
        <v>11.111111111111111</v>
      </c>
      <c r="AP41" s="223">
        <f t="shared" si="30"/>
        <v>41.81818181818182</v>
      </c>
      <c r="AQ41" s="223">
        <f t="shared" si="30"/>
        <v>44.705882352941174</v>
      </c>
      <c r="AR41" s="223">
        <f t="shared" si="30"/>
        <v>37.996219281663514</v>
      </c>
      <c r="AS41" s="223">
        <f t="shared" si="30"/>
        <v>47.632575757575758</v>
      </c>
      <c r="AT41" s="223">
        <f t="shared" si="30"/>
        <v>49.757045675413025</v>
      </c>
      <c r="AU41" s="223">
        <f t="shared" si="30"/>
        <v>67.783505154639172</v>
      </c>
      <c r="AV41" s="223">
        <f t="shared" si="30"/>
        <v>33.333333333333336</v>
      </c>
      <c r="AW41" s="223">
        <f t="shared" si="30"/>
        <v>49.576783555018139</v>
      </c>
      <c r="AX41" s="223">
        <f t="shared" si="30"/>
        <v>48.226950354609933</v>
      </c>
      <c r="AY41" s="223">
        <f t="shared" si="30"/>
        <v>53.696498054474709</v>
      </c>
      <c r="AZ41" s="223">
        <f t="shared" si="30"/>
        <v>63.122476446837148</v>
      </c>
      <c r="BA41" s="223">
        <f t="shared" si="30"/>
        <v>54.647887323943664</v>
      </c>
      <c r="BB41" s="223">
        <f t="shared" si="30"/>
        <v>61.710794297352344</v>
      </c>
      <c r="BC41" s="223">
        <f t="shared" si="30"/>
        <v>59.725400457665906</v>
      </c>
      <c r="BD41" s="223">
        <f t="shared" si="30"/>
        <v>57.859078590785906</v>
      </c>
      <c r="BE41" s="223">
        <f t="shared" si="30"/>
        <v>38.32335329341317</v>
      </c>
      <c r="BF41" s="223">
        <f t="shared" si="30"/>
        <v>43.112244897959187</v>
      </c>
      <c r="BG41" s="223">
        <f t="shared" si="30"/>
        <v>59.863945578231288</v>
      </c>
      <c r="BH41" s="223">
        <f t="shared" si="30"/>
        <v>62.5</v>
      </c>
      <c r="BI41" s="223">
        <f t="shared" si="30"/>
        <v>67.803547066848566</v>
      </c>
      <c r="BJ41" s="223">
        <f t="shared" si="30"/>
        <v>54.330708661417326</v>
      </c>
      <c r="BK41" s="223">
        <f t="shared" si="30"/>
        <v>69.635627530364374</v>
      </c>
      <c r="BL41" s="223">
        <f t="shared" si="30"/>
        <v>49.450549450549453</v>
      </c>
      <c r="BM41" s="223">
        <f t="shared" si="30"/>
        <v>69.491525423728817</v>
      </c>
      <c r="BN41" s="223">
        <f t="shared" si="30"/>
        <v>70.666666666666657</v>
      </c>
      <c r="BO41" s="223">
        <f t="shared" si="30"/>
        <v>37.5</v>
      </c>
      <c r="BP41" s="223" t="str">
        <f t="shared" si="30"/>
        <v>-</v>
      </c>
      <c r="BQ41" s="223">
        <f t="shared" si="30"/>
        <v>43.589743589743591</v>
      </c>
      <c r="BR41" s="270">
        <f t="shared" ref="BR41:BR42" si="31">AVERAGE(R41:BQ41)</f>
        <v>50.098071949722986</v>
      </c>
    </row>
    <row r="42" spans="1:70" s="43" customFormat="1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637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>
        <v>50</v>
      </c>
      <c r="AL42" s="225">
        <v>50</v>
      </c>
      <c r="AM42" s="225" t="s">
        <v>867</v>
      </c>
      <c r="AN42" s="225">
        <v>25</v>
      </c>
      <c r="AO42" s="225" t="s">
        <v>868</v>
      </c>
      <c r="AP42" s="225" t="s">
        <v>986</v>
      </c>
      <c r="AQ42" s="225">
        <v>80</v>
      </c>
      <c r="AR42" s="225" t="s">
        <v>987</v>
      </c>
      <c r="AS42" s="225" t="s">
        <v>1090</v>
      </c>
      <c r="AT42" s="225">
        <v>100</v>
      </c>
      <c r="AU42" s="225">
        <v>100</v>
      </c>
      <c r="AV42" s="225">
        <v>100</v>
      </c>
      <c r="AW42" s="225">
        <v>100</v>
      </c>
      <c r="AX42" s="225">
        <v>100</v>
      </c>
      <c r="AY42" s="225">
        <v>100</v>
      </c>
      <c r="AZ42" s="225">
        <v>100</v>
      </c>
      <c r="BA42" s="225">
        <v>100</v>
      </c>
      <c r="BB42" s="225">
        <v>100</v>
      </c>
      <c r="BC42" s="225">
        <v>100</v>
      </c>
      <c r="BD42" s="225">
        <v>100</v>
      </c>
      <c r="BE42" s="225" t="s">
        <v>1360</v>
      </c>
      <c r="BF42" s="225" t="s">
        <v>1405</v>
      </c>
      <c r="BG42" s="225" t="s">
        <v>1406</v>
      </c>
      <c r="BH42" s="225" t="s">
        <v>1407</v>
      </c>
      <c r="BI42" s="225" t="s">
        <v>1408</v>
      </c>
      <c r="BJ42" s="225" t="s">
        <v>1409</v>
      </c>
      <c r="BK42" s="225" t="s">
        <v>1410</v>
      </c>
      <c r="BL42" s="269">
        <v>42538</v>
      </c>
      <c r="BM42" s="269">
        <v>42624</v>
      </c>
      <c r="BN42" s="225">
        <v>20</v>
      </c>
      <c r="BO42" s="269">
        <v>42867</v>
      </c>
      <c r="BP42" s="225">
        <v>0</v>
      </c>
      <c r="BQ42" s="269">
        <v>42923</v>
      </c>
      <c r="BR42" s="272">
        <f t="shared" si="31"/>
        <v>8203.6666666666661</v>
      </c>
    </row>
    <row r="43" spans="1:70" s="43" customFormat="1" ht="12.75" customHeight="1" x14ac:dyDescent="0.2">
      <c r="A43" s="345" t="s">
        <v>27</v>
      </c>
      <c r="B43" s="307" t="s">
        <v>838</v>
      </c>
      <c r="C43" s="306" t="s">
        <v>566</v>
      </c>
      <c r="D43" s="307" t="s">
        <v>76</v>
      </c>
      <c r="E43" s="304" t="s">
        <v>146</v>
      </c>
      <c r="F43" s="307" t="s">
        <v>1332</v>
      </c>
      <c r="G43" s="307" t="s">
        <v>1364</v>
      </c>
      <c r="H43" s="305" t="s">
        <v>839</v>
      </c>
      <c r="I43" s="307" t="s">
        <v>1365</v>
      </c>
      <c r="J43" s="307" t="s">
        <v>1328</v>
      </c>
      <c r="K43" s="307" t="s">
        <v>1342</v>
      </c>
      <c r="L43" s="307" t="s">
        <v>1366</v>
      </c>
      <c r="M43" s="307" t="s">
        <v>1367</v>
      </c>
      <c r="N43" s="306"/>
      <c r="O43" s="306"/>
      <c r="P43" s="308"/>
      <c r="Q43" s="219" t="s">
        <v>634</v>
      </c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>
        <v>7</v>
      </c>
      <c r="AL43" s="230">
        <v>12</v>
      </c>
      <c r="AM43" s="230">
        <v>21</v>
      </c>
      <c r="AN43" s="230">
        <v>12</v>
      </c>
      <c r="AO43" s="230">
        <v>10</v>
      </c>
      <c r="AP43" s="230">
        <v>17</v>
      </c>
      <c r="AQ43" s="230">
        <v>72</v>
      </c>
      <c r="AR43" s="230">
        <v>86</v>
      </c>
      <c r="AS43" s="230">
        <v>237</v>
      </c>
      <c r="AT43" s="230">
        <v>289</v>
      </c>
      <c r="AU43" s="230">
        <v>177</v>
      </c>
      <c r="AV43" s="230">
        <v>101</v>
      </c>
      <c r="AW43" s="230">
        <v>216</v>
      </c>
      <c r="AX43" s="230">
        <v>637</v>
      </c>
      <c r="AY43" s="230">
        <v>92</v>
      </c>
      <c r="AZ43" s="230">
        <v>154</v>
      </c>
      <c r="BA43" s="230">
        <v>78</v>
      </c>
      <c r="BB43" s="230">
        <v>175</v>
      </c>
      <c r="BC43" s="230">
        <v>59</v>
      </c>
      <c r="BD43" s="230">
        <v>334</v>
      </c>
      <c r="BE43" s="230">
        <v>304</v>
      </c>
      <c r="BF43" s="230">
        <v>683</v>
      </c>
      <c r="BG43" s="230">
        <v>420</v>
      </c>
      <c r="BH43" s="230">
        <v>128</v>
      </c>
      <c r="BI43" s="230">
        <v>139</v>
      </c>
      <c r="BJ43" s="230">
        <v>106</v>
      </c>
      <c r="BK43" s="230">
        <v>286</v>
      </c>
      <c r="BL43" s="230">
        <v>28</v>
      </c>
      <c r="BM43" s="230">
        <v>40</v>
      </c>
      <c r="BN43" s="230">
        <v>46</v>
      </c>
      <c r="BO43" s="230">
        <v>24</v>
      </c>
      <c r="BP43" s="230">
        <v>1</v>
      </c>
      <c r="BQ43" s="230">
        <v>16</v>
      </c>
      <c r="BR43" s="132">
        <f t="shared" ref="BR43:BR45" si="32">SUM(R43:BQ43)</f>
        <v>5007</v>
      </c>
    </row>
    <row r="44" spans="1:70" s="43" customForma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635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>
        <v>9</v>
      </c>
      <c r="AL44" s="230">
        <v>10</v>
      </c>
      <c r="AM44" s="230">
        <v>19</v>
      </c>
      <c r="AN44" s="230">
        <v>7</v>
      </c>
      <c r="AO44" s="230">
        <v>22</v>
      </c>
      <c r="AP44" s="230">
        <v>65</v>
      </c>
      <c r="AQ44" s="230">
        <v>125</v>
      </c>
      <c r="AR44" s="230">
        <v>217</v>
      </c>
      <c r="AS44" s="230">
        <v>229</v>
      </c>
      <c r="AT44" s="230">
        <v>380</v>
      </c>
      <c r="AU44" s="230">
        <v>196</v>
      </c>
      <c r="AV44" s="230">
        <v>253</v>
      </c>
      <c r="AW44" s="230">
        <v>158</v>
      </c>
      <c r="AX44" s="230">
        <v>388</v>
      </c>
      <c r="AY44" s="230">
        <v>76</v>
      </c>
      <c r="AZ44" s="230">
        <v>173</v>
      </c>
      <c r="BA44" s="230">
        <v>102</v>
      </c>
      <c r="BB44" s="230">
        <v>261</v>
      </c>
      <c r="BC44" s="230">
        <v>200</v>
      </c>
      <c r="BD44" s="230">
        <v>429</v>
      </c>
      <c r="BE44" s="230">
        <v>287</v>
      </c>
      <c r="BF44" s="230">
        <v>586</v>
      </c>
      <c r="BG44" s="230">
        <v>284</v>
      </c>
      <c r="BH44" s="230">
        <v>97</v>
      </c>
      <c r="BI44" s="230">
        <v>125</v>
      </c>
      <c r="BJ44" s="230">
        <v>99</v>
      </c>
      <c r="BK44" s="230">
        <v>141</v>
      </c>
      <c r="BL44" s="230">
        <v>18</v>
      </c>
      <c r="BM44" s="230">
        <v>26</v>
      </c>
      <c r="BN44" s="230">
        <v>52</v>
      </c>
      <c r="BO44" s="230">
        <v>18</v>
      </c>
      <c r="BP44" s="230">
        <v>2</v>
      </c>
      <c r="BQ44" s="230">
        <v>17</v>
      </c>
      <c r="BR44" s="132">
        <f t="shared" si="32"/>
        <v>5071</v>
      </c>
    </row>
    <row r="45" spans="1:70" s="43" customForma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BQ45" si="33">IF(ISBLANK(R43),"-",R43+R44)</f>
        <v>-</v>
      </c>
      <c r="S45" s="222" t="str">
        <f t="shared" si="33"/>
        <v>-</v>
      </c>
      <c r="T45" s="222" t="str">
        <f t="shared" si="33"/>
        <v>-</v>
      </c>
      <c r="U45" s="222" t="str">
        <f t="shared" si="33"/>
        <v>-</v>
      </c>
      <c r="V45" s="222" t="str">
        <f t="shared" si="33"/>
        <v>-</v>
      </c>
      <c r="W45" s="222" t="str">
        <f t="shared" si="33"/>
        <v>-</v>
      </c>
      <c r="X45" s="222" t="str">
        <f t="shared" si="33"/>
        <v>-</v>
      </c>
      <c r="Y45" s="222" t="str">
        <f t="shared" si="33"/>
        <v>-</v>
      </c>
      <c r="Z45" s="222" t="str">
        <f t="shared" si="33"/>
        <v>-</v>
      </c>
      <c r="AA45" s="222" t="str">
        <f t="shared" si="33"/>
        <v>-</v>
      </c>
      <c r="AB45" s="222" t="str">
        <f t="shared" si="33"/>
        <v>-</v>
      </c>
      <c r="AC45" s="222" t="str">
        <f t="shared" si="33"/>
        <v>-</v>
      </c>
      <c r="AD45" s="222" t="str">
        <f t="shared" si="33"/>
        <v>-</v>
      </c>
      <c r="AE45" s="222" t="str">
        <f t="shared" si="33"/>
        <v>-</v>
      </c>
      <c r="AF45" s="222" t="str">
        <f t="shared" si="33"/>
        <v>-</v>
      </c>
      <c r="AG45" s="222" t="str">
        <f t="shared" si="33"/>
        <v>-</v>
      </c>
      <c r="AH45" s="222" t="str">
        <f t="shared" si="33"/>
        <v>-</v>
      </c>
      <c r="AI45" s="222" t="str">
        <f t="shared" si="33"/>
        <v>-</v>
      </c>
      <c r="AJ45" s="222" t="str">
        <f t="shared" si="33"/>
        <v>-</v>
      </c>
      <c r="AK45" s="222">
        <f t="shared" si="33"/>
        <v>16</v>
      </c>
      <c r="AL45" s="222">
        <f t="shared" si="33"/>
        <v>22</v>
      </c>
      <c r="AM45" s="222">
        <f t="shared" si="33"/>
        <v>40</v>
      </c>
      <c r="AN45" s="222">
        <f t="shared" si="33"/>
        <v>19</v>
      </c>
      <c r="AO45" s="222">
        <f t="shared" si="33"/>
        <v>32</v>
      </c>
      <c r="AP45" s="222">
        <f t="shared" si="33"/>
        <v>82</v>
      </c>
      <c r="AQ45" s="222">
        <f t="shared" si="33"/>
        <v>197</v>
      </c>
      <c r="AR45" s="222">
        <f t="shared" si="33"/>
        <v>303</v>
      </c>
      <c r="AS45" s="222">
        <f t="shared" si="33"/>
        <v>466</v>
      </c>
      <c r="AT45" s="222">
        <f t="shared" si="33"/>
        <v>669</v>
      </c>
      <c r="AU45" s="222">
        <f t="shared" si="33"/>
        <v>373</v>
      </c>
      <c r="AV45" s="222">
        <f t="shared" si="33"/>
        <v>354</v>
      </c>
      <c r="AW45" s="222">
        <f t="shared" si="33"/>
        <v>374</v>
      </c>
      <c r="AX45" s="222">
        <f t="shared" si="33"/>
        <v>1025</v>
      </c>
      <c r="AY45" s="222">
        <f t="shared" si="33"/>
        <v>168</v>
      </c>
      <c r="AZ45" s="222">
        <f t="shared" si="33"/>
        <v>327</v>
      </c>
      <c r="BA45" s="222">
        <f t="shared" si="33"/>
        <v>180</v>
      </c>
      <c r="BB45" s="222">
        <f t="shared" si="33"/>
        <v>436</v>
      </c>
      <c r="BC45" s="222">
        <f t="shared" si="33"/>
        <v>259</v>
      </c>
      <c r="BD45" s="222">
        <f t="shared" si="33"/>
        <v>763</v>
      </c>
      <c r="BE45" s="222">
        <f t="shared" si="33"/>
        <v>591</v>
      </c>
      <c r="BF45" s="222">
        <f t="shared" si="33"/>
        <v>1269</v>
      </c>
      <c r="BG45" s="222">
        <f t="shared" si="33"/>
        <v>704</v>
      </c>
      <c r="BH45" s="222">
        <f t="shared" si="33"/>
        <v>225</v>
      </c>
      <c r="BI45" s="222">
        <f t="shared" si="33"/>
        <v>264</v>
      </c>
      <c r="BJ45" s="222">
        <f t="shared" si="33"/>
        <v>205</v>
      </c>
      <c r="BK45" s="222">
        <f t="shared" si="33"/>
        <v>427</v>
      </c>
      <c r="BL45" s="222">
        <f t="shared" si="33"/>
        <v>46</v>
      </c>
      <c r="BM45" s="222">
        <f t="shared" si="33"/>
        <v>66</v>
      </c>
      <c r="BN45" s="222">
        <f t="shared" si="33"/>
        <v>98</v>
      </c>
      <c r="BO45" s="222">
        <f t="shared" si="33"/>
        <v>42</v>
      </c>
      <c r="BP45" s="222">
        <f t="shared" si="33"/>
        <v>3</v>
      </c>
      <c r="BQ45" s="222">
        <f t="shared" si="33"/>
        <v>33</v>
      </c>
      <c r="BR45" s="133">
        <f t="shared" si="32"/>
        <v>10078</v>
      </c>
    </row>
    <row r="46" spans="1:70" s="43" customForma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636</v>
      </c>
      <c r="R46" s="223" t="str">
        <f t="shared" ref="R46:BQ46" si="34">IF(ISNUMBER(R45),(IF(R45&gt;0,(100/(R43+R44))*R43,"-")),"-")</f>
        <v>-</v>
      </c>
      <c r="S46" s="223" t="str">
        <f t="shared" si="34"/>
        <v>-</v>
      </c>
      <c r="T46" s="223" t="str">
        <f t="shared" si="34"/>
        <v>-</v>
      </c>
      <c r="U46" s="223" t="str">
        <f t="shared" si="34"/>
        <v>-</v>
      </c>
      <c r="V46" s="223" t="str">
        <f t="shared" si="34"/>
        <v>-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 t="str">
        <f t="shared" si="34"/>
        <v>-</v>
      </c>
      <c r="AD46" s="223" t="str">
        <f t="shared" si="34"/>
        <v>-</v>
      </c>
      <c r="AE46" s="223" t="str">
        <f t="shared" si="34"/>
        <v>-</v>
      </c>
      <c r="AF46" s="223" t="str">
        <f t="shared" si="34"/>
        <v>-</v>
      </c>
      <c r="AG46" s="223" t="str">
        <f t="shared" si="34"/>
        <v>-</v>
      </c>
      <c r="AH46" s="223" t="str">
        <f t="shared" si="34"/>
        <v>-</v>
      </c>
      <c r="AI46" s="223" t="str">
        <f t="shared" si="34"/>
        <v>-</v>
      </c>
      <c r="AJ46" s="223" t="str">
        <f t="shared" si="34"/>
        <v>-</v>
      </c>
      <c r="AK46" s="223">
        <f t="shared" si="34"/>
        <v>43.75</v>
      </c>
      <c r="AL46" s="223">
        <f t="shared" si="34"/>
        <v>54.545454545454547</v>
      </c>
      <c r="AM46" s="223">
        <f t="shared" si="34"/>
        <v>52.5</v>
      </c>
      <c r="AN46" s="223">
        <f t="shared" si="34"/>
        <v>63.15789473684211</v>
      </c>
      <c r="AO46" s="223">
        <f t="shared" si="34"/>
        <v>31.25</v>
      </c>
      <c r="AP46" s="223">
        <f t="shared" si="34"/>
        <v>20.73170731707317</v>
      </c>
      <c r="AQ46" s="223">
        <f t="shared" si="34"/>
        <v>36.548223350253807</v>
      </c>
      <c r="AR46" s="223">
        <f t="shared" si="34"/>
        <v>28.382838283828384</v>
      </c>
      <c r="AS46" s="223">
        <f t="shared" si="34"/>
        <v>50.858369098712451</v>
      </c>
      <c r="AT46" s="223">
        <f t="shared" si="34"/>
        <v>43.198804185351271</v>
      </c>
      <c r="AU46" s="223">
        <f t="shared" si="34"/>
        <v>47.453083109919575</v>
      </c>
      <c r="AV46" s="223">
        <f t="shared" si="34"/>
        <v>28.531073446327685</v>
      </c>
      <c r="AW46" s="223">
        <f t="shared" si="34"/>
        <v>57.754010695187169</v>
      </c>
      <c r="AX46" s="223">
        <f t="shared" si="34"/>
        <v>62.146341463414636</v>
      </c>
      <c r="AY46" s="223">
        <f t="shared" si="34"/>
        <v>54.761904761904759</v>
      </c>
      <c r="AZ46" s="223">
        <f t="shared" si="34"/>
        <v>47.094801223241589</v>
      </c>
      <c r="BA46" s="223">
        <f t="shared" si="34"/>
        <v>43.333333333333336</v>
      </c>
      <c r="BB46" s="223">
        <f t="shared" si="34"/>
        <v>40.137614678899084</v>
      </c>
      <c r="BC46" s="223">
        <f t="shared" si="34"/>
        <v>22.779922779922781</v>
      </c>
      <c r="BD46" s="223">
        <f t="shared" si="34"/>
        <v>43.774574049803405</v>
      </c>
      <c r="BE46" s="223">
        <f t="shared" si="34"/>
        <v>51.438240270727583</v>
      </c>
      <c r="BF46" s="223">
        <f t="shared" si="34"/>
        <v>53.821907013396377</v>
      </c>
      <c r="BG46" s="223">
        <f t="shared" si="34"/>
        <v>59.659090909090914</v>
      </c>
      <c r="BH46" s="223">
        <f t="shared" si="34"/>
        <v>56.888888888888886</v>
      </c>
      <c r="BI46" s="223">
        <f t="shared" si="34"/>
        <v>52.651515151515149</v>
      </c>
      <c r="BJ46" s="223">
        <f t="shared" si="34"/>
        <v>51.707317073170728</v>
      </c>
      <c r="BK46" s="223">
        <f t="shared" si="34"/>
        <v>66.978922716627636</v>
      </c>
      <c r="BL46" s="223">
        <f t="shared" si="34"/>
        <v>60.869565217391298</v>
      </c>
      <c r="BM46" s="223">
        <f t="shared" si="34"/>
        <v>60.606060606060609</v>
      </c>
      <c r="BN46" s="223">
        <f t="shared" si="34"/>
        <v>46.938775510204081</v>
      </c>
      <c r="BO46" s="223">
        <f t="shared" si="34"/>
        <v>57.142857142857139</v>
      </c>
      <c r="BP46" s="223">
        <f t="shared" si="34"/>
        <v>33.333333333333336</v>
      </c>
      <c r="BQ46" s="223">
        <f t="shared" si="34"/>
        <v>48.484848484848484</v>
      </c>
      <c r="BR46" s="270">
        <f t="shared" ref="BR46:BR47" si="35">AVERAGE(R46:BQ46)</f>
        <v>47.673068890229757</v>
      </c>
    </row>
    <row r="47" spans="1:70" s="43" customFormat="1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637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 t="s">
        <v>840</v>
      </c>
      <c r="AL47" s="225" t="s">
        <v>841</v>
      </c>
      <c r="AM47" s="225">
        <v>60</v>
      </c>
      <c r="AN47" s="269">
        <v>42390</v>
      </c>
      <c r="AO47" s="225" t="s">
        <v>869</v>
      </c>
      <c r="AP47" s="225" t="s">
        <v>988</v>
      </c>
      <c r="AQ47" s="225" t="s">
        <v>989</v>
      </c>
      <c r="AR47" s="225" t="s">
        <v>990</v>
      </c>
      <c r="AS47" s="225">
        <v>100</v>
      </c>
      <c r="AT47" s="225" t="s">
        <v>1091</v>
      </c>
      <c r="AU47" s="225">
        <v>100</v>
      </c>
      <c r="AV47" s="225">
        <v>100</v>
      </c>
      <c r="AW47" s="225">
        <v>100</v>
      </c>
      <c r="AX47" s="225">
        <v>100</v>
      </c>
      <c r="AY47" s="225">
        <v>100</v>
      </c>
      <c r="AZ47" s="225">
        <v>100</v>
      </c>
      <c r="BA47" s="225">
        <v>100</v>
      </c>
      <c r="BB47" s="225">
        <v>100</v>
      </c>
      <c r="BC47" s="225">
        <v>100</v>
      </c>
      <c r="BD47" s="225">
        <v>100</v>
      </c>
      <c r="BE47" s="225" t="s">
        <v>1368</v>
      </c>
      <c r="BF47" s="225" t="s">
        <v>985</v>
      </c>
      <c r="BG47" s="225" t="s">
        <v>1411</v>
      </c>
      <c r="BH47" s="225" t="s">
        <v>1412</v>
      </c>
      <c r="BI47" s="225" t="s">
        <v>1413</v>
      </c>
      <c r="BJ47" s="225" t="s">
        <v>1414</v>
      </c>
      <c r="BK47" s="225" t="s">
        <v>1415</v>
      </c>
      <c r="BL47" s="269">
        <v>42477</v>
      </c>
      <c r="BM47" s="269">
        <v>42381</v>
      </c>
      <c r="BN47" s="269">
        <v>42844</v>
      </c>
      <c r="BO47" s="269">
        <v>42951</v>
      </c>
      <c r="BP47" s="225">
        <v>0</v>
      </c>
      <c r="BQ47" s="225">
        <v>3</v>
      </c>
      <c r="BR47" s="272">
        <f t="shared" si="35"/>
        <v>11274</v>
      </c>
    </row>
    <row r="48" spans="1:70" s="43" customFormat="1" ht="12.75" customHeight="1" x14ac:dyDescent="0.2">
      <c r="A48" s="345" t="s">
        <v>27</v>
      </c>
      <c r="B48" s="307" t="s">
        <v>842</v>
      </c>
      <c r="C48" s="306" t="s">
        <v>566</v>
      </c>
      <c r="D48" s="307" t="s">
        <v>76</v>
      </c>
      <c r="E48" s="304" t="s">
        <v>146</v>
      </c>
      <c r="F48" s="307" t="s">
        <v>1332</v>
      </c>
      <c r="G48" s="307" t="s">
        <v>1369</v>
      </c>
      <c r="H48" s="305" t="s">
        <v>843</v>
      </c>
      <c r="I48" s="307" t="s">
        <v>1365</v>
      </c>
      <c r="J48" s="307" t="s">
        <v>1347</v>
      </c>
      <c r="K48" s="307" t="s">
        <v>1370</v>
      </c>
      <c r="L48" s="307" t="s">
        <v>1343</v>
      </c>
      <c r="M48" s="307" t="s">
        <v>1371</v>
      </c>
      <c r="N48" s="307" t="s">
        <v>1433</v>
      </c>
      <c r="O48" s="307" t="s">
        <v>1434</v>
      </c>
      <c r="P48" s="309" t="s">
        <v>1435</v>
      </c>
      <c r="Q48" s="219" t="s">
        <v>634</v>
      </c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>
        <v>7</v>
      </c>
      <c r="AL48" s="230">
        <v>4</v>
      </c>
      <c r="AM48" s="230">
        <v>14</v>
      </c>
      <c r="AN48" s="230">
        <v>14</v>
      </c>
      <c r="AO48" s="230">
        <v>33</v>
      </c>
      <c r="AP48" s="230">
        <v>17</v>
      </c>
      <c r="AQ48" s="230">
        <v>16</v>
      </c>
      <c r="AR48" s="230">
        <v>30</v>
      </c>
      <c r="AS48" s="230">
        <v>82</v>
      </c>
      <c r="AT48" s="230">
        <v>136</v>
      </c>
      <c r="AU48" s="230">
        <v>148</v>
      </c>
      <c r="AV48" s="230">
        <v>112</v>
      </c>
      <c r="AW48" s="230">
        <v>422</v>
      </c>
      <c r="AX48" s="230">
        <v>296</v>
      </c>
      <c r="AY48" s="230">
        <v>92</v>
      </c>
      <c r="AZ48" s="230">
        <v>48</v>
      </c>
      <c r="BA48" s="230">
        <v>137</v>
      </c>
      <c r="BB48" s="230">
        <v>156</v>
      </c>
      <c r="BC48" s="230">
        <v>439</v>
      </c>
      <c r="BD48" s="230">
        <v>936</v>
      </c>
      <c r="BE48" s="230">
        <v>888</v>
      </c>
      <c r="BF48" s="230">
        <v>990</v>
      </c>
      <c r="BG48" s="230">
        <v>616</v>
      </c>
      <c r="BH48" s="230">
        <v>544</v>
      </c>
      <c r="BI48" s="230">
        <v>2105</v>
      </c>
      <c r="BJ48" s="230">
        <v>363</v>
      </c>
      <c r="BK48" s="230">
        <v>620</v>
      </c>
      <c r="BL48" s="230">
        <v>171</v>
      </c>
      <c r="BM48" s="230">
        <v>153</v>
      </c>
      <c r="BN48" s="230">
        <v>183</v>
      </c>
      <c r="BO48" s="230">
        <v>179</v>
      </c>
      <c r="BP48" s="230">
        <v>11</v>
      </c>
      <c r="BQ48" s="230">
        <v>53</v>
      </c>
      <c r="BR48" s="132">
        <f t="shared" ref="BR48:BR50" si="36">SUM(R48:BQ48)</f>
        <v>10015</v>
      </c>
    </row>
    <row r="49" spans="1:70" s="43" customForma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635</v>
      </c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>
        <v>6</v>
      </c>
      <c r="AL49" s="230">
        <v>10</v>
      </c>
      <c r="AM49" s="230">
        <v>28</v>
      </c>
      <c r="AN49" s="230">
        <v>15</v>
      </c>
      <c r="AO49" s="230">
        <v>30</v>
      </c>
      <c r="AP49" s="230">
        <v>33</v>
      </c>
      <c r="AQ49" s="230">
        <v>11</v>
      </c>
      <c r="AR49" s="230">
        <v>27</v>
      </c>
      <c r="AS49" s="230">
        <v>29</v>
      </c>
      <c r="AT49" s="230">
        <v>189</v>
      </c>
      <c r="AU49" s="230">
        <v>105</v>
      </c>
      <c r="AV49" s="230">
        <v>149</v>
      </c>
      <c r="AW49" s="230">
        <v>433</v>
      </c>
      <c r="AX49" s="230">
        <v>457</v>
      </c>
      <c r="AY49" s="230">
        <v>80</v>
      </c>
      <c r="AZ49" s="230">
        <v>119</v>
      </c>
      <c r="BA49" s="230">
        <v>175</v>
      </c>
      <c r="BB49" s="230">
        <v>287</v>
      </c>
      <c r="BC49" s="230">
        <v>707</v>
      </c>
      <c r="BD49" s="230">
        <v>784</v>
      </c>
      <c r="BE49" s="230">
        <v>587</v>
      </c>
      <c r="BF49" s="230">
        <v>561</v>
      </c>
      <c r="BG49" s="230">
        <v>437</v>
      </c>
      <c r="BH49" s="230">
        <v>268</v>
      </c>
      <c r="BI49" s="230">
        <v>642</v>
      </c>
      <c r="BJ49" s="230">
        <v>170</v>
      </c>
      <c r="BK49" s="230">
        <v>445</v>
      </c>
      <c r="BL49" s="230">
        <v>113</v>
      </c>
      <c r="BM49" s="230">
        <v>102</v>
      </c>
      <c r="BN49" s="230">
        <v>159</v>
      </c>
      <c r="BO49" s="230">
        <v>62</v>
      </c>
      <c r="BP49" s="230">
        <v>12</v>
      </c>
      <c r="BQ49" s="230">
        <v>53</v>
      </c>
      <c r="BR49" s="132">
        <f t="shared" si="36"/>
        <v>7285</v>
      </c>
    </row>
    <row r="50" spans="1:70" s="43" customForma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BQ50" si="37">IF(ISBLANK(R48),"-",R48+R49)</f>
        <v>-</v>
      </c>
      <c r="S50" s="222" t="str">
        <f t="shared" si="37"/>
        <v>-</v>
      </c>
      <c r="T50" s="222" t="str">
        <f t="shared" si="37"/>
        <v>-</v>
      </c>
      <c r="U50" s="222" t="str">
        <f t="shared" si="37"/>
        <v>-</v>
      </c>
      <c r="V50" s="222" t="str">
        <f t="shared" si="37"/>
        <v>-</v>
      </c>
      <c r="W50" s="222" t="str">
        <f t="shared" si="37"/>
        <v>-</v>
      </c>
      <c r="X50" s="222" t="str">
        <f t="shared" si="37"/>
        <v>-</v>
      </c>
      <c r="Y50" s="222" t="str">
        <f t="shared" si="37"/>
        <v>-</v>
      </c>
      <c r="Z50" s="222" t="str">
        <f t="shared" si="37"/>
        <v>-</v>
      </c>
      <c r="AA50" s="222" t="str">
        <f t="shared" si="37"/>
        <v>-</v>
      </c>
      <c r="AB50" s="222" t="str">
        <f t="shared" si="37"/>
        <v>-</v>
      </c>
      <c r="AC50" s="222" t="str">
        <f t="shared" si="37"/>
        <v>-</v>
      </c>
      <c r="AD50" s="222" t="str">
        <f t="shared" si="37"/>
        <v>-</v>
      </c>
      <c r="AE50" s="222" t="str">
        <f t="shared" si="37"/>
        <v>-</v>
      </c>
      <c r="AF50" s="222" t="str">
        <f t="shared" si="37"/>
        <v>-</v>
      </c>
      <c r="AG50" s="222" t="str">
        <f t="shared" si="37"/>
        <v>-</v>
      </c>
      <c r="AH50" s="222" t="str">
        <f t="shared" si="37"/>
        <v>-</v>
      </c>
      <c r="AI50" s="222" t="str">
        <f t="shared" si="37"/>
        <v>-</v>
      </c>
      <c r="AJ50" s="222" t="str">
        <f t="shared" si="37"/>
        <v>-</v>
      </c>
      <c r="AK50" s="222">
        <f t="shared" si="37"/>
        <v>13</v>
      </c>
      <c r="AL50" s="222">
        <f t="shared" si="37"/>
        <v>14</v>
      </c>
      <c r="AM50" s="222">
        <f t="shared" si="37"/>
        <v>42</v>
      </c>
      <c r="AN50" s="222">
        <f t="shared" si="37"/>
        <v>29</v>
      </c>
      <c r="AO50" s="222">
        <f t="shared" si="37"/>
        <v>63</v>
      </c>
      <c r="AP50" s="222">
        <f t="shared" si="37"/>
        <v>50</v>
      </c>
      <c r="AQ50" s="222">
        <f t="shared" si="37"/>
        <v>27</v>
      </c>
      <c r="AR50" s="222">
        <f t="shared" si="37"/>
        <v>57</v>
      </c>
      <c r="AS50" s="222">
        <f t="shared" si="37"/>
        <v>111</v>
      </c>
      <c r="AT50" s="222">
        <f t="shared" si="37"/>
        <v>325</v>
      </c>
      <c r="AU50" s="222">
        <f t="shared" si="37"/>
        <v>253</v>
      </c>
      <c r="AV50" s="222">
        <f t="shared" si="37"/>
        <v>261</v>
      </c>
      <c r="AW50" s="222">
        <f t="shared" si="37"/>
        <v>855</v>
      </c>
      <c r="AX50" s="222">
        <f t="shared" si="37"/>
        <v>753</v>
      </c>
      <c r="AY50" s="222">
        <f t="shared" si="37"/>
        <v>172</v>
      </c>
      <c r="AZ50" s="222">
        <f t="shared" si="37"/>
        <v>167</v>
      </c>
      <c r="BA50" s="222">
        <f t="shared" si="37"/>
        <v>312</v>
      </c>
      <c r="BB50" s="222">
        <f t="shared" si="37"/>
        <v>443</v>
      </c>
      <c r="BC50" s="222">
        <f t="shared" si="37"/>
        <v>1146</v>
      </c>
      <c r="BD50" s="222">
        <f t="shared" si="37"/>
        <v>1720</v>
      </c>
      <c r="BE50" s="222">
        <f t="shared" si="37"/>
        <v>1475</v>
      </c>
      <c r="BF50" s="222">
        <f t="shared" si="37"/>
        <v>1551</v>
      </c>
      <c r="BG50" s="222">
        <f t="shared" si="37"/>
        <v>1053</v>
      </c>
      <c r="BH50" s="222">
        <f t="shared" si="37"/>
        <v>812</v>
      </c>
      <c r="BI50" s="222">
        <f t="shared" si="37"/>
        <v>2747</v>
      </c>
      <c r="BJ50" s="222">
        <f t="shared" si="37"/>
        <v>533</v>
      </c>
      <c r="BK50" s="222">
        <f t="shared" si="37"/>
        <v>1065</v>
      </c>
      <c r="BL50" s="222">
        <f t="shared" si="37"/>
        <v>284</v>
      </c>
      <c r="BM50" s="222">
        <f t="shared" si="37"/>
        <v>255</v>
      </c>
      <c r="BN50" s="222">
        <f t="shared" si="37"/>
        <v>342</v>
      </c>
      <c r="BO50" s="222">
        <f t="shared" si="37"/>
        <v>241</v>
      </c>
      <c r="BP50" s="222">
        <f t="shared" si="37"/>
        <v>23</v>
      </c>
      <c r="BQ50" s="222">
        <f t="shared" si="37"/>
        <v>106</v>
      </c>
      <c r="BR50" s="133">
        <f t="shared" si="36"/>
        <v>17300</v>
      </c>
    </row>
    <row r="51" spans="1:70" s="43" customForma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636</v>
      </c>
      <c r="R51" s="223" t="str">
        <f t="shared" ref="R51:BQ51" si="38">IF(ISNUMBER(R50),(IF(R50&gt;0,(100/(R48+R49))*R48,"-")),"-")</f>
        <v>-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 t="str">
        <f t="shared" si="38"/>
        <v>-</v>
      </c>
      <c r="AD51" s="223" t="str">
        <f t="shared" si="38"/>
        <v>-</v>
      </c>
      <c r="AE51" s="223" t="str">
        <f t="shared" si="38"/>
        <v>-</v>
      </c>
      <c r="AF51" s="223" t="str">
        <f t="shared" si="38"/>
        <v>-</v>
      </c>
      <c r="AG51" s="223" t="str">
        <f t="shared" si="38"/>
        <v>-</v>
      </c>
      <c r="AH51" s="223" t="str">
        <f t="shared" si="38"/>
        <v>-</v>
      </c>
      <c r="AI51" s="223" t="str">
        <f t="shared" si="38"/>
        <v>-</v>
      </c>
      <c r="AJ51" s="223" t="str">
        <f t="shared" si="38"/>
        <v>-</v>
      </c>
      <c r="AK51" s="223">
        <f t="shared" si="38"/>
        <v>53.846153846153847</v>
      </c>
      <c r="AL51" s="223">
        <f t="shared" si="38"/>
        <v>28.571428571428573</v>
      </c>
      <c r="AM51" s="223">
        <f t="shared" si="38"/>
        <v>33.333333333333336</v>
      </c>
      <c r="AN51" s="223">
        <f t="shared" si="38"/>
        <v>48.275862068965516</v>
      </c>
      <c r="AO51" s="223">
        <f t="shared" si="38"/>
        <v>52.38095238095238</v>
      </c>
      <c r="AP51" s="223">
        <f t="shared" si="38"/>
        <v>34</v>
      </c>
      <c r="AQ51" s="223">
        <f t="shared" si="38"/>
        <v>59.25925925925926</v>
      </c>
      <c r="AR51" s="223">
        <f t="shared" si="38"/>
        <v>52.631578947368418</v>
      </c>
      <c r="AS51" s="223">
        <f t="shared" si="38"/>
        <v>73.873873873873876</v>
      </c>
      <c r="AT51" s="223">
        <f t="shared" si="38"/>
        <v>41.846153846153847</v>
      </c>
      <c r="AU51" s="223">
        <f t="shared" si="38"/>
        <v>58.498023715415016</v>
      </c>
      <c r="AV51" s="223">
        <f t="shared" si="38"/>
        <v>42.911877394636015</v>
      </c>
      <c r="AW51" s="223">
        <f t="shared" si="38"/>
        <v>49.356725146198826</v>
      </c>
      <c r="AX51" s="223">
        <f t="shared" si="38"/>
        <v>39.309428950863214</v>
      </c>
      <c r="AY51" s="223">
        <f t="shared" si="38"/>
        <v>53.488372093023258</v>
      </c>
      <c r="AZ51" s="223">
        <f t="shared" si="38"/>
        <v>28.742514970059879</v>
      </c>
      <c r="BA51" s="223">
        <f t="shared" si="38"/>
        <v>43.910256410256416</v>
      </c>
      <c r="BB51" s="223">
        <f t="shared" si="38"/>
        <v>35.214446952595935</v>
      </c>
      <c r="BC51" s="223">
        <f t="shared" si="38"/>
        <v>38.30715532286213</v>
      </c>
      <c r="BD51" s="223">
        <f t="shared" si="38"/>
        <v>54.418604651162788</v>
      </c>
      <c r="BE51" s="223">
        <f t="shared" si="38"/>
        <v>60.203389830508478</v>
      </c>
      <c r="BF51" s="223">
        <f t="shared" si="38"/>
        <v>63.829787234042556</v>
      </c>
      <c r="BG51" s="223">
        <f t="shared" si="38"/>
        <v>58.499525166191837</v>
      </c>
      <c r="BH51" s="223">
        <f t="shared" si="38"/>
        <v>66.995073891625623</v>
      </c>
      <c r="BI51" s="223">
        <f t="shared" si="38"/>
        <v>76.629049872588283</v>
      </c>
      <c r="BJ51" s="223">
        <f t="shared" si="38"/>
        <v>68.10506566604127</v>
      </c>
      <c r="BK51" s="223">
        <f t="shared" si="38"/>
        <v>58.215962441314552</v>
      </c>
      <c r="BL51" s="223">
        <f t="shared" si="38"/>
        <v>60.2112676056338</v>
      </c>
      <c r="BM51" s="223">
        <f t="shared" si="38"/>
        <v>60</v>
      </c>
      <c r="BN51" s="223">
        <f t="shared" si="38"/>
        <v>53.508771929824562</v>
      </c>
      <c r="BO51" s="223">
        <f t="shared" si="38"/>
        <v>74.273858921161832</v>
      </c>
      <c r="BP51" s="223">
        <f t="shared" si="38"/>
        <v>47.826086956521735</v>
      </c>
      <c r="BQ51" s="223">
        <f t="shared" si="38"/>
        <v>50</v>
      </c>
      <c r="BR51" s="270">
        <f t="shared" ref="BR51:BR52" si="39">AVERAGE(R51:BQ51)</f>
        <v>52.135570946970233</v>
      </c>
    </row>
    <row r="52" spans="1:70" s="43" customFormat="1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637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69">
        <v>42612</v>
      </c>
      <c r="AL52" s="225">
        <v>50</v>
      </c>
      <c r="AM52" s="269">
        <v>42605</v>
      </c>
      <c r="AN52" s="269">
        <v>42571</v>
      </c>
      <c r="AO52" s="269">
        <v>42582</v>
      </c>
      <c r="AP52" s="225">
        <v>54</v>
      </c>
      <c r="AQ52" s="225">
        <v>63</v>
      </c>
      <c r="AR52" s="225">
        <v>93</v>
      </c>
      <c r="AS52" s="225" t="s">
        <v>1092</v>
      </c>
      <c r="AT52" s="225">
        <v>100</v>
      </c>
      <c r="AU52" s="225">
        <v>100</v>
      </c>
      <c r="AV52" s="225">
        <v>100</v>
      </c>
      <c r="AW52" s="225" t="s">
        <v>1093</v>
      </c>
      <c r="AX52" s="225">
        <v>100</v>
      </c>
      <c r="AY52" s="225">
        <v>100</v>
      </c>
      <c r="AZ52" s="225">
        <v>100</v>
      </c>
      <c r="BA52" s="225">
        <v>100</v>
      </c>
      <c r="BB52" s="225">
        <v>100</v>
      </c>
      <c r="BC52" s="225">
        <v>100</v>
      </c>
      <c r="BD52" s="225">
        <v>100</v>
      </c>
      <c r="BE52" s="225" t="s">
        <v>1368</v>
      </c>
      <c r="BF52" s="225" t="s">
        <v>1416</v>
      </c>
      <c r="BG52" s="225" t="s">
        <v>1417</v>
      </c>
      <c r="BH52" s="225" t="s">
        <v>1418</v>
      </c>
      <c r="BI52" s="225" t="s">
        <v>1419</v>
      </c>
      <c r="BJ52" s="225" t="s">
        <v>1420</v>
      </c>
      <c r="BK52" s="225" t="s">
        <v>1421</v>
      </c>
      <c r="BL52" s="269">
        <v>42390</v>
      </c>
      <c r="BM52" s="269">
        <v>42446</v>
      </c>
      <c r="BN52" s="225">
        <v>7</v>
      </c>
      <c r="BO52" s="269">
        <v>42929</v>
      </c>
      <c r="BP52" s="269">
        <v>42798</v>
      </c>
      <c r="BQ52" s="269">
        <v>42892</v>
      </c>
      <c r="BR52" s="272">
        <f t="shared" si="39"/>
        <v>16045.5</v>
      </c>
    </row>
    <row r="53" spans="1:70" s="43" customFormat="1" ht="12.75" customHeight="1" x14ac:dyDescent="0.2">
      <c r="A53" s="345" t="s">
        <v>27</v>
      </c>
      <c r="B53" s="307" t="s">
        <v>844</v>
      </c>
      <c r="C53" s="306" t="s">
        <v>566</v>
      </c>
      <c r="D53" s="307" t="s">
        <v>76</v>
      </c>
      <c r="E53" s="304" t="s">
        <v>146</v>
      </c>
      <c r="F53" s="307" t="s">
        <v>1332</v>
      </c>
      <c r="G53" s="307" t="s">
        <v>1372</v>
      </c>
      <c r="H53" s="305" t="s">
        <v>845</v>
      </c>
      <c r="I53" s="307" t="s">
        <v>1373</v>
      </c>
      <c r="J53" s="307" t="s">
        <v>830</v>
      </c>
      <c r="K53" s="307" t="s">
        <v>1374</v>
      </c>
      <c r="L53" s="307" t="s">
        <v>1375</v>
      </c>
      <c r="M53" s="307" t="s">
        <v>1367</v>
      </c>
      <c r="N53" s="307"/>
      <c r="O53" s="307"/>
      <c r="P53" s="309"/>
      <c r="Q53" s="219" t="s">
        <v>634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>
        <v>7</v>
      </c>
      <c r="AL53" s="230">
        <v>5</v>
      </c>
      <c r="AM53" s="230">
        <v>3</v>
      </c>
      <c r="AN53" s="230">
        <v>16</v>
      </c>
      <c r="AO53" s="230">
        <v>22</v>
      </c>
      <c r="AP53" s="230">
        <v>21</v>
      </c>
      <c r="AQ53" s="230">
        <v>57</v>
      </c>
      <c r="AR53" s="230">
        <v>313</v>
      </c>
      <c r="AS53" s="230">
        <v>338</v>
      </c>
      <c r="AT53" s="230">
        <v>233</v>
      </c>
      <c r="AU53" s="230">
        <v>400</v>
      </c>
      <c r="AV53" s="230">
        <v>715</v>
      </c>
      <c r="AW53" s="230">
        <v>505</v>
      </c>
      <c r="AX53" s="230">
        <v>725</v>
      </c>
      <c r="AY53" s="230">
        <v>304</v>
      </c>
      <c r="AZ53" s="230">
        <v>381</v>
      </c>
      <c r="BA53" s="230">
        <v>279</v>
      </c>
      <c r="BB53" s="230">
        <v>453</v>
      </c>
      <c r="BC53" s="230">
        <v>355</v>
      </c>
      <c r="BD53" s="230">
        <v>442</v>
      </c>
      <c r="BE53" s="230">
        <v>738</v>
      </c>
      <c r="BF53" s="230">
        <v>548</v>
      </c>
      <c r="BG53" s="230">
        <v>852</v>
      </c>
      <c r="BH53" s="230">
        <v>712</v>
      </c>
      <c r="BI53" s="230">
        <v>1616</v>
      </c>
      <c r="BJ53" s="230">
        <v>802</v>
      </c>
      <c r="BK53" s="230">
        <v>1866</v>
      </c>
      <c r="BL53" s="230">
        <v>160</v>
      </c>
      <c r="BM53" s="230">
        <v>564</v>
      </c>
      <c r="BN53" s="230">
        <v>443</v>
      </c>
      <c r="BO53" s="230">
        <v>201</v>
      </c>
      <c r="BP53" s="230">
        <v>7</v>
      </c>
      <c r="BQ53" s="230">
        <v>178</v>
      </c>
      <c r="BR53" s="132">
        <f t="shared" ref="BR53:BR55" si="40">SUM(R53:BQ53)</f>
        <v>14261</v>
      </c>
    </row>
    <row r="54" spans="1:70" s="43" customForma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635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>
        <v>10</v>
      </c>
      <c r="AL54" s="230">
        <v>5</v>
      </c>
      <c r="AM54" s="230">
        <v>15</v>
      </c>
      <c r="AN54" s="230">
        <v>11</v>
      </c>
      <c r="AO54" s="230">
        <v>14</v>
      </c>
      <c r="AP54" s="230">
        <v>32</v>
      </c>
      <c r="AQ54" s="230">
        <v>30</v>
      </c>
      <c r="AR54" s="230">
        <v>185</v>
      </c>
      <c r="AS54" s="230">
        <v>158</v>
      </c>
      <c r="AT54" s="230">
        <v>304</v>
      </c>
      <c r="AU54" s="230">
        <v>381</v>
      </c>
      <c r="AV54" s="230">
        <v>518</v>
      </c>
      <c r="AW54" s="230">
        <v>576</v>
      </c>
      <c r="AX54" s="230">
        <v>690</v>
      </c>
      <c r="AY54" s="230">
        <v>281</v>
      </c>
      <c r="AZ54" s="230">
        <v>608</v>
      </c>
      <c r="BA54" s="230">
        <v>208</v>
      </c>
      <c r="BB54" s="230">
        <v>432</v>
      </c>
      <c r="BC54" s="230">
        <v>334</v>
      </c>
      <c r="BD54" s="230">
        <v>404</v>
      </c>
      <c r="BE54" s="230">
        <v>1</v>
      </c>
      <c r="BF54" s="230">
        <v>294</v>
      </c>
      <c r="BG54" s="230">
        <v>728</v>
      </c>
      <c r="BH54" s="230">
        <v>228</v>
      </c>
      <c r="BI54" s="230">
        <v>558</v>
      </c>
      <c r="BJ54" s="230">
        <v>366</v>
      </c>
      <c r="BK54" s="230">
        <v>1044</v>
      </c>
      <c r="BL54" s="230">
        <v>141</v>
      </c>
      <c r="BM54" s="230">
        <v>373</v>
      </c>
      <c r="BN54" s="230">
        <v>220</v>
      </c>
      <c r="BO54" s="230">
        <v>121</v>
      </c>
      <c r="BP54" s="230">
        <v>20</v>
      </c>
      <c r="BQ54" s="230">
        <v>127</v>
      </c>
      <c r="BR54" s="132">
        <f t="shared" si="40"/>
        <v>9417</v>
      </c>
    </row>
    <row r="55" spans="1:70" s="43" customForma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BQ55" si="41">IF(ISBLANK(R53),"-",R53+R54)</f>
        <v>-</v>
      </c>
      <c r="S55" s="222" t="str">
        <f t="shared" si="41"/>
        <v>-</v>
      </c>
      <c r="T55" s="222" t="str">
        <f t="shared" si="41"/>
        <v>-</v>
      </c>
      <c r="U55" s="222" t="str">
        <f t="shared" si="41"/>
        <v>-</v>
      </c>
      <c r="V55" s="222" t="str">
        <f t="shared" si="41"/>
        <v>-</v>
      </c>
      <c r="W55" s="222" t="str">
        <f t="shared" si="41"/>
        <v>-</v>
      </c>
      <c r="X55" s="222" t="str">
        <f t="shared" si="41"/>
        <v>-</v>
      </c>
      <c r="Y55" s="222" t="str">
        <f t="shared" si="41"/>
        <v>-</v>
      </c>
      <c r="Z55" s="222" t="str">
        <f t="shared" si="41"/>
        <v>-</v>
      </c>
      <c r="AA55" s="222" t="str">
        <f t="shared" si="41"/>
        <v>-</v>
      </c>
      <c r="AB55" s="222" t="str">
        <f t="shared" si="41"/>
        <v>-</v>
      </c>
      <c r="AC55" s="222" t="str">
        <f t="shared" si="41"/>
        <v>-</v>
      </c>
      <c r="AD55" s="222" t="str">
        <f t="shared" si="41"/>
        <v>-</v>
      </c>
      <c r="AE55" s="222" t="str">
        <f t="shared" si="41"/>
        <v>-</v>
      </c>
      <c r="AF55" s="222" t="str">
        <f t="shared" si="41"/>
        <v>-</v>
      </c>
      <c r="AG55" s="222" t="str">
        <f t="shared" si="41"/>
        <v>-</v>
      </c>
      <c r="AH55" s="222" t="str">
        <f t="shared" si="41"/>
        <v>-</v>
      </c>
      <c r="AI55" s="222" t="str">
        <f t="shared" si="41"/>
        <v>-</v>
      </c>
      <c r="AJ55" s="222" t="str">
        <f t="shared" si="41"/>
        <v>-</v>
      </c>
      <c r="AK55" s="222">
        <f t="shared" si="41"/>
        <v>17</v>
      </c>
      <c r="AL55" s="222">
        <f t="shared" si="41"/>
        <v>10</v>
      </c>
      <c r="AM55" s="222">
        <f t="shared" si="41"/>
        <v>18</v>
      </c>
      <c r="AN55" s="222">
        <f t="shared" si="41"/>
        <v>27</v>
      </c>
      <c r="AO55" s="222">
        <f t="shared" si="41"/>
        <v>36</v>
      </c>
      <c r="AP55" s="222">
        <f t="shared" si="41"/>
        <v>53</v>
      </c>
      <c r="AQ55" s="222">
        <f t="shared" si="41"/>
        <v>87</v>
      </c>
      <c r="AR55" s="222">
        <f t="shared" si="41"/>
        <v>498</v>
      </c>
      <c r="AS55" s="222">
        <f t="shared" si="41"/>
        <v>496</v>
      </c>
      <c r="AT55" s="222">
        <f t="shared" si="41"/>
        <v>537</v>
      </c>
      <c r="AU55" s="222">
        <f t="shared" si="41"/>
        <v>781</v>
      </c>
      <c r="AV55" s="222">
        <f t="shared" si="41"/>
        <v>1233</v>
      </c>
      <c r="AW55" s="222">
        <f t="shared" si="41"/>
        <v>1081</v>
      </c>
      <c r="AX55" s="222">
        <f t="shared" si="41"/>
        <v>1415</v>
      </c>
      <c r="AY55" s="222">
        <f t="shared" si="41"/>
        <v>585</v>
      </c>
      <c r="AZ55" s="222">
        <f t="shared" si="41"/>
        <v>989</v>
      </c>
      <c r="BA55" s="222">
        <f t="shared" si="41"/>
        <v>487</v>
      </c>
      <c r="BB55" s="222">
        <f t="shared" si="41"/>
        <v>885</v>
      </c>
      <c r="BC55" s="222">
        <f t="shared" si="41"/>
        <v>689</v>
      </c>
      <c r="BD55" s="222">
        <f t="shared" si="41"/>
        <v>846</v>
      </c>
      <c r="BE55" s="222">
        <f t="shared" si="41"/>
        <v>739</v>
      </c>
      <c r="BF55" s="222">
        <f t="shared" si="41"/>
        <v>842</v>
      </c>
      <c r="BG55" s="222">
        <f t="shared" si="41"/>
        <v>1580</v>
      </c>
      <c r="BH55" s="222">
        <f t="shared" si="41"/>
        <v>940</v>
      </c>
      <c r="BI55" s="222">
        <f t="shared" si="41"/>
        <v>2174</v>
      </c>
      <c r="BJ55" s="222">
        <f t="shared" si="41"/>
        <v>1168</v>
      </c>
      <c r="BK55" s="222">
        <f t="shared" si="41"/>
        <v>2910</v>
      </c>
      <c r="BL55" s="222">
        <f t="shared" si="41"/>
        <v>301</v>
      </c>
      <c r="BM55" s="222">
        <f t="shared" si="41"/>
        <v>937</v>
      </c>
      <c r="BN55" s="222">
        <f t="shared" si="41"/>
        <v>663</v>
      </c>
      <c r="BO55" s="222">
        <f t="shared" si="41"/>
        <v>322</v>
      </c>
      <c r="BP55" s="222">
        <f t="shared" si="41"/>
        <v>27</v>
      </c>
      <c r="BQ55" s="222">
        <f t="shared" si="41"/>
        <v>305</v>
      </c>
      <c r="BR55" s="133">
        <f t="shared" si="40"/>
        <v>23678</v>
      </c>
    </row>
    <row r="56" spans="1:70" s="43" customForma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636</v>
      </c>
      <c r="R56" s="223" t="str">
        <f t="shared" ref="R56:BQ56" si="42">IF(ISNUMBER(R55),(IF(R55&gt;0,(100/(R53+R54))*R53,"-")),"-")</f>
        <v>-</v>
      </c>
      <c r="S56" s="223" t="str">
        <f t="shared" si="42"/>
        <v>-</v>
      </c>
      <c r="T56" s="223" t="str">
        <f t="shared" si="42"/>
        <v>-</v>
      </c>
      <c r="U56" s="223" t="str">
        <f t="shared" si="42"/>
        <v>-</v>
      </c>
      <c r="V56" s="223" t="str">
        <f t="shared" si="42"/>
        <v>-</v>
      </c>
      <c r="W56" s="223" t="str">
        <f t="shared" si="42"/>
        <v>-</v>
      </c>
      <c r="X56" s="223" t="str">
        <f t="shared" si="42"/>
        <v>-</v>
      </c>
      <c r="Y56" s="223" t="str">
        <f t="shared" si="42"/>
        <v>-</v>
      </c>
      <c r="Z56" s="223" t="str">
        <f t="shared" si="42"/>
        <v>-</v>
      </c>
      <c r="AA56" s="223" t="str">
        <f t="shared" si="42"/>
        <v>-</v>
      </c>
      <c r="AB56" s="223" t="str">
        <f t="shared" si="42"/>
        <v>-</v>
      </c>
      <c r="AC56" s="223" t="str">
        <f t="shared" si="42"/>
        <v>-</v>
      </c>
      <c r="AD56" s="223" t="str">
        <f t="shared" si="42"/>
        <v>-</v>
      </c>
      <c r="AE56" s="223" t="str">
        <f t="shared" si="42"/>
        <v>-</v>
      </c>
      <c r="AF56" s="223" t="str">
        <f t="shared" si="42"/>
        <v>-</v>
      </c>
      <c r="AG56" s="223" t="str">
        <f t="shared" si="42"/>
        <v>-</v>
      </c>
      <c r="AH56" s="223" t="str">
        <f t="shared" si="42"/>
        <v>-</v>
      </c>
      <c r="AI56" s="223" t="str">
        <f t="shared" si="42"/>
        <v>-</v>
      </c>
      <c r="AJ56" s="223" t="str">
        <f t="shared" si="42"/>
        <v>-</v>
      </c>
      <c r="AK56" s="223">
        <f t="shared" si="42"/>
        <v>41.176470588235297</v>
      </c>
      <c r="AL56" s="223">
        <f t="shared" si="42"/>
        <v>50</v>
      </c>
      <c r="AM56" s="223">
        <f t="shared" si="42"/>
        <v>16.666666666666664</v>
      </c>
      <c r="AN56" s="223">
        <f t="shared" si="42"/>
        <v>59.25925925925926</v>
      </c>
      <c r="AO56" s="223">
        <f t="shared" si="42"/>
        <v>61.111111111111107</v>
      </c>
      <c r="AP56" s="223">
        <f t="shared" si="42"/>
        <v>39.622641509433961</v>
      </c>
      <c r="AQ56" s="223">
        <f t="shared" si="42"/>
        <v>65.517241379310335</v>
      </c>
      <c r="AR56" s="223">
        <f t="shared" si="42"/>
        <v>62.851405622489956</v>
      </c>
      <c r="AS56" s="223">
        <f t="shared" si="42"/>
        <v>68.145161290322577</v>
      </c>
      <c r="AT56" s="223">
        <f t="shared" si="42"/>
        <v>43.389199255121042</v>
      </c>
      <c r="AU56" s="223">
        <f t="shared" si="42"/>
        <v>51.216389244558258</v>
      </c>
      <c r="AV56" s="223">
        <f t="shared" si="42"/>
        <v>57.988645579886452</v>
      </c>
      <c r="AW56" s="223">
        <f t="shared" si="42"/>
        <v>46.716003700277518</v>
      </c>
      <c r="AX56" s="223">
        <f t="shared" si="42"/>
        <v>51.236749116607776</v>
      </c>
      <c r="AY56" s="223">
        <f t="shared" si="42"/>
        <v>51.965811965811966</v>
      </c>
      <c r="AZ56" s="223">
        <f t="shared" si="42"/>
        <v>38.523761375126391</v>
      </c>
      <c r="BA56" s="223">
        <f t="shared" si="42"/>
        <v>57.289527720739216</v>
      </c>
      <c r="BB56" s="223">
        <f t="shared" si="42"/>
        <v>51.186440677966104</v>
      </c>
      <c r="BC56" s="223">
        <f t="shared" si="42"/>
        <v>51.523947750362844</v>
      </c>
      <c r="BD56" s="223">
        <f t="shared" si="42"/>
        <v>52.245862884160758</v>
      </c>
      <c r="BE56" s="223">
        <f t="shared" si="42"/>
        <v>99.86468200270636</v>
      </c>
      <c r="BF56" s="223">
        <f t="shared" si="42"/>
        <v>65.083135391923989</v>
      </c>
      <c r="BG56" s="223">
        <f t="shared" si="42"/>
        <v>53.924050632911396</v>
      </c>
      <c r="BH56" s="223">
        <f t="shared" si="42"/>
        <v>75.744680851063833</v>
      </c>
      <c r="BI56" s="223">
        <f t="shared" si="42"/>
        <v>74.333026678932839</v>
      </c>
      <c r="BJ56" s="223">
        <f t="shared" si="42"/>
        <v>68.664383561643831</v>
      </c>
      <c r="BK56" s="223">
        <f t="shared" si="42"/>
        <v>64.123711340206185</v>
      </c>
      <c r="BL56" s="223">
        <f t="shared" si="42"/>
        <v>53.156146179401993</v>
      </c>
      <c r="BM56" s="223">
        <f t="shared" si="42"/>
        <v>60.19210245464248</v>
      </c>
      <c r="BN56" s="223">
        <f t="shared" si="42"/>
        <v>66.817496229260925</v>
      </c>
      <c r="BO56" s="223">
        <f t="shared" si="42"/>
        <v>62.422360248447198</v>
      </c>
      <c r="BP56" s="223">
        <f t="shared" si="42"/>
        <v>25.925925925925927</v>
      </c>
      <c r="BQ56" s="223">
        <f t="shared" si="42"/>
        <v>58.360655737704917</v>
      </c>
      <c r="BR56" s="270">
        <f t="shared" ref="BR56:BR57" si="43">AVERAGE(R56:BQ56)</f>
        <v>55.946807694915741</v>
      </c>
    </row>
    <row r="57" spans="1:70" s="43" customFormat="1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9"/>
      <c r="Q57" s="224" t="s">
        <v>637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 t="s">
        <v>846</v>
      </c>
      <c r="AL57" s="225">
        <v>70</v>
      </c>
      <c r="AM57" s="225" t="s">
        <v>868</v>
      </c>
      <c r="AN57" s="225" t="s">
        <v>870</v>
      </c>
      <c r="AO57" s="225" t="s">
        <v>871</v>
      </c>
      <c r="AP57" s="225">
        <v>50</v>
      </c>
      <c r="AQ57" s="225" t="s">
        <v>991</v>
      </c>
      <c r="AR57" s="225" t="s">
        <v>992</v>
      </c>
      <c r="AS57" s="225" t="s">
        <v>1094</v>
      </c>
      <c r="AT57" s="225">
        <v>100</v>
      </c>
      <c r="AU57" s="225">
        <v>100</v>
      </c>
      <c r="AV57" s="225">
        <v>100</v>
      </c>
      <c r="AW57" s="225">
        <v>100</v>
      </c>
      <c r="AX57" s="225">
        <v>100</v>
      </c>
      <c r="AY57" s="225">
        <v>100</v>
      </c>
      <c r="AZ57" s="225">
        <v>100</v>
      </c>
      <c r="BA57" s="225">
        <v>100</v>
      </c>
      <c r="BB57" s="225">
        <v>100</v>
      </c>
      <c r="BC57" s="225">
        <v>100</v>
      </c>
      <c r="BD57" s="225">
        <v>100</v>
      </c>
      <c r="BE57" s="225" t="s">
        <v>1376</v>
      </c>
      <c r="BF57" s="225" t="s">
        <v>1422</v>
      </c>
      <c r="BG57" s="225" t="s">
        <v>1423</v>
      </c>
      <c r="BH57" s="269">
        <v>42641</v>
      </c>
      <c r="BI57" s="225" t="s">
        <v>1424</v>
      </c>
      <c r="BJ57" s="225" t="s">
        <v>1425</v>
      </c>
      <c r="BK57" s="225" t="s">
        <v>867</v>
      </c>
      <c r="BL57" s="269">
        <v>42636</v>
      </c>
      <c r="BM57" s="269">
        <v>42565</v>
      </c>
      <c r="BN57" s="269">
        <v>42807</v>
      </c>
      <c r="BO57" s="269">
        <v>42776</v>
      </c>
      <c r="BP57" s="225">
        <v>0</v>
      </c>
      <c r="BQ57" s="269">
        <v>42888</v>
      </c>
      <c r="BR57" s="272">
        <f t="shared" si="43"/>
        <v>12876.65</v>
      </c>
    </row>
    <row r="60" spans="1:70" x14ac:dyDescent="0.2">
      <c r="Q60" s="129" t="s">
        <v>958</v>
      </c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</row>
    <row r="61" spans="1:70" x14ac:dyDescent="0.2">
      <c r="Q61" s="127" t="s">
        <v>939</v>
      </c>
      <c r="R61" s="125">
        <v>1</v>
      </c>
      <c r="S61" s="125">
        <v>2</v>
      </c>
      <c r="T61" s="125">
        <v>3</v>
      </c>
      <c r="U61" s="125">
        <v>4</v>
      </c>
      <c r="V61" s="125">
        <v>5</v>
      </c>
      <c r="W61" s="125">
        <v>6</v>
      </c>
      <c r="X61" s="125">
        <v>7</v>
      </c>
      <c r="Y61" s="125">
        <v>8</v>
      </c>
      <c r="Z61" s="125">
        <v>9</v>
      </c>
      <c r="AA61" s="125">
        <v>10</v>
      </c>
      <c r="AB61" s="125">
        <v>11</v>
      </c>
      <c r="AC61" s="125">
        <v>12</v>
      </c>
      <c r="AD61" s="125">
        <v>13</v>
      </c>
      <c r="AE61" s="125">
        <v>14</v>
      </c>
      <c r="AF61" s="125">
        <v>15</v>
      </c>
      <c r="AG61" s="125">
        <v>16</v>
      </c>
      <c r="AH61" s="125">
        <v>17</v>
      </c>
      <c r="AI61" s="125">
        <v>18</v>
      </c>
      <c r="AJ61" s="125">
        <v>19</v>
      </c>
      <c r="AK61" s="125">
        <v>20</v>
      </c>
      <c r="AL61" s="125">
        <v>21</v>
      </c>
      <c r="AM61" s="125">
        <v>22</v>
      </c>
      <c r="AN61" s="125">
        <v>23</v>
      </c>
      <c r="AO61" s="125">
        <v>24</v>
      </c>
      <c r="AP61" s="125">
        <v>25</v>
      </c>
      <c r="AQ61" s="125">
        <v>26</v>
      </c>
      <c r="AR61" s="125">
        <v>27</v>
      </c>
      <c r="AS61" s="125">
        <v>28</v>
      </c>
      <c r="AT61" s="125">
        <v>29</v>
      </c>
      <c r="AU61" s="125">
        <v>30</v>
      </c>
      <c r="AV61" s="125">
        <v>31</v>
      </c>
      <c r="AW61" s="125">
        <v>32</v>
      </c>
      <c r="AX61" s="125">
        <v>33</v>
      </c>
      <c r="AY61" s="125">
        <v>34</v>
      </c>
      <c r="AZ61" s="125">
        <v>35</v>
      </c>
      <c r="BA61" s="125">
        <v>36</v>
      </c>
      <c r="BB61" s="125">
        <v>37</v>
      </c>
      <c r="BC61" s="125">
        <v>38</v>
      </c>
      <c r="BD61" s="125">
        <v>39</v>
      </c>
      <c r="BE61" s="125">
        <v>40</v>
      </c>
      <c r="BF61" s="125">
        <v>41</v>
      </c>
      <c r="BG61" s="125">
        <v>42</v>
      </c>
      <c r="BH61" s="125">
        <v>43</v>
      </c>
      <c r="BI61" s="125">
        <v>44</v>
      </c>
      <c r="BJ61" s="125">
        <v>45</v>
      </c>
      <c r="BK61" s="125">
        <v>46</v>
      </c>
      <c r="BL61" s="125">
        <v>47</v>
      </c>
      <c r="BM61" s="125">
        <v>48</v>
      </c>
      <c r="BN61" s="125">
        <v>49</v>
      </c>
      <c r="BO61" s="125">
        <v>50</v>
      </c>
      <c r="BP61" s="125">
        <v>51</v>
      </c>
      <c r="BQ61" s="125">
        <v>52</v>
      </c>
    </row>
    <row r="62" spans="1:70" x14ac:dyDescent="0.2">
      <c r="Q62" s="127" t="s">
        <v>940</v>
      </c>
      <c r="R62" s="125">
        <f>SUM(R5,R10,R15,R20,R25,R30,R35,R40,R45,R50,R55)</f>
        <v>52</v>
      </c>
      <c r="S62" s="125">
        <f t="shared" ref="S62:BQ62" si="44">SUM(S5,S10,S15,S20,S25,S30,S35,S40,S45,S50,S55)</f>
        <v>6</v>
      </c>
      <c r="T62" s="125">
        <f t="shared" si="44"/>
        <v>14</v>
      </c>
      <c r="U62" s="125">
        <f t="shared" si="44"/>
        <v>0</v>
      </c>
      <c r="V62" s="125">
        <f t="shared" si="44"/>
        <v>17</v>
      </c>
      <c r="W62" s="125">
        <f t="shared" si="44"/>
        <v>30</v>
      </c>
      <c r="X62" s="125">
        <f t="shared" si="44"/>
        <v>11</v>
      </c>
      <c r="Y62" s="125">
        <f t="shared" si="44"/>
        <v>5</v>
      </c>
      <c r="Z62" s="125">
        <f t="shared" si="44"/>
        <v>18</v>
      </c>
      <c r="AA62" s="125">
        <f t="shared" si="44"/>
        <v>8</v>
      </c>
      <c r="AB62" s="125">
        <f t="shared" si="44"/>
        <v>16</v>
      </c>
      <c r="AC62" s="125">
        <f t="shared" si="44"/>
        <v>25</v>
      </c>
      <c r="AD62" s="125">
        <f t="shared" si="44"/>
        <v>127</v>
      </c>
      <c r="AE62" s="125">
        <f t="shared" si="44"/>
        <v>87</v>
      </c>
      <c r="AF62" s="125">
        <f t="shared" si="44"/>
        <v>240</v>
      </c>
      <c r="AG62" s="125">
        <f t="shared" si="44"/>
        <v>153</v>
      </c>
      <c r="AH62" s="125">
        <f t="shared" si="44"/>
        <v>121</v>
      </c>
      <c r="AI62" s="125">
        <f t="shared" si="44"/>
        <v>0</v>
      </c>
      <c r="AJ62" s="125">
        <f t="shared" si="44"/>
        <v>34</v>
      </c>
      <c r="AK62" s="125">
        <f t="shared" si="44"/>
        <v>143</v>
      </c>
      <c r="AL62" s="125">
        <f t="shared" si="44"/>
        <v>154</v>
      </c>
      <c r="AM62" s="125">
        <f t="shared" si="44"/>
        <v>276</v>
      </c>
      <c r="AN62" s="125">
        <f t="shared" si="44"/>
        <v>106</v>
      </c>
      <c r="AO62" s="125">
        <f t="shared" si="44"/>
        <v>274</v>
      </c>
      <c r="AP62" s="125">
        <f t="shared" si="44"/>
        <v>386</v>
      </c>
      <c r="AQ62" s="125">
        <f t="shared" si="44"/>
        <v>1772</v>
      </c>
      <c r="AR62" s="125">
        <f t="shared" si="44"/>
        <v>2417</v>
      </c>
      <c r="AS62" s="125">
        <f t="shared" si="44"/>
        <v>4703</v>
      </c>
      <c r="AT62" s="125">
        <f t="shared" si="44"/>
        <v>12866</v>
      </c>
      <c r="AU62" s="125">
        <f t="shared" si="44"/>
        <v>6506</v>
      </c>
      <c r="AV62" s="125">
        <f t="shared" si="44"/>
        <v>5306</v>
      </c>
      <c r="AW62" s="125">
        <f t="shared" si="44"/>
        <v>13388</v>
      </c>
      <c r="AX62" s="125">
        <f t="shared" si="44"/>
        <v>11234</v>
      </c>
      <c r="AY62" s="125">
        <f t="shared" si="44"/>
        <v>3866</v>
      </c>
      <c r="AZ62" s="125">
        <f t="shared" si="44"/>
        <v>5701</v>
      </c>
      <c r="BA62" s="125">
        <f t="shared" si="44"/>
        <v>4331</v>
      </c>
      <c r="BB62" s="125">
        <f t="shared" si="44"/>
        <v>6543</v>
      </c>
      <c r="BC62" s="125">
        <f t="shared" si="44"/>
        <v>5522</v>
      </c>
      <c r="BD62" s="125">
        <f t="shared" si="44"/>
        <v>7864</v>
      </c>
      <c r="BE62" s="125">
        <f t="shared" si="44"/>
        <v>9191</v>
      </c>
      <c r="BF62" s="125">
        <f t="shared" si="44"/>
        <v>12359</v>
      </c>
      <c r="BG62" s="125">
        <f t="shared" si="44"/>
        <v>7038</v>
      </c>
      <c r="BH62" s="125">
        <f t="shared" si="44"/>
        <v>5730</v>
      </c>
      <c r="BI62" s="125">
        <f t="shared" si="44"/>
        <v>12792</v>
      </c>
      <c r="BJ62" s="125">
        <f t="shared" si="44"/>
        <v>3192</v>
      </c>
      <c r="BK62" s="125">
        <f t="shared" si="44"/>
        <v>7279</v>
      </c>
      <c r="BL62" s="125">
        <f t="shared" si="44"/>
        <v>1240</v>
      </c>
      <c r="BM62" s="125">
        <f t="shared" si="44"/>
        <v>3910</v>
      </c>
      <c r="BN62" s="125">
        <f t="shared" si="44"/>
        <v>2582</v>
      </c>
      <c r="BO62" s="125">
        <f t="shared" si="44"/>
        <v>1321</v>
      </c>
      <c r="BP62" s="125">
        <f t="shared" si="44"/>
        <v>124</v>
      </c>
      <c r="BQ62" s="125">
        <f t="shared" si="44"/>
        <v>1186</v>
      </c>
    </row>
    <row r="63" spans="1:70" x14ac:dyDescent="0.2">
      <c r="Q63" s="127" t="s">
        <v>1067</v>
      </c>
      <c r="R63" s="125">
        <f>COUNT(R5,R10,R15,R20,R25,R30,R35,R40,R45,R50,R55)</f>
        <v>6</v>
      </c>
      <c r="S63" s="125">
        <f t="shared" ref="S63:BQ63" si="45">COUNT(S5,S10,S15,S20,S25,S30,S35,S40,S45,S50,S55)</f>
        <v>6</v>
      </c>
      <c r="T63" s="125">
        <f t="shared" si="45"/>
        <v>6</v>
      </c>
      <c r="U63" s="125">
        <f t="shared" si="45"/>
        <v>6</v>
      </c>
      <c r="V63" s="125">
        <f t="shared" si="45"/>
        <v>6</v>
      </c>
      <c r="W63" s="125">
        <f t="shared" si="45"/>
        <v>6</v>
      </c>
      <c r="X63" s="125">
        <f t="shared" si="45"/>
        <v>6</v>
      </c>
      <c r="Y63" s="125">
        <f t="shared" si="45"/>
        <v>6</v>
      </c>
      <c r="Z63" s="125">
        <f t="shared" si="45"/>
        <v>6</v>
      </c>
      <c r="AA63" s="125">
        <f t="shared" si="45"/>
        <v>6</v>
      </c>
      <c r="AB63" s="125">
        <f t="shared" si="45"/>
        <v>6</v>
      </c>
      <c r="AC63" s="125">
        <f t="shared" si="45"/>
        <v>6</v>
      </c>
      <c r="AD63" s="125">
        <f t="shared" si="45"/>
        <v>6</v>
      </c>
      <c r="AE63" s="125">
        <f t="shared" si="45"/>
        <v>6</v>
      </c>
      <c r="AF63" s="125">
        <f t="shared" si="45"/>
        <v>6</v>
      </c>
      <c r="AG63" s="125">
        <f t="shared" si="45"/>
        <v>6</v>
      </c>
      <c r="AH63" s="125">
        <f t="shared" si="45"/>
        <v>6</v>
      </c>
      <c r="AI63" s="125">
        <f t="shared" si="45"/>
        <v>6</v>
      </c>
      <c r="AJ63" s="125">
        <f t="shared" si="45"/>
        <v>6</v>
      </c>
      <c r="AK63" s="125">
        <f t="shared" si="45"/>
        <v>11</v>
      </c>
      <c r="AL63" s="125">
        <f t="shared" si="45"/>
        <v>11</v>
      </c>
      <c r="AM63" s="125">
        <f t="shared" si="45"/>
        <v>10</v>
      </c>
      <c r="AN63" s="125">
        <f t="shared" si="45"/>
        <v>10</v>
      </c>
      <c r="AO63" s="125">
        <f t="shared" si="45"/>
        <v>10</v>
      </c>
      <c r="AP63" s="125">
        <f t="shared" si="45"/>
        <v>11</v>
      </c>
      <c r="AQ63" s="125">
        <f t="shared" si="45"/>
        <v>11</v>
      </c>
      <c r="AR63" s="125">
        <f t="shared" si="45"/>
        <v>11</v>
      </c>
      <c r="AS63" s="125">
        <f t="shared" si="45"/>
        <v>11</v>
      </c>
      <c r="AT63" s="125">
        <f t="shared" si="45"/>
        <v>11</v>
      </c>
      <c r="AU63" s="125">
        <f t="shared" si="45"/>
        <v>11</v>
      </c>
      <c r="AV63" s="125">
        <f t="shared" si="45"/>
        <v>10</v>
      </c>
      <c r="AW63" s="125">
        <f t="shared" si="45"/>
        <v>10</v>
      </c>
      <c r="AX63" s="125">
        <f t="shared" si="45"/>
        <v>10</v>
      </c>
      <c r="AY63" s="125">
        <f t="shared" si="45"/>
        <v>10</v>
      </c>
      <c r="AZ63" s="125">
        <f t="shared" si="45"/>
        <v>11</v>
      </c>
      <c r="BA63" s="125">
        <f t="shared" si="45"/>
        <v>11</v>
      </c>
      <c r="BB63" s="125">
        <f t="shared" si="45"/>
        <v>11</v>
      </c>
      <c r="BC63" s="125">
        <f t="shared" si="45"/>
        <v>11</v>
      </c>
      <c r="BD63" s="125">
        <f t="shared" si="45"/>
        <v>11</v>
      </c>
      <c r="BE63" s="125">
        <f t="shared" si="45"/>
        <v>11</v>
      </c>
      <c r="BF63" s="125">
        <f t="shared" si="45"/>
        <v>11</v>
      </c>
      <c r="BG63" s="125">
        <f t="shared" si="45"/>
        <v>11</v>
      </c>
      <c r="BH63" s="125">
        <f t="shared" si="45"/>
        <v>11</v>
      </c>
      <c r="BI63" s="125">
        <f t="shared" si="45"/>
        <v>11</v>
      </c>
      <c r="BJ63" s="125">
        <f t="shared" si="45"/>
        <v>11</v>
      </c>
      <c r="BK63" s="125">
        <f t="shared" si="45"/>
        <v>11</v>
      </c>
      <c r="BL63" s="125">
        <f t="shared" si="45"/>
        <v>11</v>
      </c>
      <c r="BM63" s="125">
        <f t="shared" si="45"/>
        <v>11</v>
      </c>
      <c r="BN63" s="125">
        <f t="shared" si="45"/>
        <v>11</v>
      </c>
      <c r="BO63" s="125">
        <f t="shared" si="45"/>
        <v>11</v>
      </c>
      <c r="BP63" s="125">
        <f t="shared" si="45"/>
        <v>11</v>
      </c>
      <c r="BQ63" s="125">
        <f t="shared" si="45"/>
        <v>11</v>
      </c>
    </row>
    <row r="64" spans="1:70" ht="22.5" x14ac:dyDescent="0.2">
      <c r="Q64" s="128" t="s">
        <v>1068</v>
      </c>
      <c r="R64" s="126">
        <f>R62/R63</f>
        <v>8.6666666666666661</v>
      </c>
      <c r="S64" s="126">
        <f t="shared" ref="S64:BQ64" si="46">S62/S63</f>
        <v>1</v>
      </c>
      <c r="T64" s="126">
        <f t="shared" si="46"/>
        <v>2.3333333333333335</v>
      </c>
      <c r="U64" s="126">
        <f t="shared" si="46"/>
        <v>0</v>
      </c>
      <c r="V64" s="126">
        <f t="shared" si="46"/>
        <v>2.8333333333333335</v>
      </c>
      <c r="W64" s="126">
        <f t="shared" si="46"/>
        <v>5</v>
      </c>
      <c r="X64" s="126">
        <f t="shared" si="46"/>
        <v>1.8333333333333333</v>
      </c>
      <c r="Y64" s="126">
        <f t="shared" si="46"/>
        <v>0.83333333333333337</v>
      </c>
      <c r="Z64" s="126">
        <f t="shared" si="46"/>
        <v>3</v>
      </c>
      <c r="AA64" s="126">
        <f t="shared" si="46"/>
        <v>1.3333333333333333</v>
      </c>
      <c r="AB64" s="126">
        <f t="shared" si="46"/>
        <v>2.6666666666666665</v>
      </c>
      <c r="AC64" s="126">
        <f t="shared" si="46"/>
        <v>4.166666666666667</v>
      </c>
      <c r="AD64" s="126">
        <f t="shared" si="46"/>
        <v>21.166666666666668</v>
      </c>
      <c r="AE64" s="126">
        <f t="shared" si="46"/>
        <v>14.5</v>
      </c>
      <c r="AF64" s="126">
        <f t="shared" si="46"/>
        <v>40</v>
      </c>
      <c r="AG64" s="126">
        <f t="shared" si="46"/>
        <v>25.5</v>
      </c>
      <c r="AH64" s="126">
        <f t="shared" si="46"/>
        <v>20.166666666666668</v>
      </c>
      <c r="AI64" s="126">
        <f t="shared" si="46"/>
        <v>0</v>
      </c>
      <c r="AJ64" s="126">
        <f t="shared" si="46"/>
        <v>5.666666666666667</v>
      </c>
      <c r="AK64" s="126">
        <f t="shared" si="46"/>
        <v>13</v>
      </c>
      <c r="AL64" s="126">
        <f t="shared" si="46"/>
        <v>14</v>
      </c>
      <c r="AM64" s="126">
        <f t="shared" si="46"/>
        <v>27.6</v>
      </c>
      <c r="AN64" s="126">
        <f t="shared" si="46"/>
        <v>10.6</v>
      </c>
      <c r="AO64" s="126">
        <f t="shared" si="46"/>
        <v>27.4</v>
      </c>
      <c r="AP64" s="126">
        <f t="shared" si="46"/>
        <v>35.090909090909093</v>
      </c>
      <c r="AQ64" s="126">
        <f t="shared" si="46"/>
        <v>161.09090909090909</v>
      </c>
      <c r="AR64" s="126">
        <f t="shared" si="46"/>
        <v>219.72727272727272</v>
      </c>
      <c r="AS64" s="126">
        <f t="shared" si="46"/>
        <v>427.54545454545456</v>
      </c>
      <c r="AT64" s="126">
        <f t="shared" si="46"/>
        <v>1169.6363636363637</v>
      </c>
      <c r="AU64" s="126">
        <f t="shared" si="46"/>
        <v>591.4545454545455</v>
      </c>
      <c r="AV64" s="126">
        <f t="shared" si="46"/>
        <v>530.6</v>
      </c>
      <c r="AW64" s="126">
        <f t="shared" si="46"/>
        <v>1338.8</v>
      </c>
      <c r="AX64" s="126">
        <f t="shared" si="46"/>
        <v>1123.4000000000001</v>
      </c>
      <c r="AY64" s="126">
        <f t="shared" si="46"/>
        <v>386.6</v>
      </c>
      <c r="AZ64" s="126">
        <f t="shared" si="46"/>
        <v>518.27272727272725</v>
      </c>
      <c r="BA64" s="126">
        <f t="shared" si="46"/>
        <v>393.72727272727275</v>
      </c>
      <c r="BB64" s="126">
        <f t="shared" si="46"/>
        <v>594.81818181818187</v>
      </c>
      <c r="BC64" s="126">
        <f t="shared" si="46"/>
        <v>502</v>
      </c>
      <c r="BD64" s="126">
        <f t="shared" si="46"/>
        <v>714.90909090909088</v>
      </c>
      <c r="BE64" s="126">
        <f t="shared" si="46"/>
        <v>835.5454545454545</v>
      </c>
      <c r="BF64" s="126">
        <f t="shared" si="46"/>
        <v>1123.5454545454545</v>
      </c>
      <c r="BG64" s="126">
        <f t="shared" si="46"/>
        <v>639.81818181818187</v>
      </c>
      <c r="BH64" s="126">
        <f t="shared" si="46"/>
        <v>520.90909090909088</v>
      </c>
      <c r="BI64" s="126">
        <f t="shared" si="46"/>
        <v>1162.909090909091</v>
      </c>
      <c r="BJ64" s="126">
        <f t="shared" si="46"/>
        <v>290.18181818181819</v>
      </c>
      <c r="BK64" s="126">
        <f t="shared" si="46"/>
        <v>661.72727272727275</v>
      </c>
      <c r="BL64" s="126">
        <f t="shared" si="46"/>
        <v>112.72727272727273</v>
      </c>
      <c r="BM64" s="126">
        <f t="shared" si="46"/>
        <v>355.45454545454544</v>
      </c>
      <c r="BN64" s="126">
        <f t="shared" si="46"/>
        <v>234.72727272727272</v>
      </c>
      <c r="BO64" s="126">
        <f t="shared" si="46"/>
        <v>120.09090909090909</v>
      </c>
      <c r="BP64" s="126">
        <f t="shared" si="46"/>
        <v>11.272727272727273</v>
      </c>
      <c r="BQ64" s="126">
        <f t="shared" si="46"/>
        <v>107.81818181818181</v>
      </c>
    </row>
  </sheetData>
  <mergeCells count="176">
    <mergeCell ref="O23:O27"/>
    <mergeCell ref="P23:P27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I23:I27"/>
    <mergeCell ref="J23:J27"/>
    <mergeCell ref="K23:K27"/>
    <mergeCell ref="L23:L27"/>
    <mergeCell ref="O28:O32"/>
    <mergeCell ref="P28:P32"/>
    <mergeCell ref="H28:H32"/>
    <mergeCell ref="N28:N32"/>
    <mergeCell ref="N23:N27"/>
    <mergeCell ref="M23:M27"/>
    <mergeCell ref="M28:M32"/>
    <mergeCell ref="K28:K32"/>
    <mergeCell ref="L28:L32"/>
    <mergeCell ref="O18:O22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J18:J22"/>
    <mergeCell ref="K18:K22"/>
    <mergeCell ref="L18:L22"/>
    <mergeCell ref="N18:N22"/>
    <mergeCell ref="M13:M17"/>
    <mergeCell ref="M18:M22"/>
    <mergeCell ref="A13:A17"/>
    <mergeCell ref="B13:B17"/>
    <mergeCell ref="J3:J7"/>
    <mergeCell ref="K3:K7"/>
    <mergeCell ref="L3:L7"/>
    <mergeCell ref="L8:L12"/>
    <mergeCell ref="I3:I7"/>
    <mergeCell ref="A8:A12"/>
    <mergeCell ref="B8:B12"/>
    <mergeCell ref="C8:C12"/>
    <mergeCell ref="D8:D12"/>
    <mergeCell ref="E8:E12"/>
    <mergeCell ref="F3:F7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H8:H12"/>
    <mergeCell ref="I8:I12"/>
    <mergeCell ref="J8:J12"/>
    <mergeCell ref="K8:K12"/>
    <mergeCell ref="N8:N12"/>
    <mergeCell ref="N3:N7"/>
    <mergeCell ref="O3:O7"/>
    <mergeCell ref="P3:P7"/>
    <mergeCell ref="M3:M7"/>
    <mergeCell ref="M8:M12"/>
    <mergeCell ref="N13:N17"/>
    <mergeCell ref="O13:O17"/>
    <mergeCell ref="O8:O12"/>
    <mergeCell ref="P8:P12"/>
    <mergeCell ref="I33:I37"/>
    <mergeCell ref="J33:J37"/>
    <mergeCell ref="A33:A37"/>
    <mergeCell ref="B33:B37"/>
    <mergeCell ref="C33:C37"/>
    <mergeCell ref="D33:D37"/>
    <mergeCell ref="E33:E37"/>
    <mergeCell ref="A23:A27"/>
    <mergeCell ref="B23:B27"/>
    <mergeCell ref="C23:C27"/>
    <mergeCell ref="D23:D27"/>
    <mergeCell ref="E23:E27"/>
    <mergeCell ref="C13:C17"/>
    <mergeCell ref="D13:D17"/>
    <mergeCell ref="E13:E17"/>
    <mergeCell ref="F13:F17"/>
    <mergeCell ref="G13:G17"/>
    <mergeCell ref="H13:H17"/>
    <mergeCell ref="F23:F27"/>
    <mergeCell ref="I28:I32"/>
    <mergeCell ref="J28:J32"/>
    <mergeCell ref="P33:P3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J38:J42"/>
    <mergeCell ref="K38:K42"/>
    <mergeCell ref="L38:L42"/>
    <mergeCell ref="M38:M42"/>
    <mergeCell ref="N38:N42"/>
    <mergeCell ref="O38:O42"/>
    <mergeCell ref="K33:K37"/>
    <mergeCell ref="L33:L37"/>
    <mergeCell ref="M33:M37"/>
    <mergeCell ref="N33:N37"/>
    <mergeCell ref="O33:O37"/>
    <mergeCell ref="F33:F37"/>
    <mergeCell ref="G33:G37"/>
    <mergeCell ref="H33:H37"/>
    <mergeCell ref="A43:A47"/>
    <mergeCell ref="B43:B47"/>
    <mergeCell ref="C43:C47"/>
    <mergeCell ref="D43:D47"/>
    <mergeCell ref="E43:E47"/>
    <mergeCell ref="F43:F47"/>
    <mergeCell ref="G43:G47"/>
    <mergeCell ref="H43:H47"/>
    <mergeCell ref="I43:I47"/>
    <mergeCell ref="H48:H52"/>
    <mergeCell ref="I48:I52"/>
    <mergeCell ref="P38:P42"/>
    <mergeCell ref="J43:J47"/>
    <mergeCell ref="K43:K47"/>
    <mergeCell ref="L43:L47"/>
    <mergeCell ref="M43:M47"/>
    <mergeCell ref="N43:N47"/>
    <mergeCell ref="O43:O47"/>
    <mergeCell ref="P43:P47"/>
    <mergeCell ref="J48:J52"/>
    <mergeCell ref="K48:K52"/>
    <mergeCell ref="L48:L52"/>
    <mergeCell ref="M48:M52"/>
    <mergeCell ref="N48:N52"/>
    <mergeCell ref="O48:O52"/>
    <mergeCell ref="P53:P57"/>
    <mergeCell ref="P48:P52"/>
    <mergeCell ref="A53:A57"/>
    <mergeCell ref="B53:B57"/>
    <mergeCell ref="C53:C57"/>
    <mergeCell ref="D53:D57"/>
    <mergeCell ref="E53:E57"/>
    <mergeCell ref="F53:F57"/>
    <mergeCell ref="G53:G57"/>
    <mergeCell ref="H53:H57"/>
    <mergeCell ref="I53:I57"/>
    <mergeCell ref="J53:J57"/>
    <mergeCell ref="K53:K57"/>
    <mergeCell ref="L53:L57"/>
    <mergeCell ref="M53:M57"/>
    <mergeCell ref="N53:N57"/>
    <mergeCell ref="O53:O57"/>
    <mergeCell ref="A48:A52"/>
    <mergeCell ref="B48:B52"/>
    <mergeCell ref="C48:C52"/>
    <mergeCell ref="D48:D52"/>
    <mergeCell ref="E48:E52"/>
    <mergeCell ref="F48:F52"/>
    <mergeCell ref="G48:G5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09"/>
  <sheetViews>
    <sheetView workbookViewId="0">
      <pane xSplit="17" ySplit="2" topLeftCell="AV289" activePane="bottomRight" state="frozen"/>
      <selection pane="topRight" activeCell="Q1" sqref="Q1"/>
      <selection pane="bottomLeft" activeCell="A3" sqref="A3"/>
      <selection pane="bottomRight" activeCell="Q310" sqref="Q310"/>
    </sheetView>
  </sheetViews>
  <sheetFormatPr baseColWidth="10" defaultRowHeight="12.75" x14ac:dyDescent="0.2"/>
  <cols>
    <col min="1" max="1" width="7" style="49" customWidth="1"/>
    <col min="2" max="2" width="5.85546875" style="49" customWidth="1"/>
    <col min="3" max="3" width="7.5703125" style="49" customWidth="1"/>
    <col min="4" max="4" width="6.7109375" style="49" customWidth="1"/>
    <col min="5" max="5" width="8.140625" style="49" customWidth="1"/>
    <col min="6" max="6" width="9.140625" style="49" customWidth="1"/>
    <col min="7" max="7" width="6.42578125" style="49" customWidth="1"/>
    <col min="8" max="8" width="12" style="46" customWidth="1"/>
    <col min="9" max="9" width="8.28515625" style="49" customWidth="1"/>
    <col min="10" max="12" width="7.28515625" style="49" customWidth="1"/>
    <col min="13" max="13" width="6.28515625" style="49" customWidth="1"/>
    <col min="14" max="14" width="6.42578125" style="49" customWidth="1"/>
    <col min="15" max="15" width="5.85546875" style="49" customWidth="1"/>
    <col min="16" max="16" width="5.7109375" style="49" customWidth="1"/>
    <col min="17" max="17" width="14" style="113" customWidth="1"/>
    <col min="18" max="48" width="3.7109375" style="113" customWidth="1"/>
    <col min="49" max="62" width="4.140625" style="113" customWidth="1"/>
    <col min="63" max="64" width="5" style="113" customWidth="1"/>
    <col min="65" max="69" width="4.140625" style="113" customWidth="1"/>
    <col min="70" max="70" width="8.42578125" style="113" customWidth="1"/>
  </cols>
  <sheetData>
    <row r="1" spans="1:70" ht="45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</row>
    <row r="2" spans="1:70" ht="54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306" t="s">
        <v>29</v>
      </c>
      <c r="B3" s="306">
        <v>2</v>
      </c>
      <c r="C3" s="306" t="s">
        <v>344</v>
      </c>
      <c r="D3" s="306" t="s">
        <v>76</v>
      </c>
      <c r="E3" s="306" t="s">
        <v>345</v>
      </c>
      <c r="F3" s="306"/>
      <c r="G3" s="304"/>
      <c r="H3" s="305" t="s">
        <v>174</v>
      </c>
      <c r="I3" s="304" t="s">
        <v>346</v>
      </c>
      <c r="J3" s="304"/>
      <c r="K3" s="304"/>
      <c r="L3" s="304"/>
      <c r="M3" s="304"/>
      <c r="N3" s="306"/>
      <c r="O3" s="306"/>
      <c r="P3" s="308"/>
      <c r="Q3" s="219" t="s">
        <v>934</v>
      </c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>
        <v>15</v>
      </c>
      <c r="AE3" s="220">
        <v>6</v>
      </c>
      <c r="AF3" s="220">
        <v>15</v>
      </c>
      <c r="AG3" s="220">
        <v>5</v>
      </c>
      <c r="AH3" s="220">
        <v>2</v>
      </c>
      <c r="AI3" s="220">
        <v>10</v>
      </c>
      <c r="AJ3" s="220">
        <v>8</v>
      </c>
      <c r="AK3" s="220">
        <v>25</v>
      </c>
      <c r="AL3" s="220">
        <v>12</v>
      </c>
      <c r="AM3" s="220">
        <v>9</v>
      </c>
      <c r="AN3" s="220">
        <v>16</v>
      </c>
      <c r="AO3" s="220">
        <v>8</v>
      </c>
      <c r="AP3" s="220">
        <v>12</v>
      </c>
      <c r="AQ3" s="220">
        <v>9</v>
      </c>
      <c r="AR3" s="220">
        <v>10</v>
      </c>
      <c r="AS3" s="220">
        <v>18</v>
      </c>
      <c r="AT3" s="220">
        <v>37</v>
      </c>
      <c r="AU3" s="220">
        <v>53</v>
      </c>
      <c r="AV3" s="220">
        <v>30</v>
      </c>
      <c r="AW3" s="220">
        <v>43</v>
      </c>
      <c r="AX3" s="220">
        <v>60</v>
      </c>
      <c r="AY3" s="220">
        <v>115</v>
      </c>
      <c r="AZ3" s="220">
        <v>299</v>
      </c>
      <c r="BA3" s="220">
        <v>313</v>
      </c>
      <c r="BB3" s="220">
        <v>380</v>
      </c>
      <c r="BC3" s="220">
        <v>316</v>
      </c>
      <c r="BD3" s="220">
        <v>447</v>
      </c>
      <c r="BE3" s="220">
        <v>447</v>
      </c>
      <c r="BF3" s="220">
        <v>59</v>
      </c>
      <c r="BG3" s="220">
        <v>188</v>
      </c>
      <c r="BH3" s="220">
        <v>605</v>
      </c>
      <c r="BI3" s="220">
        <v>893</v>
      </c>
      <c r="BJ3" s="220">
        <v>8</v>
      </c>
      <c r="BK3" s="220">
        <v>963</v>
      </c>
      <c r="BL3" s="220">
        <v>2298</v>
      </c>
      <c r="BM3" s="220">
        <v>0</v>
      </c>
      <c r="BN3" s="220">
        <v>0</v>
      </c>
      <c r="BO3" s="220">
        <v>0</v>
      </c>
      <c r="BP3" s="220">
        <v>72</v>
      </c>
      <c r="BQ3" s="220">
        <v>72</v>
      </c>
      <c r="BR3" s="132">
        <f t="shared" ref="BR3:BR5" si="0">SUM(R3:BQ3)</f>
        <v>7878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>
        <v>11</v>
      </c>
      <c r="AE4" s="220">
        <v>10</v>
      </c>
      <c r="AF4" s="220">
        <v>46</v>
      </c>
      <c r="AG4" s="220">
        <v>13</v>
      </c>
      <c r="AH4" s="220">
        <v>2</v>
      </c>
      <c r="AI4" s="220">
        <v>23</v>
      </c>
      <c r="AJ4" s="220">
        <v>2</v>
      </c>
      <c r="AK4" s="220">
        <v>22</v>
      </c>
      <c r="AL4" s="220">
        <v>4</v>
      </c>
      <c r="AM4" s="220">
        <v>2</v>
      </c>
      <c r="AN4" s="220">
        <v>4</v>
      </c>
      <c r="AO4" s="220">
        <v>2</v>
      </c>
      <c r="AP4" s="220">
        <v>3</v>
      </c>
      <c r="AQ4" s="220">
        <v>2</v>
      </c>
      <c r="AR4" s="220">
        <v>4</v>
      </c>
      <c r="AS4" s="220">
        <v>15</v>
      </c>
      <c r="AT4" s="220">
        <v>25</v>
      </c>
      <c r="AU4" s="220">
        <v>26</v>
      </c>
      <c r="AV4" s="220">
        <v>30</v>
      </c>
      <c r="AW4" s="220">
        <v>30</v>
      </c>
      <c r="AX4" s="220">
        <v>33</v>
      </c>
      <c r="AY4" s="220">
        <v>63</v>
      </c>
      <c r="AZ4" s="220">
        <v>150</v>
      </c>
      <c r="BA4" s="220">
        <v>221</v>
      </c>
      <c r="BB4" s="220">
        <v>323</v>
      </c>
      <c r="BC4" s="220">
        <v>131</v>
      </c>
      <c r="BD4" s="220">
        <v>147</v>
      </c>
      <c r="BE4" s="220">
        <v>147</v>
      </c>
      <c r="BF4" s="220">
        <v>57</v>
      </c>
      <c r="BG4" s="220">
        <v>81</v>
      </c>
      <c r="BH4" s="220">
        <v>296</v>
      </c>
      <c r="BI4" s="220">
        <v>500</v>
      </c>
      <c r="BJ4" s="220">
        <v>3</v>
      </c>
      <c r="BK4" s="220">
        <v>711</v>
      </c>
      <c r="BL4" s="220">
        <v>1750</v>
      </c>
      <c r="BM4" s="220">
        <v>1</v>
      </c>
      <c r="BN4" s="220">
        <v>0</v>
      </c>
      <c r="BO4" s="220">
        <v>0</v>
      </c>
      <c r="BP4" s="220">
        <v>145</v>
      </c>
      <c r="BQ4" s="220">
        <v>145</v>
      </c>
      <c r="BR4" s="132">
        <f t="shared" si="0"/>
        <v>5180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 t="str">
        <f t="shared" ref="R5:BQ5" si="1">IF(ISBLANK(R3),"-",R3+R4)</f>
        <v>-</v>
      </c>
      <c r="S5" s="222" t="str">
        <f t="shared" si="1"/>
        <v>-</v>
      </c>
      <c r="T5" s="222" t="str">
        <f t="shared" si="1"/>
        <v>-</v>
      </c>
      <c r="U5" s="222" t="str">
        <f t="shared" si="1"/>
        <v>-</v>
      </c>
      <c r="V5" s="222" t="str">
        <f t="shared" si="1"/>
        <v>-</v>
      </c>
      <c r="W5" s="222" t="str">
        <f t="shared" si="1"/>
        <v>-</v>
      </c>
      <c r="X5" s="222" t="str">
        <f t="shared" si="1"/>
        <v>-</v>
      </c>
      <c r="Y5" s="222" t="str">
        <f t="shared" si="1"/>
        <v>-</v>
      </c>
      <c r="Z5" s="222" t="str">
        <f t="shared" si="1"/>
        <v>-</v>
      </c>
      <c r="AA5" s="222" t="str">
        <f t="shared" si="1"/>
        <v>-</v>
      </c>
      <c r="AB5" s="222" t="str">
        <f t="shared" si="1"/>
        <v>-</v>
      </c>
      <c r="AC5" s="222" t="str">
        <f t="shared" si="1"/>
        <v>-</v>
      </c>
      <c r="AD5" s="222">
        <f t="shared" si="1"/>
        <v>26</v>
      </c>
      <c r="AE5" s="222">
        <f t="shared" si="1"/>
        <v>16</v>
      </c>
      <c r="AF5" s="222">
        <f t="shared" si="1"/>
        <v>61</v>
      </c>
      <c r="AG5" s="222">
        <f t="shared" si="1"/>
        <v>18</v>
      </c>
      <c r="AH5" s="222">
        <f t="shared" si="1"/>
        <v>4</v>
      </c>
      <c r="AI5" s="222">
        <f t="shared" si="1"/>
        <v>33</v>
      </c>
      <c r="AJ5" s="222">
        <f t="shared" si="1"/>
        <v>10</v>
      </c>
      <c r="AK5" s="222">
        <f t="shared" si="1"/>
        <v>47</v>
      </c>
      <c r="AL5" s="222">
        <f t="shared" si="1"/>
        <v>16</v>
      </c>
      <c r="AM5" s="222">
        <f t="shared" si="1"/>
        <v>11</v>
      </c>
      <c r="AN5" s="222">
        <f t="shared" si="1"/>
        <v>20</v>
      </c>
      <c r="AO5" s="222">
        <f t="shared" si="1"/>
        <v>10</v>
      </c>
      <c r="AP5" s="222">
        <f t="shared" si="1"/>
        <v>15</v>
      </c>
      <c r="AQ5" s="222">
        <f t="shared" si="1"/>
        <v>11</v>
      </c>
      <c r="AR5" s="222">
        <f t="shared" si="1"/>
        <v>14</v>
      </c>
      <c r="AS5" s="222">
        <f t="shared" si="1"/>
        <v>33</v>
      </c>
      <c r="AT5" s="222">
        <f t="shared" si="1"/>
        <v>62</v>
      </c>
      <c r="AU5" s="222">
        <f t="shared" si="1"/>
        <v>79</v>
      </c>
      <c r="AV5" s="222">
        <f t="shared" si="1"/>
        <v>60</v>
      </c>
      <c r="AW5" s="222">
        <f t="shared" si="1"/>
        <v>73</v>
      </c>
      <c r="AX5" s="222">
        <f t="shared" si="1"/>
        <v>93</v>
      </c>
      <c r="AY5" s="222">
        <f t="shared" si="1"/>
        <v>178</v>
      </c>
      <c r="AZ5" s="222">
        <f t="shared" si="1"/>
        <v>449</v>
      </c>
      <c r="BA5" s="222">
        <f t="shared" si="1"/>
        <v>534</v>
      </c>
      <c r="BB5" s="222">
        <f t="shared" si="1"/>
        <v>703</v>
      </c>
      <c r="BC5" s="222">
        <f t="shared" si="1"/>
        <v>447</v>
      </c>
      <c r="BD5" s="222">
        <f t="shared" si="1"/>
        <v>594</v>
      </c>
      <c r="BE5" s="222">
        <f t="shared" si="1"/>
        <v>594</v>
      </c>
      <c r="BF5" s="222">
        <f t="shared" si="1"/>
        <v>116</v>
      </c>
      <c r="BG5" s="222">
        <f t="shared" si="1"/>
        <v>269</v>
      </c>
      <c r="BH5" s="222">
        <f t="shared" si="1"/>
        <v>901</v>
      </c>
      <c r="BI5" s="222">
        <f t="shared" si="1"/>
        <v>1393</v>
      </c>
      <c r="BJ5" s="222">
        <f t="shared" si="1"/>
        <v>11</v>
      </c>
      <c r="BK5" s="222">
        <f t="shared" si="1"/>
        <v>1674</v>
      </c>
      <c r="BL5" s="222">
        <f t="shared" si="1"/>
        <v>4048</v>
      </c>
      <c r="BM5" s="222">
        <f t="shared" si="1"/>
        <v>1</v>
      </c>
      <c r="BN5" s="222">
        <f t="shared" si="1"/>
        <v>0</v>
      </c>
      <c r="BO5" s="222">
        <f t="shared" si="1"/>
        <v>0</v>
      </c>
      <c r="BP5" s="222">
        <f t="shared" si="1"/>
        <v>217</v>
      </c>
      <c r="BQ5" s="222">
        <f t="shared" si="1"/>
        <v>217</v>
      </c>
      <c r="BR5" s="133">
        <f t="shared" si="0"/>
        <v>13058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 t="str">
        <f t="shared" ref="R6:BQ6" si="2">IF(ISNUMBER(R5),(IF(R5&gt;0,(100/(R3+R4))*R3,"-")),"-")</f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>
        <f t="shared" si="2"/>
        <v>57.692307692307693</v>
      </c>
      <c r="AE6" s="223">
        <f t="shared" si="2"/>
        <v>37.5</v>
      </c>
      <c r="AF6" s="223">
        <f t="shared" si="2"/>
        <v>24.590163934426229</v>
      </c>
      <c r="AG6" s="223">
        <f t="shared" si="2"/>
        <v>27.777777777777779</v>
      </c>
      <c r="AH6" s="223">
        <f t="shared" si="2"/>
        <v>50</v>
      </c>
      <c r="AI6" s="223">
        <f t="shared" si="2"/>
        <v>30.303030303030305</v>
      </c>
      <c r="AJ6" s="223">
        <f t="shared" si="2"/>
        <v>80</v>
      </c>
      <c r="AK6" s="223">
        <f t="shared" si="2"/>
        <v>53.191489361702125</v>
      </c>
      <c r="AL6" s="223">
        <f t="shared" si="2"/>
        <v>75</v>
      </c>
      <c r="AM6" s="223">
        <f t="shared" si="2"/>
        <v>81.818181818181827</v>
      </c>
      <c r="AN6" s="223">
        <f t="shared" si="2"/>
        <v>80</v>
      </c>
      <c r="AO6" s="223">
        <f t="shared" si="2"/>
        <v>80</v>
      </c>
      <c r="AP6" s="223">
        <f t="shared" si="2"/>
        <v>80</v>
      </c>
      <c r="AQ6" s="223">
        <f t="shared" si="2"/>
        <v>81.818181818181827</v>
      </c>
      <c r="AR6" s="223">
        <f t="shared" si="2"/>
        <v>71.428571428571431</v>
      </c>
      <c r="AS6" s="223">
        <f t="shared" si="2"/>
        <v>54.545454545454547</v>
      </c>
      <c r="AT6" s="223">
        <f t="shared" si="2"/>
        <v>59.677419354838705</v>
      </c>
      <c r="AU6" s="223">
        <f t="shared" si="2"/>
        <v>67.088607594936718</v>
      </c>
      <c r="AV6" s="223">
        <f t="shared" si="2"/>
        <v>50</v>
      </c>
      <c r="AW6" s="223">
        <f t="shared" si="2"/>
        <v>58.904109589041092</v>
      </c>
      <c r="AX6" s="223">
        <f t="shared" si="2"/>
        <v>64.516129032258064</v>
      </c>
      <c r="AY6" s="223">
        <f t="shared" si="2"/>
        <v>64.606741573033716</v>
      </c>
      <c r="AZ6" s="223">
        <f t="shared" si="2"/>
        <v>66.592427616926514</v>
      </c>
      <c r="BA6" s="223">
        <f t="shared" si="2"/>
        <v>58.614232209737835</v>
      </c>
      <c r="BB6" s="223">
        <f t="shared" si="2"/>
        <v>54.054054054054056</v>
      </c>
      <c r="BC6" s="223">
        <f t="shared" si="2"/>
        <v>70.693512304250561</v>
      </c>
      <c r="BD6" s="223">
        <f t="shared" si="2"/>
        <v>75.25252525252526</v>
      </c>
      <c r="BE6" s="223">
        <f t="shared" si="2"/>
        <v>75.25252525252526</v>
      </c>
      <c r="BF6" s="223">
        <f t="shared" si="2"/>
        <v>50.862068965517238</v>
      </c>
      <c r="BG6" s="223">
        <f t="shared" si="2"/>
        <v>69.888475836431226</v>
      </c>
      <c r="BH6" s="223">
        <f t="shared" si="2"/>
        <v>67.147613762486131</v>
      </c>
      <c r="BI6" s="223">
        <f t="shared" si="2"/>
        <v>64.106245513280683</v>
      </c>
      <c r="BJ6" s="223">
        <f t="shared" si="2"/>
        <v>72.727272727272734</v>
      </c>
      <c r="BK6" s="223">
        <f t="shared" si="2"/>
        <v>57.526881720430104</v>
      </c>
      <c r="BL6" s="223">
        <f t="shared" si="2"/>
        <v>56.768774703557312</v>
      </c>
      <c r="BM6" s="223">
        <f t="shared" si="2"/>
        <v>0</v>
      </c>
      <c r="BN6" s="223" t="str">
        <f t="shared" si="2"/>
        <v>-</v>
      </c>
      <c r="BO6" s="223" t="str">
        <f t="shared" si="2"/>
        <v>-</v>
      </c>
      <c r="BP6" s="223">
        <f t="shared" si="2"/>
        <v>33.179723502304149</v>
      </c>
      <c r="BQ6" s="223">
        <f t="shared" si="2"/>
        <v>33.179723502304149</v>
      </c>
      <c r="BR6" s="270">
        <f t="shared" ref="BR6:BR7" si="3">AVERAGE(R6:BQ6)</f>
        <v>58.850111124930137</v>
      </c>
    </row>
    <row r="7" spans="1:70" x14ac:dyDescent="0.2">
      <c r="A7" s="286"/>
      <c r="B7" s="286"/>
      <c r="C7" s="286"/>
      <c r="D7" s="286"/>
      <c r="E7" s="286"/>
      <c r="F7" s="286"/>
      <c r="G7" s="285"/>
      <c r="H7" s="285"/>
      <c r="I7" s="285"/>
      <c r="J7" s="285"/>
      <c r="K7" s="285"/>
      <c r="L7" s="285"/>
      <c r="M7" s="285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06" t="s">
        <v>29</v>
      </c>
      <c r="B8" s="307">
        <v>3</v>
      </c>
      <c r="C8" s="306" t="s">
        <v>344</v>
      </c>
      <c r="D8" s="306" t="s">
        <v>76</v>
      </c>
      <c r="E8" s="306" t="s">
        <v>345</v>
      </c>
      <c r="F8" s="307"/>
      <c r="G8" s="304" t="s">
        <v>450</v>
      </c>
      <c r="H8" s="305" t="s">
        <v>86</v>
      </c>
      <c r="I8" s="304" t="s">
        <v>346</v>
      </c>
      <c r="J8" s="304"/>
      <c r="K8" s="304"/>
      <c r="L8" s="304"/>
      <c r="M8" s="304"/>
      <c r="N8" s="307"/>
      <c r="O8" s="307"/>
      <c r="P8" s="309"/>
      <c r="Q8" s="219" t="s">
        <v>934</v>
      </c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132">
        <f t="shared" ref="BR8:BR10" si="4">SUM(R8:BQ8)</f>
        <v>0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132">
        <f t="shared" si="4"/>
        <v>0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BQ10" si="5">IF(ISBLANK(R8),"-",R8+R9)</f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 t="str">
        <f t="shared" si="5"/>
        <v>-</v>
      </c>
      <c r="Z10" s="222" t="str">
        <f t="shared" si="5"/>
        <v>-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 t="str">
        <f t="shared" si="5"/>
        <v>-</v>
      </c>
      <c r="AE10" s="222" t="str">
        <f t="shared" si="5"/>
        <v>-</v>
      </c>
      <c r="AF10" s="222" t="str">
        <f t="shared" si="5"/>
        <v>-</v>
      </c>
      <c r="AG10" s="222" t="str">
        <f t="shared" si="5"/>
        <v>-</v>
      </c>
      <c r="AH10" s="222" t="str">
        <f t="shared" si="5"/>
        <v>-</v>
      </c>
      <c r="AI10" s="222" t="str">
        <f t="shared" si="5"/>
        <v>-</v>
      </c>
      <c r="AJ10" s="222" t="str">
        <f t="shared" si="5"/>
        <v>-</v>
      </c>
      <c r="AK10" s="222" t="str">
        <f t="shared" si="5"/>
        <v>-</v>
      </c>
      <c r="AL10" s="222" t="str">
        <f t="shared" si="5"/>
        <v>-</v>
      </c>
      <c r="AM10" s="222" t="str">
        <f t="shared" si="5"/>
        <v>-</v>
      </c>
      <c r="AN10" s="222" t="str">
        <f t="shared" si="5"/>
        <v>-</v>
      </c>
      <c r="AO10" s="222" t="str">
        <f t="shared" si="5"/>
        <v>-</v>
      </c>
      <c r="AP10" s="222" t="str">
        <f t="shared" si="5"/>
        <v>-</v>
      </c>
      <c r="AQ10" s="222" t="str">
        <f t="shared" si="5"/>
        <v>-</v>
      </c>
      <c r="AR10" s="222" t="str">
        <f t="shared" si="5"/>
        <v>-</v>
      </c>
      <c r="AS10" s="222" t="str">
        <f t="shared" si="5"/>
        <v>-</v>
      </c>
      <c r="AT10" s="222" t="str">
        <f t="shared" si="5"/>
        <v>-</v>
      </c>
      <c r="AU10" s="222" t="str">
        <f t="shared" si="5"/>
        <v>-</v>
      </c>
      <c r="AV10" s="222" t="str">
        <f t="shared" si="5"/>
        <v>-</v>
      </c>
      <c r="AW10" s="222" t="str">
        <f t="shared" si="5"/>
        <v>-</v>
      </c>
      <c r="AX10" s="222" t="str">
        <f t="shared" si="5"/>
        <v>-</v>
      </c>
      <c r="AY10" s="222" t="str">
        <f t="shared" si="5"/>
        <v>-</v>
      </c>
      <c r="AZ10" s="222" t="str">
        <f t="shared" si="5"/>
        <v>-</v>
      </c>
      <c r="BA10" s="222" t="str">
        <f t="shared" si="5"/>
        <v>-</v>
      </c>
      <c r="BB10" s="222" t="str">
        <f t="shared" si="5"/>
        <v>-</v>
      </c>
      <c r="BC10" s="222" t="str">
        <f t="shared" si="5"/>
        <v>-</v>
      </c>
      <c r="BD10" s="222" t="str">
        <f t="shared" si="5"/>
        <v>-</v>
      </c>
      <c r="BE10" s="222" t="str">
        <f t="shared" si="5"/>
        <v>-</v>
      </c>
      <c r="BF10" s="222" t="str">
        <f t="shared" si="5"/>
        <v>-</v>
      </c>
      <c r="BG10" s="222" t="str">
        <f t="shared" si="5"/>
        <v>-</v>
      </c>
      <c r="BH10" s="222" t="str">
        <f t="shared" si="5"/>
        <v>-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222" t="str">
        <f t="shared" si="5"/>
        <v>-</v>
      </c>
      <c r="BP10" s="222" t="str">
        <f t="shared" si="5"/>
        <v>-</v>
      </c>
      <c r="BQ10" s="222" t="str">
        <f t="shared" si="5"/>
        <v>-</v>
      </c>
      <c r="BR10" s="133">
        <f t="shared" si="4"/>
        <v>0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6">IF(ISNUMBER(R10),(IF(R10&gt;0,(100/(R8+R9))*R8,"-")),"-")</f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 t="str">
        <f t="shared" si="6"/>
        <v>-</v>
      </c>
      <c r="AR11" s="223" t="str">
        <f t="shared" si="6"/>
        <v>-</v>
      </c>
      <c r="AS11" s="223" t="str">
        <f t="shared" si="6"/>
        <v>-</v>
      </c>
      <c r="AT11" s="223" t="str">
        <f t="shared" si="6"/>
        <v>-</v>
      </c>
      <c r="AU11" s="223" t="str">
        <f t="shared" si="6"/>
        <v>-</v>
      </c>
      <c r="AV11" s="223" t="str">
        <f t="shared" si="6"/>
        <v>-</v>
      </c>
      <c r="AW11" s="223" t="str">
        <f t="shared" si="6"/>
        <v>-</v>
      </c>
      <c r="AX11" s="223" t="str">
        <f t="shared" si="6"/>
        <v>-</v>
      </c>
      <c r="AY11" s="223" t="str">
        <f t="shared" si="6"/>
        <v>-</v>
      </c>
      <c r="AZ11" s="223" t="str">
        <f t="shared" si="6"/>
        <v>-</v>
      </c>
      <c r="BA11" s="223" t="str">
        <f t="shared" si="6"/>
        <v>-</v>
      </c>
      <c r="BB11" s="223" t="str">
        <f t="shared" si="6"/>
        <v>-</v>
      </c>
      <c r="BC11" s="223" t="str">
        <f t="shared" si="6"/>
        <v>-</v>
      </c>
      <c r="BD11" s="223" t="str">
        <f t="shared" si="6"/>
        <v>-</v>
      </c>
      <c r="BE11" s="223" t="str">
        <f t="shared" si="6"/>
        <v>-</v>
      </c>
      <c r="BF11" s="223" t="str">
        <f t="shared" si="6"/>
        <v>-</v>
      </c>
      <c r="BG11" s="223" t="str">
        <f t="shared" si="6"/>
        <v>-</v>
      </c>
      <c r="BH11" s="223" t="str">
        <f t="shared" si="6"/>
        <v>-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223" t="str">
        <f t="shared" si="6"/>
        <v>-</v>
      </c>
      <c r="BP11" s="223" t="str">
        <f t="shared" si="6"/>
        <v>-</v>
      </c>
      <c r="BQ11" s="223" t="str">
        <f t="shared" si="6"/>
        <v>-</v>
      </c>
      <c r="BR11" s="119" t="e">
        <f t="shared" ref="BR11:BR12" si="7">AVERAGE(R11:BQ11)</f>
        <v>#DIV/0!</v>
      </c>
    </row>
    <row r="12" spans="1:70" x14ac:dyDescent="0.2">
      <c r="A12" s="286"/>
      <c r="B12" s="286"/>
      <c r="C12" s="286"/>
      <c r="D12" s="286"/>
      <c r="E12" s="286"/>
      <c r="F12" s="286"/>
      <c r="G12" s="285"/>
      <c r="H12" s="285"/>
      <c r="I12" s="285"/>
      <c r="J12" s="285"/>
      <c r="K12" s="285"/>
      <c r="L12" s="285"/>
      <c r="M12" s="285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7"/>
        <v>#DIV/0!</v>
      </c>
    </row>
    <row r="13" spans="1:70" ht="12.75" customHeight="1" x14ac:dyDescent="0.2">
      <c r="A13" s="306" t="s">
        <v>29</v>
      </c>
      <c r="B13" s="307">
        <v>4</v>
      </c>
      <c r="C13" s="306" t="s">
        <v>344</v>
      </c>
      <c r="D13" s="306" t="s">
        <v>76</v>
      </c>
      <c r="E13" s="306" t="s">
        <v>345</v>
      </c>
      <c r="F13" s="307"/>
      <c r="G13" s="304" t="s">
        <v>451</v>
      </c>
      <c r="H13" s="305" t="s">
        <v>452</v>
      </c>
      <c r="I13" s="304" t="s">
        <v>346</v>
      </c>
      <c r="J13" s="304"/>
      <c r="K13" s="304"/>
      <c r="L13" s="304"/>
      <c r="M13" s="304"/>
      <c r="N13" s="307"/>
      <c r="O13" s="307"/>
      <c r="P13" s="309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132">
        <f t="shared" ref="BR13:BR15" si="8">SUM(R13:BQ13)</f>
        <v>0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132">
        <f t="shared" si="8"/>
        <v>0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BQ15" si="9">IF(ISBLANK(R13),"-",R13+R14)</f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 t="str">
        <f t="shared" si="9"/>
        <v>-</v>
      </c>
      <c r="Z15" s="222" t="str">
        <f t="shared" si="9"/>
        <v>-</v>
      </c>
      <c r="AA15" s="222" t="str">
        <f t="shared" si="9"/>
        <v>-</v>
      </c>
      <c r="AB15" s="222" t="str">
        <f t="shared" si="9"/>
        <v>-</v>
      </c>
      <c r="AC15" s="222" t="str">
        <f t="shared" si="9"/>
        <v>-</v>
      </c>
      <c r="AD15" s="222" t="str">
        <f t="shared" si="9"/>
        <v>-</v>
      </c>
      <c r="AE15" s="222" t="str">
        <f t="shared" si="9"/>
        <v>-</v>
      </c>
      <c r="AF15" s="222" t="str">
        <f t="shared" si="9"/>
        <v>-</v>
      </c>
      <c r="AG15" s="222" t="str">
        <f t="shared" si="9"/>
        <v>-</v>
      </c>
      <c r="AH15" s="222" t="str">
        <f t="shared" si="9"/>
        <v>-</v>
      </c>
      <c r="AI15" s="222" t="str">
        <f t="shared" si="9"/>
        <v>-</v>
      </c>
      <c r="AJ15" s="222" t="str">
        <f t="shared" si="9"/>
        <v>-</v>
      </c>
      <c r="AK15" s="222" t="str">
        <f t="shared" si="9"/>
        <v>-</v>
      </c>
      <c r="AL15" s="222" t="str">
        <f t="shared" si="9"/>
        <v>-</v>
      </c>
      <c r="AM15" s="222" t="str">
        <f t="shared" si="9"/>
        <v>-</v>
      </c>
      <c r="AN15" s="222" t="str">
        <f t="shared" si="9"/>
        <v>-</v>
      </c>
      <c r="AO15" s="222" t="str">
        <f t="shared" si="9"/>
        <v>-</v>
      </c>
      <c r="AP15" s="222" t="str">
        <f t="shared" si="9"/>
        <v>-</v>
      </c>
      <c r="AQ15" s="222" t="str">
        <f t="shared" si="9"/>
        <v>-</v>
      </c>
      <c r="AR15" s="222" t="str">
        <f t="shared" si="9"/>
        <v>-</v>
      </c>
      <c r="AS15" s="222" t="str">
        <f t="shared" si="9"/>
        <v>-</v>
      </c>
      <c r="AT15" s="222" t="str">
        <f t="shared" si="9"/>
        <v>-</v>
      </c>
      <c r="AU15" s="222" t="str">
        <f t="shared" si="9"/>
        <v>-</v>
      </c>
      <c r="AV15" s="222" t="str">
        <f t="shared" si="9"/>
        <v>-</v>
      </c>
      <c r="AW15" s="222" t="str">
        <f t="shared" si="9"/>
        <v>-</v>
      </c>
      <c r="AX15" s="222" t="str">
        <f t="shared" si="9"/>
        <v>-</v>
      </c>
      <c r="AY15" s="222" t="str">
        <f t="shared" si="9"/>
        <v>-</v>
      </c>
      <c r="AZ15" s="222" t="str">
        <f t="shared" si="9"/>
        <v>-</v>
      </c>
      <c r="BA15" s="222" t="str">
        <f t="shared" si="9"/>
        <v>-</v>
      </c>
      <c r="BB15" s="222" t="str">
        <f t="shared" si="9"/>
        <v>-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222" t="str">
        <f t="shared" si="9"/>
        <v>-</v>
      </c>
      <c r="BP15" s="222" t="str">
        <f t="shared" si="9"/>
        <v>-</v>
      </c>
      <c r="BQ15" s="222" t="str">
        <f t="shared" si="9"/>
        <v>-</v>
      </c>
      <c r="BR15" s="133">
        <f t="shared" si="8"/>
        <v>0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 t="str">
        <f t="shared" si="10"/>
        <v>-</v>
      </c>
      <c r="AQ16" s="223" t="str">
        <f t="shared" si="10"/>
        <v>-</v>
      </c>
      <c r="AR16" s="223" t="str">
        <f t="shared" si="10"/>
        <v>-</v>
      </c>
      <c r="AS16" s="223" t="str">
        <f t="shared" si="10"/>
        <v>-</v>
      </c>
      <c r="AT16" s="223" t="str">
        <f t="shared" si="10"/>
        <v>-</v>
      </c>
      <c r="AU16" s="223" t="str">
        <f t="shared" si="10"/>
        <v>-</v>
      </c>
      <c r="AV16" s="223" t="str">
        <f t="shared" si="10"/>
        <v>-</v>
      </c>
      <c r="AW16" s="223" t="str">
        <f t="shared" si="10"/>
        <v>-</v>
      </c>
      <c r="AX16" s="223" t="str">
        <f t="shared" si="10"/>
        <v>-</v>
      </c>
      <c r="AY16" s="223" t="str">
        <f t="shared" si="10"/>
        <v>-</v>
      </c>
      <c r="AZ16" s="223" t="str">
        <f t="shared" si="10"/>
        <v>-</v>
      </c>
      <c r="BA16" s="223" t="str">
        <f t="shared" si="10"/>
        <v>-</v>
      </c>
      <c r="BB16" s="223" t="str">
        <f t="shared" si="10"/>
        <v>-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23" t="str">
        <f t="shared" si="10"/>
        <v>-</v>
      </c>
      <c r="BP16" s="223" t="str">
        <f t="shared" si="10"/>
        <v>-</v>
      </c>
      <c r="BQ16" s="223" t="str">
        <f t="shared" si="10"/>
        <v>-</v>
      </c>
      <c r="BR16" s="119" t="e">
        <f t="shared" ref="BR16:BR17" si="11">AVERAGE(R16:BQ16)</f>
        <v>#DIV/0!</v>
      </c>
    </row>
    <row r="17" spans="1:70" x14ac:dyDescent="0.2">
      <c r="A17" s="286"/>
      <c r="B17" s="286"/>
      <c r="C17" s="286"/>
      <c r="D17" s="286"/>
      <c r="E17" s="286"/>
      <c r="F17" s="286"/>
      <c r="G17" s="285"/>
      <c r="H17" s="285"/>
      <c r="I17" s="285"/>
      <c r="J17" s="285"/>
      <c r="K17" s="285"/>
      <c r="L17" s="285"/>
      <c r="M17" s="285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06" t="s">
        <v>29</v>
      </c>
      <c r="B18" s="307">
        <v>5</v>
      </c>
      <c r="C18" s="306" t="s">
        <v>344</v>
      </c>
      <c r="D18" s="306" t="s">
        <v>76</v>
      </c>
      <c r="E18" s="306" t="s">
        <v>345</v>
      </c>
      <c r="F18" s="307"/>
      <c r="G18" s="304" t="s">
        <v>453</v>
      </c>
      <c r="H18" s="305" t="s">
        <v>197</v>
      </c>
      <c r="I18" s="304" t="s">
        <v>197</v>
      </c>
      <c r="J18" s="304"/>
      <c r="K18" s="304"/>
      <c r="L18" s="304"/>
      <c r="M18" s="304"/>
      <c r="N18" s="307"/>
      <c r="O18" s="307"/>
      <c r="P18" s="309"/>
      <c r="Q18" s="219" t="s">
        <v>934</v>
      </c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56">
        <v>11</v>
      </c>
      <c r="AE18" s="230">
        <v>4</v>
      </c>
      <c r="AF18" s="230">
        <v>6</v>
      </c>
      <c r="AG18" s="230">
        <v>2</v>
      </c>
      <c r="AH18" s="230">
        <v>0</v>
      </c>
      <c r="AI18" s="230">
        <v>1</v>
      </c>
      <c r="AJ18" s="230">
        <v>3</v>
      </c>
      <c r="AK18" s="230">
        <v>0</v>
      </c>
      <c r="AL18" s="230">
        <v>0</v>
      </c>
      <c r="AM18" s="230">
        <v>1</v>
      </c>
      <c r="AN18" s="230">
        <v>3</v>
      </c>
      <c r="AO18" s="230">
        <v>3</v>
      </c>
      <c r="AP18" s="230">
        <v>0</v>
      </c>
      <c r="AQ18" s="230">
        <v>6</v>
      </c>
      <c r="AR18" s="230">
        <v>27</v>
      </c>
      <c r="AS18" s="230">
        <v>18</v>
      </c>
      <c r="AT18" s="230">
        <v>39</v>
      </c>
      <c r="AU18" s="230">
        <v>138</v>
      </c>
      <c r="AV18" s="230">
        <v>52</v>
      </c>
      <c r="AW18" s="230">
        <v>36</v>
      </c>
      <c r="AX18" s="230">
        <v>42</v>
      </c>
      <c r="AY18" s="230">
        <v>348</v>
      </c>
      <c r="AZ18" s="230">
        <v>1233</v>
      </c>
      <c r="BA18" s="230">
        <v>1062</v>
      </c>
      <c r="BB18" s="230">
        <v>970</v>
      </c>
      <c r="BC18" s="230">
        <v>212</v>
      </c>
      <c r="BD18" s="230">
        <v>382</v>
      </c>
      <c r="BE18" s="230">
        <v>382</v>
      </c>
      <c r="BF18" s="230">
        <v>67</v>
      </c>
      <c r="BG18" s="230">
        <v>264</v>
      </c>
      <c r="BH18" s="230">
        <v>293</v>
      </c>
      <c r="BI18" s="230">
        <v>1934</v>
      </c>
      <c r="BJ18" s="230">
        <v>5</v>
      </c>
      <c r="BK18" s="230">
        <v>11593</v>
      </c>
      <c r="BL18" s="230">
        <v>7680</v>
      </c>
      <c r="BM18" s="230">
        <v>7</v>
      </c>
      <c r="BN18" s="230">
        <v>17</v>
      </c>
      <c r="BO18" s="230">
        <v>15</v>
      </c>
      <c r="BP18" s="230">
        <v>573</v>
      </c>
      <c r="BQ18" s="230">
        <v>573</v>
      </c>
      <c r="BR18" s="132">
        <f t="shared" ref="BR18:BR20" si="12">SUM(R18:BQ18)</f>
        <v>28002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>
        <v>5</v>
      </c>
      <c r="AE19" s="230">
        <v>6</v>
      </c>
      <c r="AF19" s="230">
        <v>10</v>
      </c>
      <c r="AG19" s="230">
        <v>7</v>
      </c>
      <c r="AH19" s="230">
        <v>1</v>
      </c>
      <c r="AI19" s="230">
        <v>0</v>
      </c>
      <c r="AJ19" s="230">
        <v>1</v>
      </c>
      <c r="AK19" s="230">
        <v>0</v>
      </c>
      <c r="AL19" s="230">
        <v>0</v>
      </c>
      <c r="AM19" s="230">
        <v>1</v>
      </c>
      <c r="AN19" s="230">
        <v>4</v>
      </c>
      <c r="AO19" s="230">
        <v>1</v>
      </c>
      <c r="AP19" s="230">
        <v>0</v>
      </c>
      <c r="AQ19" s="230">
        <v>0</v>
      </c>
      <c r="AR19" s="230">
        <v>5</v>
      </c>
      <c r="AS19" s="230">
        <v>29</v>
      </c>
      <c r="AT19" s="230">
        <v>114</v>
      </c>
      <c r="AU19" s="230">
        <v>269</v>
      </c>
      <c r="AV19" s="230">
        <v>78</v>
      </c>
      <c r="AW19" s="230">
        <v>23</v>
      </c>
      <c r="AX19" s="230">
        <v>15</v>
      </c>
      <c r="AY19" s="230">
        <v>243</v>
      </c>
      <c r="AZ19" s="230">
        <v>1025</v>
      </c>
      <c r="BA19" s="230">
        <v>631</v>
      </c>
      <c r="BB19" s="230">
        <v>665</v>
      </c>
      <c r="BC19" s="230">
        <v>191</v>
      </c>
      <c r="BD19" s="230">
        <v>139</v>
      </c>
      <c r="BE19" s="230">
        <v>139</v>
      </c>
      <c r="BF19" s="230">
        <v>38</v>
      </c>
      <c r="BG19" s="230">
        <v>288</v>
      </c>
      <c r="BH19" s="230">
        <v>220</v>
      </c>
      <c r="BI19" s="230">
        <v>1402</v>
      </c>
      <c r="BJ19" s="230">
        <v>3</v>
      </c>
      <c r="BK19" s="230">
        <v>7941</v>
      </c>
      <c r="BL19" s="230">
        <v>3091</v>
      </c>
      <c r="BM19" s="230">
        <v>3</v>
      </c>
      <c r="BN19" s="230">
        <v>6</v>
      </c>
      <c r="BO19" s="230">
        <v>31</v>
      </c>
      <c r="BP19" s="230">
        <v>573</v>
      </c>
      <c r="BQ19" s="230">
        <v>573</v>
      </c>
      <c r="BR19" s="132">
        <f t="shared" si="12"/>
        <v>17771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BQ20" si="13">IF(ISBLANK(R18),"-",R18+R19)</f>
        <v>-</v>
      </c>
      <c r="S20" s="222" t="str">
        <f t="shared" si="13"/>
        <v>-</v>
      </c>
      <c r="T20" s="222" t="str">
        <f t="shared" si="13"/>
        <v>-</v>
      </c>
      <c r="U20" s="222" t="str">
        <f t="shared" si="13"/>
        <v>-</v>
      </c>
      <c r="V20" s="222" t="str">
        <f t="shared" si="13"/>
        <v>-</v>
      </c>
      <c r="W20" s="222" t="str">
        <f t="shared" si="13"/>
        <v>-</v>
      </c>
      <c r="X20" s="222" t="str">
        <f t="shared" si="13"/>
        <v>-</v>
      </c>
      <c r="Y20" s="222" t="str">
        <f t="shared" si="13"/>
        <v>-</v>
      </c>
      <c r="Z20" s="222" t="str">
        <f t="shared" si="13"/>
        <v>-</v>
      </c>
      <c r="AA20" s="222" t="str">
        <f t="shared" si="13"/>
        <v>-</v>
      </c>
      <c r="AB20" s="222" t="str">
        <f t="shared" si="13"/>
        <v>-</v>
      </c>
      <c r="AC20" s="222" t="str">
        <f t="shared" si="13"/>
        <v>-</v>
      </c>
      <c r="AD20" s="222">
        <f t="shared" si="13"/>
        <v>16</v>
      </c>
      <c r="AE20" s="222">
        <f t="shared" si="13"/>
        <v>10</v>
      </c>
      <c r="AF20" s="222">
        <f t="shared" si="13"/>
        <v>16</v>
      </c>
      <c r="AG20" s="222">
        <f t="shared" si="13"/>
        <v>9</v>
      </c>
      <c r="AH20" s="222">
        <f t="shared" si="13"/>
        <v>1</v>
      </c>
      <c r="AI20" s="222">
        <f t="shared" si="13"/>
        <v>1</v>
      </c>
      <c r="AJ20" s="222">
        <f t="shared" si="13"/>
        <v>4</v>
      </c>
      <c r="AK20" s="222">
        <f t="shared" si="13"/>
        <v>0</v>
      </c>
      <c r="AL20" s="222">
        <f t="shared" si="13"/>
        <v>0</v>
      </c>
      <c r="AM20" s="222">
        <f t="shared" si="13"/>
        <v>2</v>
      </c>
      <c r="AN20" s="222">
        <f t="shared" si="13"/>
        <v>7</v>
      </c>
      <c r="AO20" s="222">
        <f t="shared" si="13"/>
        <v>4</v>
      </c>
      <c r="AP20" s="222">
        <f t="shared" si="13"/>
        <v>0</v>
      </c>
      <c r="AQ20" s="222">
        <f t="shared" si="13"/>
        <v>6</v>
      </c>
      <c r="AR20" s="222">
        <f t="shared" si="13"/>
        <v>32</v>
      </c>
      <c r="AS20" s="222">
        <f t="shared" si="13"/>
        <v>47</v>
      </c>
      <c r="AT20" s="222">
        <f t="shared" si="13"/>
        <v>153</v>
      </c>
      <c r="AU20" s="222">
        <f t="shared" si="13"/>
        <v>407</v>
      </c>
      <c r="AV20" s="222">
        <f t="shared" si="13"/>
        <v>130</v>
      </c>
      <c r="AW20" s="222">
        <f t="shared" si="13"/>
        <v>59</v>
      </c>
      <c r="AX20" s="222">
        <f t="shared" si="13"/>
        <v>57</v>
      </c>
      <c r="AY20" s="222">
        <f t="shared" si="13"/>
        <v>591</v>
      </c>
      <c r="AZ20" s="222">
        <f t="shared" si="13"/>
        <v>2258</v>
      </c>
      <c r="BA20" s="222">
        <f t="shared" si="13"/>
        <v>1693</v>
      </c>
      <c r="BB20" s="222">
        <f t="shared" si="13"/>
        <v>1635</v>
      </c>
      <c r="BC20" s="222">
        <f t="shared" si="13"/>
        <v>403</v>
      </c>
      <c r="BD20" s="222">
        <f t="shared" si="13"/>
        <v>521</v>
      </c>
      <c r="BE20" s="222">
        <f t="shared" si="13"/>
        <v>521</v>
      </c>
      <c r="BF20" s="222">
        <f t="shared" si="13"/>
        <v>105</v>
      </c>
      <c r="BG20" s="222">
        <f t="shared" si="13"/>
        <v>552</v>
      </c>
      <c r="BH20" s="222">
        <f t="shared" si="13"/>
        <v>513</v>
      </c>
      <c r="BI20" s="222">
        <f t="shared" si="13"/>
        <v>3336</v>
      </c>
      <c r="BJ20" s="222">
        <f t="shared" si="13"/>
        <v>8</v>
      </c>
      <c r="BK20" s="222">
        <f t="shared" si="13"/>
        <v>19534</v>
      </c>
      <c r="BL20" s="222">
        <f t="shared" si="13"/>
        <v>10771</v>
      </c>
      <c r="BM20" s="222">
        <f t="shared" si="13"/>
        <v>10</v>
      </c>
      <c r="BN20" s="222">
        <f t="shared" si="13"/>
        <v>23</v>
      </c>
      <c r="BO20" s="222">
        <f t="shared" si="13"/>
        <v>46</v>
      </c>
      <c r="BP20" s="222">
        <f t="shared" si="13"/>
        <v>1146</v>
      </c>
      <c r="BQ20" s="222">
        <f t="shared" si="13"/>
        <v>1146</v>
      </c>
      <c r="BR20" s="133">
        <f t="shared" si="12"/>
        <v>45773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4">IF(ISNUMBER(R20),(IF(R20&gt;0,(100/(R18+R19))*R18,"-")),"-")</f>
        <v>-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>
        <f t="shared" si="14"/>
        <v>68.75</v>
      </c>
      <c r="AE21" s="223">
        <f t="shared" si="14"/>
        <v>40</v>
      </c>
      <c r="AF21" s="223">
        <f t="shared" si="14"/>
        <v>37.5</v>
      </c>
      <c r="AG21" s="223">
        <f t="shared" si="14"/>
        <v>22.222222222222221</v>
      </c>
      <c r="AH21" s="223">
        <f t="shared" si="14"/>
        <v>0</v>
      </c>
      <c r="AI21" s="223">
        <f t="shared" si="14"/>
        <v>100</v>
      </c>
      <c r="AJ21" s="223">
        <f t="shared" si="14"/>
        <v>75</v>
      </c>
      <c r="AK21" s="223" t="str">
        <f t="shared" si="14"/>
        <v>-</v>
      </c>
      <c r="AL21" s="223" t="str">
        <f t="shared" si="14"/>
        <v>-</v>
      </c>
      <c r="AM21" s="223">
        <f t="shared" si="14"/>
        <v>50</v>
      </c>
      <c r="AN21" s="223">
        <f t="shared" si="14"/>
        <v>42.857142857142861</v>
      </c>
      <c r="AO21" s="223">
        <f t="shared" si="14"/>
        <v>75</v>
      </c>
      <c r="AP21" s="223" t="str">
        <f t="shared" si="14"/>
        <v>-</v>
      </c>
      <c r="AQ21" s="223">
        <f t="shared" si="14"/>
        <v>100</v>
      </c>
      <c r="AR21" s="223">
        <f t="shared" si="14"/>
        <v>84.375</v>
      </c>
      <c r="AS21" s="223">
        <f t="shared" si="14"/>
        <v>38.297872340425528</v>
      </c>
      <c r="AT21" s="223">
        <f t="shared" si="14"/>
        <v>25.490196078431374</v>
      </c>
      <c r="AU21" s="223">
        <f t="shared" si="14"/>
        <v>33.906633906633907</v>
      </c>
      <c r="AV21" s="223">
        <f t="shared" si="14"/>
        <v>40</v>
      </c>
      <c r="AW21" s="223">
        <f t="shared" si="14"/>
        <v>61.016949152542367</v>
      </c>
      <c r="AX21" s="223">
        <f t="shared" si="14"/>
        <v>73.68421052631578</v>
      </c>
      <c r="AY21" s="223">
        <f t="shared" si="14"/>
        <v>58.883248730964468</v>
      </c>
      <c r="AZ21" s="223">
        <f t="shared" si="14"/>
        <v>54.605845881310898</v>
      </c>
      <c r="BA21" s="223">
        <f t="shared" si="14"/>
        <v>62.728883638511519</v>
      </c>
      <c r="BB21" s="223">
        <f t="shared" si="14"/>
        <v>59.327217125382262</v>
      </c>
      <c r="BC21" s="223">
        <f t="shared" si="14"/>
        <v>52.605459057071961</v>
      </c>
      <c r="BD21" s="223">
        <f t="shared" si="14"/>
        <v>73.32053742802303</v>
      </c>
      <c r="BE21" s="223">
        <f t="shared" si="14"/>
        <v>73.32053742802303</v>
      </c>
      <c r="BF21" s="223">
        <f t="shared" si="14"/>
        <v>63.809523809523803</v>
      </c>
      <c r="BG21" s="223">
        <f t="shared" si="14"/>
        <v>47.826086956521742</v>
      </c>
      <c r="BH21" s="223">
        <f t="shared" si="14"/>
        <v>57.11500974658869</v>
      </c>
      <c r="BI21" s="223">
        <f t="shared" si="14"/>
        <v>57.973621103117509</v>
      </c>
      <c r="BJ21" s="223">
        <f t="shared" si="14"/>
        <v>62.5</v>
      </c>
      <c r="BK21" s="223">
        <f t="shared" si="14"/>
        <v>59.347803829220844</v>
      </c>
      <c r="BL21" s="223">
        <f t="shared" si="14"/>
        <v>71.30257172036022</v>
      </c>
      <c r="BM21" s="223">
        <f t="shared" si="14"/>
        <v>70</v>
      </c>
      <c r="BN21" s="223">
        <f t="shared" si="14"/>
        <v>73.91304347826086</v>
      </c>
      <c r="BO21" s="223">
        <f t="shared" si="14"/>
        <v>32.608695652173914</v>
      </c>
      <c r="BP21" s="223">
        <f t="shared" si="14"/>
        <v>50</v>
      </c>
      <c r="BQ21" s="223">
        <f t="shared" si="14"/>
        <v>50</v>
      </c>
      <c r="BR21" s="270">
        <f t="shared" ref="BR21:BR22" si="15">AVERAGE(R21:BQ21)</f>
        <v>56.737521964020765</v>
      </c>
    </row>
    <row r="22" spans="1:70" x14ac:dyDescent="0.2">
      <c r="A22" s="286"/>
      <c r="B22" s="286"/>
      <c r="C22" s="286"/>
      <c r="D22" s="286"/>
      <c r="E22" s="286"/>
      <c r="F22" s="286"/>
      <c r="G22" s="285"/>
      <c r="H22" s="285"/>
      <c r="I22" s="285"/>
      <c r="J22" s="285"/>
      <c r="K22" s="285"/>
      <c r="L22" s="285"/>
      <c r="M22" s="285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5"/>
        <v>#DIV/0!</v>
      </c>
    </row>
    <row r="23" spans="1:70" ht="12.75" customHeight="1" x14ac:dyDescent="0.2">
      <c r="A23" s="306" t="s">
        <v>29</v>
      </c>
      <c r="B23" s="307">
        <v>6</v>
      </c>
      <c r="C23" s="306" t="s">
        <v>344</v>
      </c>
      <c r="D23" s="306" t="s">
        <v>76</v>
      </c>
      <c r="E23" s="306" t="s">
        <v>345</v>
      </c>
      <c r="F23" s="307"/>
      <c r="G23" s="304" t="s">
        <v>454</v>
      </c>
      <c r="H23" s="305" t="s">
        <v>187</v>
      </c>
      <c r="I23" s="304" t="s">
        <v>187</v>
      </c>
      <c r="J23" s="304"/>
      <c r="K23" s="304"/>
      <c r="L23" s="304"/>
      <c r="M23" s="304"/>
      <c r="N23" s="307"/>
      <c r="O23" s="307"/>
      <c r="P23" s="309"/>
      <c r="Q23" s="219" t="s">
        <v>934</v>
      </c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>
        <v>1</v>
      </c>
      <c r="AE23" s="230">
        <v>2</v>
      </c>
      <c r="AF23" s="230">
        <v>2</v>
      </c>
      <c r="AG23" s="230">
        <v>0</v>
      </c>
      <c r="AH23" s="230">
        <v>0</v>
      </c>
      <c r="AI23" s="230">
        <v>0</v>
      </c>
      <c r="AJ23" s="230">
        <v>2</v>
      </c>
      <c r="AK23" s="230">
        <v>0</v>
      </c>
      <c r="AL23" s="230">
        <v>0</v>
      </c>
      <c r="AM23" s="230">
        <v>0</v>
      </c>
      <c r="AN23" s="230">
        <v>2</v>
      </c>
      <c r="AO23" s="230">
        <v>2</v>
      </c>
      <c r="AP23" s="230">
        <v>2</v>
      </c>
      <c r="AQ23" s="230">
        <v>9</v>
      </c>
      <c r="AR23" s="230">
        <v>28</v>
      </c>
      <c r="AS23" s="230">
        <v>40</v>
      </c>
      <c r="AT23" s="230">
        <v>82</v>
      </c>
      <c r="AU23" s="230">
        <v>105</v>
      </c>
      <c r="AV23" s="230">
        <v>62</v>
      </c>
      <c r="AW23" s="230">
        <v>85</v>
      </c>
      <c r="AX23" s="230">
        <v>114</v>
      </c>
      <c r="AY23" s="230">
        <v>381</v>
      </c>
      <c r="AZ23" s="230">
        <v>535</v>
      </c>
      <c r="BA23" s="230">
        <v>934</v>
      </c>
      <c r="BB23" s="230">
        <v>700</v>
      </c>
      <c r="BC23" s="230">
        <v>205</v>
      </c>
      <c r="BD23" s="230">
        <v>237</v>
      </c>
      <c r="BE23" s="230">
        <v>237</v>
      </c>
      <c r="BF23" s="230">
        <v>9</v>
      </c>
      <c r="BG23" s="230">
        <v>147</v>
      </c>
      <c r="BH23" s="230">
        <v>27</v>
      </c>
      <c r="BI23" s="230">
        <v>177</v>
      </c>
      <c r="BJ23" s="230">
        <v>1</v>
      </c>
      <c r="BK23" s="230">
        <v>1193</v>
      </c>
      <c r="BL23" s="230">
        <v>5103</v>
      </c>
      <c r="BM23" s="230">
        <v>0</v>
      </c>
      <c r="BN23" s="230">
        <v>0</v>
      </c>
      <c r="BO23" s="230">
        <v>0</v>
      </c>
      <c r="BP23" s="230">
        <v>9</v>
      </c>
      <c r="BQ23" s="230">
        <v>9</v>
      </c>
      <c r="BR23" s="132">
        <f t="shared" ref="BR23:BR25" si="16">SUM(R23:BQ23)</f>
        <v>10442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>
        <v>1</v>
      </c>
      <c r="AE24" s="230">
        <v>3</v>
      </c>
      <c r="AF24" s="230">
        <v>5</v>
      </c>
      <c r="AG24" s="230">
        <v>0</v>
      </c>
      <c r="AH24" s="230">
        <v>1</v>
      </c>
      <c r="AI24" s="230">
        <v>0</v>
      </c>
      <c r="AJ24" s="230">
        <v>2</v>
      </c>
      <c r="AK24" s="230">
        <v>0</v>
      </c>
      <c r="AL24" s="230">
        <v>0</v>
      </c>
      <c r="AM24" s="230">
        <v>0</v>
      </c>
      <c r="AN24" s="230">
        <v>1</v>
      </c>
      <c r="AO24" s="230">
        <v>2</v>
      </c>
      <c r="AP24" s="230">
        <v>0</v>
      </c>
      <c r="AQ24" s="230">
        <v>2</v>
      </c>
      <c r="AR24" s="230">
        <v>5</v>
      </c>
      <c r="AS24" s="230">
        <v>41</v>
      </c>
      <c r="AT24" s="230">
        <v>82</v>
      </c>
      <c r="AU24" s="230">
        <v>135</v>
      </c>
      <c r="AV24" s="230">
        <v>97</v>
      </c>
      <c r="AW24" s="230">
        <v>66</v>
      </c>
      <c r="AX24" s="230">
        <v>44</v>
      </c>
      <c r="AY24" s="230">
        <v>195</v>
      </c>
      <c r="AZ24" s="230">
        <v>320</v>
      </c>
      <c r="BA24" s="230">
        <v>651</v>
      </c>
      <c r="BB24" s="230">
        <v>585</v>
      </c>
      <c r="BC24" s="230">
        <v>237</v>
      </c>
      <c r="BD24" s="230">
        <v>102</v>
      </c>
      <c r="BE24" s="230">
        <v>102</v>
      </c>
      <c r="BF24" s="230">
        <v>10</v>
      </c>
      <c r="BG24" s="230">
        <v>160</v>
      </c>
      <c r="BH24" s="230">
        <v>52</v>
      </c>
      <c r="BI24" s="230">
        <v>181</v>
      </c>
      <c r="BJ24" s="230">
        <v>0</v>
      </c>
      <c r="BK24" s="230">
        <v>1539</v>
      </c>
      <c r="BL24" s="230">
        <v>3373</v>
      </c>
      <c r="BM24" s="230">
        <v>0</v>
      </c>
      <c r="BN24" s="230">
        <v>0</v>
      </c>
      <c r="BO24" s="230">
        <v>0</v>
      </c>
      <c r="BP24" s="230">
        <v>14</v>
      </c>
      <c r="BQ24" s="230">
        <v>14</v>
      </c>
      <c r="BR24" s="132">
        <f t="shared" si="16"/>
        <v>8022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17">IF(ISBLANK(R23),"-",R23+R24)</f>
        <v>-</v>
      </c>
      <c r="S25" s="222" t="str">
        <f t="shared" si="17"/>
        <v>-</v>
      </c>
      <c r="T25" s="222" t="str">
        <f t="shared" si="17"/>
        <v>-</v>
      </c>
      <c r="U25" s="222" t="str">
        <f t="shared" si="17"/>
        <v>-</v>
      </c>
      <c r="V25" s="222" t="str">
        <f t="shared" si="17"/>
        <v>-</v>
      </c>
      <c r="W25" s="222" t="str">
        <f t="shared" si="17"/>
        <v>-</v>
      </c>
      <c r="X25" s="222" t="str">
        <f t="shared" si="17"/>
        <v>-</v>
      </c>
      <c r="Y25" s="222" t="str">
        <f t="shared" si="17"/>
        <v>-</v>
      </c>
      <c r="Z25" s="222" t="str">
        <f t="shared" si="17"/>
        <v>-</v>
      </c>
      <c r="AA25" s="222" t="str">
        <f t="shared" si="17"/>
        <v>-</v>
      </c>
      <c r="AB25" s="222" t="str">
        <f t="shared" si="17"/>
        <v>-</v>
      </c>
      <c r="AC25" s="222" t="str">
        <f t="shared" si="17"/>
        <v>-</v>
      </c>
      <c r="AD25" s="222">
        <f t="shared" si="17"/>
        <v>2</v>
      </c>
      <c r="AE25" s="222">
        <f t="shared" si="17"/>
        <v>5</v>
      </c>
      <c r="AF25" s="222">
        <f t="shared" si="17"/>
        <v>7</v>
      </c>
      <c r="AG25" s="222">
        <f t="shared" si="17"/>
        <v>0</v>
      </c>
      <c r="AH25" s="222">
        <f t="shared" si="17"/>
        <v>1</v>
      </c>
      <c r="AI25" s="222">
        <f t="shared" si="17"/>
        <v>0</v>
      </c>
      <c r="AJ25" s="222">
        <f t="shared" si="17"/>
        <v>4</v>
      </c>
      <c r="AK25" s="222">
        <f t="shared" si="17"/>
        <v>0</v>
      </c>
      <c r="AL25" s="222">
        <f t="shared" si="17"/>
        <v>0</v>
      </c>
      <c r="AM25" s="222">
        <f t="shared" si="17"/>
        <v>0</v>
      </c>
      <c r="AN25" s="222">
        <f t="shared" si="17"/>
        <v>3</v>
      </c>
      <c r="AO25" s="222">
        <f t="shared" si="17"/>
        <v>4</v>
      </c>
      <c r="AP25" s="222">
        <f t="shared" si="17"/>
        <v>2</v>
      </c>
      <c r="AQ25" s="222">
        <f t="shared" si="17"/>
        <v>11</v>
      </c>
      <c r="AR25" s="222">
        <f t="shared" si="17"/>
        <v>33</v>
      </c>
      <c r="AS25" s="222">
        <f t="shared" si="17"/>
        <v>81</v>
      </c>
      <c r="AT25" s="222">
        <f t="shared" si="17"/>
        <v>164</v>
      </c>
      <c r="AU25" s="222">
        <f t="shared" si="17"/>
        <v>240</v>
      </c>
      <c r="AV25" s="222">
        <f t="shared" si="17"/>
        <v>159</v>
      </c>
      <c r="AW25" s="222">
        <f t="shared" si="17"/>
        <v>151</v>
      </c>
      <c r="AX25" s="222">
        <f t="shared" si="17"/>
        <v>158</v>
      </c>
      <c r="AY25" s="222">
        <f t="shared" si="17"/>
        <v>576</v>
      </c>
      <c r="AZ25" s="222">
        <f t="shared" si="17"/>
        <v>855</v>
      </c>
      <c r="BA25" s="222">
        <f t="shared" si="17"/>
        <v>1585</v>
      </c>
      <c r="BB25" s="222">
        <f t="shared" si="17"/>
        <v>1285</v>
      </c>
      <c r="BC25" s="222">
        <f t="shared" si="17"/>
        <v>442</v>
      </c>
      <c r="BD25" s="222">
        <f t="shared" si="17"/>
        <v>339</v>
      </c>
      <c r="BE25" s="222">
        <f t="shared" si="17"/>
        <v>339</v>
      </c>
      <c r="BF25" s="222">
        <f t="shared" si="17"/>
        <v>19</v>
      </c>
      <c r="BG25" s="222">
        <f t="shared" si="17"/>
        <v>307</v>
      </c>
      <c r="BH25" s="222">
        <f t="shared" si="17"/>
        <v>79</v>
      </c>
      <c r="BI25" s="222">
        <f t="shared" si="17"/>
        <v>358</v>
      </c>
      <c r="BJ25" s="222">
        <f t="shared" si="17"/>
        <v>1</v>
      </c>
      <c r="BK25" s="222">
        <f t="shared" si="17"/>
        <v>2732</v>
      </c>
      <c r="BL25" s="222">
        <f t="shared" si="17"/>
        <v>8476</v>
      </c>
      <c r="BM25" s="222">
        <f t="shared" si="17"/>
        <v>0</v>
      </c>
      <c r="BN25" s="222">
        <f t="shared" si="17"/>
        <v>0</v>
      </c>
      <c r="BO25" s="222">
        <f t="shared" si="17"/>
        <v>0</v>
      </c>
      <c r="BP25" s="222">
        <f t="shared" si="17"/>
        <v>23</v>
      </c>
      <c r="BQ25" s="222">
        <f t="shared" si="17"/>
        <v>23</v>
      </c>
      <c r="BR25" s="133">
        <f t="shared" si="16"/>
        <v>18464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8">IF(ISNUMBER(R25),(IF(R25&gt;0,(100/(R23+R24))*R23,"-")),"-")</f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>
        <f t="shared" si="18"/>
        <v>50</v>
      </c>
      <c r="AE26" s="223">
        <f t="shared" si="18"/>
        <v>40</v>
      </c>
      <c r="AF26" s="223">
        <f t="shared" si="18"/>
        <v>28.571428571428573</v>
      </c>
      <c r="AG26" s="223" t="str">
        <f t="shared" si="18"/>
        <v>-</v>
      </c>
      <c r="AH26" s="223">
        <f t="shared" si="18"/>
        <v>0</v>
      </c>
      <c r="AI26" s="223" t="str">
        <f t="shared" si="18"/>
        <v>-</v>
      </c>
      <c r="AJ26" s="223">
        <f t="shared" si="18"/>
        <v>50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>
        <f t="shared" si="18"/>
        <v>66.666666666666671</v>
      </c>
      <c r="AO26" s="223">
        <f t="shared" si="18"/>
        <v>50</v>
      </c>
      <c r="AP26" s="223">
        <f t="shared" si="18"/>
        <v>100</v>
      </c>
      <c r="AQ26" s="223">
        <f t="shared" si="18"/>
        <v>81.818181818181827</v>
      </c>
      <c r="AR26" s="223">
        <f t="shared" si="18"/>
        <v>84.848484848484844</v>
      </c>
      <c r="AS26" s="223">
        <f t="shared" si="18"/>
        <v>49.382716049382715</v>
      </c>
      <c r="AT26" s="223">
        <f t="shared" si="18"/>
        <v>50</v>
      </c>
      <c r="AU26" s="223">
        <f t="shared" si="18"/>
        <v>43.75</v>
      </c>
      <c r="AV26" s="223">
        <f t="shared" si="18"/>
        <v>38.9937106918239</v>
      </c>
      <c r="AW26" s="223">
        <f t="shared" si="18"/>
        <v>56.291390728476827</v>
      </c>
      <c r="AX26" s="223">
        <f t="shared" si="18"/>
        <v>72.151898734177223</v>
      </c>
      <c r="AY26" s="223">
        <f t="shared" si="18"/>
        <v>66.145833333333329</v>
      </c>
      <c r="AZ26" s="223">
        <f t="shared" si="18"/>
        <v>62.573099415204673</v>
      </c>
      <c r="BA26" s="223">
        <f t="shared" si="18"/>
        <v>58.927444794952677</v>
      </c>
      <c r="BB26" s="223">
        <f t="shared" si="18"/>
        <v>54.474708171206224</v>
      </c>
      <c r="BC26" s="223">
        <f t="shared" si="18"/>
        <v>46.380090497737555</v>
      </c>
      <c r="BD26" s="223">
        <f t="shared" si="18"/>
        <v>69.911504424778755</v>
      </c>
      <c r="BE26" s="223">
        <f t="shared" si="18"/>
        <v>69.911504424778755</v>
      </c>
      <c r="BF26" s="223">
        <f t="shared" si="18"/>
        <v>47.368421052631582</v>
      </c>
      <c r="BG26" s="223">
        <f t="shared" si="18"/>
        <v>47.88273615635179</v>
      </c>
      <c r="BH26" s="223">
        <f t="shared" si="18"/>
        <v>34.177215189873422</v>
      </c>
      <c r="BI26" s="223">
        <f t="shared" si="18"/>
        <v>49.4413407821229</v>
      </c>
      <c r="BJ26" s="223">
        <f t="shared" si="18"/>
        <v>100</v>
      </c>
      <c r="BK26" s="223">
        <f t="shared" si="18"/>
        <v>43.66764275256223</v>
      </c>
      <c r="BL26" s="223">
        <f t="shared" si="18"/>
        <v>60.205285512033974</v>
      </c>
      <c r="BM26" s="223" t="str">
        <f t="shared" si="18"/>
        <v>-</v>
      </c>
      <c r="BN26" s="223" t="str">
        <f t="shared" si="18"/>
        <v>-</v>
      </c>
      <c r="BO26" s="223" t="str">
        <f t="shared" si="18"/>
        <v>-</v>
      </c>
      <c r="BP26" s="223">
        <f t="shared" si="18"/>
        <v>39.130434782608695</v>
      </c>
      <c r="BQ26" s="223">
        <f t="shared" si="18"/>
        <v>39.130434782608695</v>
      </c>
      <c r="BR26" s="270">
        <f t="shared" ref="BR26:BR27" si="19">AVERAGE(R26:BQ26)</f>
        <v>54.743817943168992</v>
      </c>
    </row>
    <row r="27" spans="1:70" x14ac:dyDescent="0.2">
      <c r="A27" s="286"/>
      <c r="B27" s="286"/>
      <c r="C27" s="286"/>
      <c r="D27" s="286"/>
      <c r="E27" s="286"/>
      <c r="F27" s="286"/>
      <c r="G27" s="285"/>
      <c r="H27" s="285"/>
      <c r="I27" s="285"/>
      <c r="J27" s="285"/>
      <c r="K27" s="285"/>
      <c r="L27" s="285"/>
      <c r="M27" s="285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ht="12.75" customHeight="1" x14ac:dyDescent="0.2">
      <c r="A28" s="306" t="s">
        <v>29</v>
      </c>
      <c r="B28" s="307">
        <v>7</v>
      </c>
      <c r="C28" s="306" t="s">
        <v>344</v>
      </c>
      <c r="D28" s="306" t="s">
        <v>76</v>
      </c>
      <c r="E28" s="306" t="s">
        <v>345</v>
      </c>
      <c r="F28" s="307"/>
      <c r="G28" s="304" t="s">
        <v>455</v>
      </c>
      <c r="H28" s="305" t="s">
        <v>185</v>
      </c>
      <c r="I28" s="304" t="s">
        <v>346</v>
      </c>
      <c r="J28" s="304"/>
      <c r="K28" s="304"/>
      <c r="L28" s="304"/>
      <c r="M28" s="304"/>
      <c r="N28" s="307"/>
      <c r="O28" s="307"/>
      <c r="P28" s="309"/>
      <c r="Q28" s="219" t="s">
        <v>934</v>
      </c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132">
        <f t="shared" ref="BR28:BR30" si="20">SUM(R28:BQ28)</f>
        <v>0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132">
        <f t="shared" si="20"/>
        <v>0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 t="str">
        <f t="shared" ref="R30:BQ30" si="21">IF(ISBLANK(R28),"-",R28+R29)</f>
        <v>-</v>
      </c>
      <c r="S30" s="222" t="str">
        <f t="shared" si="21"/>
        <v>-</v>
      </c>
      <c r="T30" s="222" t="str">
        <f t="shared" si="21"/>
        <v>-</v>
      </c>
      <c r="U30" s="222" t="str">
        <f t="shared" si="21"/>
        <v>-</v>
      </c>
      <c r="V30" s="222" t="str">
        <f t="shared" si="21"/>
        <v>-</v>
      </c>
      <c r="W30" s="222" t="str">
        <f t="shared" si="21"/>
        <v>-</v>
      </c>
      <c r="X30" s="222" t="str">
        <f t="shared" si="21"/>
        <v>-</v>
      </c>
      <c r="Y30" s="222" t="str">
        <f t="shared" si="21"/>
        <v>-</v>
      </c>
      <c r="Z30" s="222" t="str">
        <f t="shared" si="21"/>
        <v>-</v>
      </c>
      <c r="AA30" s="222" t="str">
        <f t="shared" si="21"/>
        <v>-</v>
      </c>
      <c r="AB30" s="222" t="str">
        <f t="shared" si="21"/>
        <v>-</v>
      </c>
      <c r="AC30" s="222" t="str">
        <f t="shared" si="21"/>
        <v>-</v>
      </c>
      <c r="AD30" s="222" t="str">
        <f t="shared" si="21"/>
        <v>-</v>
      </c>
      <c r="AE30" s="222" t="str">
        <f t="shared" si="21"/>
        <v>-</v>
      </c>
      <c r="AF30" s="222" t="str">
        <f t="shared" si="21"/>
        <v>-</v>
      </c>
      <c r="AG30" s="222" t="str">
        <f t="shared" si="21"/>
        <v>-</v>
      </c>
      <c r="AH30" s="222" t="str">
        <f t="shared" si="21"/>
        <v>-</v>
      </c>
      <c r="AI30" s="222" t="str">
        <f t="shared" si="21"/>
        <v>-</v>
      </c>
      <c r="AJ30" s="222" t="str">
        <f t="shared" si="21"/>
        <v>-</v>
      </c>
      <c r="AK30" s="222" t="str">
        <f t="shared" si="21"/>
        <v>-</v>
      </c>
      <c r="AL30" s="222" t="str">
        <f t="shared" si="21"/>
        <v>-</v>
      </c>
      <c r="AM30" s="222" t="str">
        <f t="shared" si="21"/>
        <v>-</v>
      </c>
      <c r="AN30" s="222" t="str">
        <f t="shared" si="21"/>
        <v>-</v>
      </c>
      <c r="AO30" s="222" t="str">
        <f t="shared" si="21"/>
        <v>-</v>
      </c>
      <c r="AP30" s="222" t="str">
        <f t="shared" si="21"/>
        <v>-</v>
      </c>
      <c r="AQ30" s="222" t="str">
        <f t="shared" si="21"/>
        <v>-</v>
      </c>
      <c r="AR30" s="222" t="str">
        <f t="shared" si="21"/>
        <v>-</v>
      </c>
      <c r="AS30" s="222" t="str">
        <f t="shared" si="21"/>
        <v>-</v>
      </c>
      <c r="AT30" s="222" t="str">
        <f t="shared" si="21"/>
        <v>-</v>
      </c>
      <c r="AU30" s="222" t="str">
        <f t="shared" si="21"/>
        <v>-</v>
      </c>
      <c r="AV30" s="222" t="str">
        <f t="shared" si="21"/>
        <v>-</v>
      </c>
      <c r="AW30" s="222" t="str">
        <f t="shared" si="21"/>
        <v>-</v>
      </c>
      <c r="AX30" s="222" t="str">
        <f t="shared" si="21"/>
        <v>-</v>
      </c>
      <c r="AY30" s="222" t="str">
        <f t="shared" si="21"/>
        <v>-</v>
      </c>
      <c r="AZ30" s="222" t="str">
        <f t="shared" si="21"/>
        <v>-</v>
      </c>
      <c r="BA30" s="222" t="str">
        <f t="shared" si="21"/>
        <v>-</v>
      </c>
      <c r="BB30" s="222" t="str">
        <f t="shared" si="21"/>
        <v>-</v>
      </c>
      <c r="BC30" s="222" t="str">
        <f t="shared" si="21"/>
        <v>-</v>
      </c>
      <c r="BD30" s="222" t="str">
        <f t="shared" si="21"/>
        <v>-</v>
      </c>
      <c r="BE30" s="222" t="str">
        <f t="shared" si="21"/>
        <v>-</v>
      </c>
      <c r="BF30" s="222" t="str">
        <f t="shared" si="21"/>
        <v>-</v>
      </c>
      <c r="BG30" s="222" t="str">
        <f t="shared" si="21"/>
        <v>-</v>
      </c>
      <c r="BH30" s="222" t="str">
        <f t="shared" si="21"/>
        <v>-</v>
      </c>
      <c r="BI30" s="222" t="str">
        <f t="shared" si="21"/>
        <v>-</v>
      </c>
      <c r="BJ30" s="222" t="str">
        <f t="shared" si="21"/>
        <v>-</v>
      </c>
      <c r="BK30" s="222" t="str">
        <f t="shared" si="21"/>
        <v>-</v>
      </c>
      <c r="BL30" s="222" t="str">
        <f t="shared" si="21"/>
        <v>-</v>
      </c>
      <c r="BM30" s="222" t="str">
        <f t="shared" si="21"/>
        <v>-</v>
      </c>
      <c r="BN30" s="222" t="str">
        <f t="shared" si="21"/>
        <v>-</v>
      </c>
      <c r="BO30" s="222" t="str">
        <f t="shared" si="21"/>
        <v>-</v>
      </c>
      <c r="BP30" s="222" t="str">
        <f t="shared" si="21"/>
        <v>-</v>
      </c>
      <c r="BQ30" s="222" t="str">
        <f t="shared" si="21"/>
        <v>-</v>
      </c>
      <c r="BR30" s="133">
        <f t="shared" si="20"/>
        <v>0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 t="str">
        <f t="shared" ref="R31:BQ31" si="22">IF(ISNUMBER(R30),(IF(R30&gt;0,(100/(R28+R29))*R28,"-")),"-")</f>
        <v>-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 t="str">
        <f t="shared" si="22"/>
        <v>-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 t="str">
        <f t="shared" si="22"/>
        <v>-</v>
      </c>
      <c r="AG31" s="223" t="str">
        <f t="shared" si="22"/>
        <v>-</v>
      </c>
      <c r="AH31" s="223" t="str">
        <f t="shared" si="22"/>
        <v>-</v>
      </c>
      <c r="AI31" s="223" t="str">
        <f t="shared" si="22"/>
        <v>-</v>
      </c>
      <c r="AJ31" s="223" t="str">
        <f t="shared" si="22"/>
        <v>-</v>
      </c>
      <c r="AK31" s="223" t="str">
        <f t="shared" si="22"/>
        <v>-</v>
      </c>
      <c r="AL31" s="223" t="str">
        <f t="shared" si="22"/>
        <v>-</v>
      </c>
      <c r="AM31" s="223" t="str">
        <f t="shared" si="22"/>
        <v>-</v>
      </c>
      <c r="AN31" s="223" t="str">
        <f t="shared" si="22"/>
        <v>-</v>
      </c>
      <c r="AO31" s="223" t="str">
        <f t="shared" si="22"/>
        <v>-</v>
      </c>
      <c r="AP31" s="223" t="str">
        <f t="shared" si="22"/>
        <v>-</v>
      </c>
      <c r="AQ31" s="223" t="str">
        <f t="shared" si="22"/>
        <v>-</v>
      </c>
      <c r="AR31" s="223" t="str">
        <f t="shared" si="22"/>
        <v>-</v>
      </c>
      <c r="AS31" s="223" t="str">
        <f t="shared" si="22"/>
        <v>-</v>
      </c>
      <c r="AT31" s="223" t="str">
        <f t="shared" si="22"/>
        <v>-</v>
      </c>
      <c r="AU31" s="223" t="str">
        <f t="shared" si="22"/>
        <v>-</v>
      </c>
      <c r="AV31" s="223" t="str">
        <f t="shared" si="22"/>
        <v>-</v>
      </c>
      <c r="AW31" s="223" t="str">
        <f t="shared" si="22"/>
        <v>-</v>
      </c>
      <c r="AX31" s="223" t="str">
        <f t="shared" si="22"/>
        <v>-</v>
      </c>
      <c r="AY31" s="223" t="str">
        <f t="shared" si="22"/>
        <v>-</v>
      </c>
      <c r="AZ31" s="223" t="str">
        <f t="shared" si="22"/>
        <v>-</v>
      </c>
      <c r="BA31" s="223" t="str">
        <f t="shared" si="22"/>
        <v>-</v>
      </c>
      <c r="BB31" s="223" t="str">
        <f t="shared" si="22"/>
        <v>-</v>
      </c>
      <c r="BC31" s="223" t="str">
        <f t="shared" si="22"/>
        <v>-</v>
      </c>
      <c r="BD31" s="223" t="str">
        <f t="shared" si="22"/>
        <v>-</v>
      </c>
      <c r="BE31" s="223" t="str">
        <f t="shared" si="22"/>
        <v>-</v>
      </c>
      <c r="BF31" s="223" t="str">
        <f t="shared" si="22"/>
        <v>-</v>
      </c>
      <c r="BG31" s="223" t="str">
        <f t="shared" si="22"/>
        <v>-</v>
      </c>
      <c r="BH31" s="223" t="str">
        <f t="shared" si="22"/>
        <v>-</v>
      </c>
      <c r="BI31" s="223" t="str">
        <f t="shared" si="22"/>
        <v>-</v>
      </c>
      <c r="BJ31" s="223" t="str">
        <f t="shared" si="22"/>
        <v>-</v>
      </c>
      <c r="BK31" s="223" t="str">
        <f t="shared" si="22"/>
        <v>-</v>
      </c>
      <c r="BL31" s="223" t="str">
        <f t="shared" si="22"/>
        <v>-</v>
      </c>
      <c r="BM31" s="223" t="str">
        <f t="shared" si="22"/>
        <v>-</v>
      </c>
      <c r="BN31" s="223" t="str">
        <f t="shared" si="22"/>
        <v>-</v>
      </c>
      <c r="BO31" s="223" t="str">
        <f t="shared" si="22"/>
        <v>-</v>
      </c>
      <c r="BP31" s="223" t="str">
        <f t="shared" si="22"/>
        <v>-</v>
      </c>
      <c r="BQ31" s="223" t="str">
        <f t="shared" si="22"/>
        <v>-</v>
      </c>
      <c r="BR31" s="119" t="e">
        <f t="shared" ref="BR31:BR32" si="23">AVERAGE(R31:BQ31)</f>
        <v>#DIV/0!</v>
      </c>
    </row>
    <row r="32" spans="1:70" x14ac:dyDescent="0.2">
      <c r="A32" s="286"/>
      <c r="B32" s="286"/>
      <c r="C32" s="286"/>
      <c r="D32" s="286"/>
      <c r="E32" s="286"/>
      <c r="F32" s="286"/>
      <c r="G32" s="285"/>
      <c r="H32" s="285"/>
      <c r="I32" s="285"/>
      <c r="J32" s="285"/>
      <c r="K32" s="285"/>
      <c r="L32" s="285"/>
      <c r="M32" s="285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22" t="e">
        <f t="shared" si="23"/>
        <v>#DIV/0!</v>
      </c>
    </row>
    <row r="33" spans="1:70" ht="12.75" customHeight="1" x14ac:dyDescent="0.2">
      <c r="A33" s="306" t="s">
        <v>29</v>
      </c>
      <c r="B33" s="307">
        <v>8</v>
      </c>
      <c r="C33" s="306" t="s">
        <v>344</v>
      </c>
      <c r="D33" s="306" t="s">
        <v>76</v>
      </c>
      <c r="E33" s="306" t="s">
        <v>345</v>
      </c>
      <c r="F33" s="307"/>
      <c r="G33" s="304" t="s">
        <v>456</v>
      </c>
      <c r="H33" s="305" t="s">
        <v>457</v>
      </c>
      <c r="I33" s="304" t="s">
        <v>346</v>
      </c>
      <c r="J33" s="304"/>
      <c r="K33" s="304"/>
      <c r="L33" s="304"/>
      <c r="M33" s="304"/>
      <c r="N33" s="307"/>
      <c r="O33" s="307"/>
      <c r="P33" s="309"/>
      <c r="Q33" s="219" t="s">
        <v>934</v>
      </c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132">
        <f t="shared" ref="BR33:BR35" si="24">SUM(R33:BQ33)</f>
        <v>0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132">
        <f t="shared" si="24"/>
        <v>0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5">IF(ISBLANK(R33),"-",R33+R34)</f>
        <v>-</v>
      </c>
      <c r="S35" s="222" t="str">
        <f t="shared" si="25"/>
        <v>-</v>
      </c>
      <c r="T35" s="222" t="str">
        <f t="shared" si="25"/>
        <v>-</v>
      </c>
      <c r="U35" s="222" t="str">
        <f t="shared" si="25"/>
        <v>-</v>
      </c>
      <c r="V35" s="222" t="str">
        <f t="shared" si="25"/>
        <v>-</v>
      </c>
      <c r="W35" s="222" t="str">
        <f t="shared" si="25"/>
        <v>-</v>
      </c>
      <c r="X35" s="222" t="str">
        <f t="shared" si="25"/>
        <v>-</v>
      </c>
      <c r="Y35" s="222" t="str">
        <f t="shared" si="25"/>
        <v>-</v>
      </c>
      <c r="Z35" s="222" t="str">
        <f t="shared" si="25"/>
        <v>-</v>
      </c>
      <c r="AA35" s="222" t="str">
        <f t="shared" si="25"/>
        <v>-</v>
      </c>
      <c r="AB35" s="222" t="str">
        <f t="shared" si="25"/>
        <v>-</v>
      </c>
      <c r="AC35" s="222" t="str">
        <f t="shared" si="25"/>
        <v>-</v>
      </c>
      <c r="AD35" s="222" t="str">
        <f t="shared" si="25"/>
        <v>-</v>
      </c>
      <c r="AE35" s="222" t="str">
        <f t="shared" si="25"/>
        <v>-</v>
      </c>
      <c r="AF35" s="222" t="str">
        <f t="shared" si="25"/>
        <v>-</v>
      </c>
      <c r="AG35" s="222" t="str">
        <f t="shared" si="25"/>
        <v>-</v>
      </c>
      <c r="AH35" s="222" t="str">
        <f t="shared" si="25"/>
        <v>-</v>
      </c>
      <c r="AI35" s="222" t="str">
        <f t="shared" si="25"/>
        <v>-</v>
      </c>
      <c r="AJ35" s="222" t="str">
        <f t="shared" si="25"/>
        <v>-</v>
      </c>
      <c r="AK35" s="222" t="str">
        <f t="shared" si="25"/>
        <v>-</v>
      </c>
      <c r="AL35" s="222" t="str">
        <f t="shared" si="25"/>
        <v>-</v>
      </c>
      <c r="AM35" s="222" t="str">
        <f t="shared" si="25"/>
        <v>-</v>
      </c>
      <c r="AN35" s="222" t="str">
        <f t="shared" si="25"/>
        <v>-</v>
      </c>
      <c r="AO35" s="222" t="str">
        <f t="shared" si="25"/>
        <v>-</v>
      </c>
      <c r="AP35" s="222" t="str">
        <f t="shared" si="25"/>
        <v>-</v>
      </c>
      <c r="AQ35" s="222" t="str">
        <f t="shared" si="25"/>
        <v>-</v>
      </c>
      <c r="AR35" s="222" t="str">
        <f t="shared" si="25"/>
        <v>-</v>
      </c>
      <c r="AS35" s="222" t="str">
        <f t="shared" si="25"/>
        <v>-</v>
      </c>
      <c r="AT35" s="222" t="str">
        <f t="shared" si="25"/>
        <v>-</v>
      </c>
      <c r="AU35" s="222" t="str">
        <f t="shared" si="25"/>
        <v>-</v>
      </c>
      <c r="AV35" s="222" t="str">
        <f t="shared" si="25"/>
        <v>-</v>
      </c>
      <c r="AW35" s="222" t="str">
        <f t="shared" si="25"/>
        <v>-</v>
      </c>
      <c r="AX35" s="222" t="str">
        <f t="shared" si="25"/>
        <v>-</v>
      </c>
      <c r="AY35" s="222" t="str">
        <f t="shared" si="25"/>
        <v>-</v>
      </c>
      <c r="AZ35" s="222" t="str">
        <f t="shared" si="25"/>
        <v>-</v>
      </c>
      <c r="BA35" s="222" t="str">
        <f t="shared" si="25"/>
        <v>-</v>
      </c>
      <c r="BB35" s="222" t="str">
        <f t="shared" si="25"/>
        <v>-</v>
      </c>
      <c r="BC35" s="222" t="str">
        <f t="shared" si="25"/>
        <v>-</v>
      </c>
      <c r="BD35" s="222" t="str">
        <f t="shared" si="25"/>
        <v>-</v>
      </c>
      <c r="BE35" s="222" t="str">
        <f t="shared" si="25"/>
        <v>-</v>
      </c>
      <c r="BF35" s="222" t="str">
        <f t="shared" si="25"/>
        <v>-</v>
      </c>
      <c r="BG35" s="222" t="str">
        <f t="shared" si="25"/>
        <v>-</v>
      </c>
      <c r="BH35" s="222" t="str">
        <f t="shared" si="25"/>
        <v>-</v>
      </c>
      <c r="BI35" s="222" t="str">
        <f t="shared" si="25"/>
        <v>-</v>
      </c>
      <c r="BJ35" s="222" t="str">
        <f t="shared" si="25"/>
        <v>-</v>
      </c>
      <c r="BK35" s="222" t="str">
        <f t="shared" si="25"/>
        <v>-</v>
      </c>
      <c r="BL35" s="222" t="str">
        <f t="shared" si="25"/>
        <v>-</v>
      </c>
      <c r="BM35" s="222" t="str">
        <f t="shared" si="25"/>
        <v>-</v>
      </c>
      <c r="BN35" s="222" t="str">
        <f t="shared" si="25"/>
        <v>-</v>
      </c>
      <c r="BO35" s="222" t="str">
        <f t="shared" si="25"/>
        <v>-</v>
      </c>
      <c r="BP35" s="222" t="str">
        <f t="shared" si="25"/>
        <v>-</v>
      </c>
      <c r="BQ35" s="222" t="str">
        <f t="shared" si="25"/>
        <v>-</v>
      </c>
      <c r="BR35" s="133">
        <f t="shared" si="24"/>
        <v>0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6">IF(ISNUMBER(R35),(IF(R35&gt;0,(100/(R33+R34))*R33,"-")),"-")</f>
        <v>-</v>
      </c>
      <c r="S36" s="223" t="str">
        <f t="shared" si="26"/>
        <v>-</v>
      </c>
      <c r="T36" s="223" t="str">
        <f t="shared" si="26"/>
        <v>-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 t="str">
        <f t="shared" si="26"/>
        <v>-</v>
      </c>
      <c r="AN36" s="223" t="str">
        <f t="shared" si="26"/>
        <v>-</v>
      </c>
      <c r="AO36" s="223" t="str">
        <f t="shared" si="26"/>
        <v>-</v>
      </c>
      <c r="AP36" s="223" t="str">
        <f t="shared" si="26"/>
        <v>-</v>
      </c>
      <c r="AQ36" s="223" t="str">
        <f t="shared" si="26"/>
        <v>-</v>
      </c>
      <c r="AR36" s="223" t="str">
        <f t="shared" si="26"/>
        <v>-</v>
      </c>
      <c r="AS36" s="223" t="str">
        <f t="shared" si="26"/>
        <v>-</v>
      </c>
      <c r="AT36" s="223" t="str">
        <f t="shared" si="26"/>
        <v>-</v>
      </c>
      <c r="AU36" s="223" t="str">
        <f t="shared" si="26"/>
        <v>-</v>
      </c>
      <c r="AV36" s="223" t="str">
        <f t="shared" si="26"/>
        <v>-</v>
      </c>
      <c r="AW36" s="223" t="str">
        <f t="shared" si="26"/>
        <v>-</v>
      </c>
      <c r="AX36" s="223" t="str">
        <f t="shared" si="26"/>
        <v>-</v>
      </c>
      <c r="AY36" s="223" t="str">
        <f t="shared" si="26"/>
        <v>-</v>
      </c>
      <c r="AZ36" s="223" t="str">
        <f t="shared" si="26"/>
        <v>-</v>
      </c>
      <c r="BA36" s="223" t="str">
        <f t="shared" si="26"/>
        <v>-</v>
      </c>
      <c r="BB36" s="223" t="str">
        <f t="shared" si="26"/>
        <v>-</v>
      </c>
      <c r="BC36" s="223" t="str">
        <f t="shared" si="26"/>
        <v>-</v>
      </c>
      <c r="BD36" s="223" t="str">
        <f t="shared" si="26"/>
        <v>-</v>
      </c>
      <c r="BE36" s="223" t="str">
        <f t="shared" si="26"/>
        <v>-</v>
      </c>
      <c r="BF36" s="223" t="str">
        <f t="shared" si="26"/>
        <v>-</v>
      </c>
      <c r="BG36" s="223" t="str">
        <f t="shared" si="26"/>
        <v>-</v>
      </c>
      <c r="BH36" s="223" t="str">
        <f t="shared" si="26"/>
        <v>-</v>
      </c>
      <c r="BI36" s="223" t="str">
        <f t="shared" si="26"/>
        <v>-</v>
      </c>
      <c r="BJ36" s="223" t="str">
        <f t="shared" si="26"/>
        <v>-</v>
      </c>
      <c r="BK36" s="223" t="str">
        <f t="shared" si="26"/>
        <v>-</v>
      </c>
      <c r="BL36" s="223" t="str">
        <f t="shared" si="26"/>
        <v>-</v>
      </c>
      <c r="BM36" s="223" t="str">
        <f t="shared" si="26"/>
        <v>-</v>
      </c>
      <c r="BN36" s="223" t="str">
        <f t="shared" si="26"/>
        <v>-</v>
      </c>
      <c r="BO36" s="223" t="str">
        <f t="shared" si="26"/>
        <v>-</v>
      </c>
      <c r="BP36" s="223" t="str">
        <f t="shared" si="26"/>
        <v>-</v>
      </c>
      <c r="BQ36" s="223" t="str">
        <f t="shared" si="26"/>
        <v>-</v>
      </c>
      <c r="BR36" s="119" t="e">
        <f t="shared" ref="BR36:BR37" si="27">AVERAGE(R36:BQ36)</f>
        <v>#DIV/0!</v>
      </c>
    </row>
    <row r="37" spans="1:70" x14ac:dyDescent="0.2">
      <c r="A37" s="286"/>
      <c r="B37" s="286"/>
      <c r="C37" s="286"/>
      <c r="D37" s="286"/>
      <c r="E37" s="286"/>
      <c r="F37" s="286"/>
      <c r="G37" s="285"/>
      <c r="H37" s="285"/>
      <c r="I37" s="285"/>
      <c r="J37" s="285"/>
      <c r="K37" s="285"/>
      <c r="L37" s="285"/>
      <c r="M37" s="285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22" t="e">
        <f t="shared" si="27"/>
        <v>#DIV/0!</v>
      </c>
    </row>
    <row r="38" spans="1:70" ht="12.75" customHeight="1" x14ac:dyDescent="0.2">
      <c r="A38" s="306" t="s">
        <v>29</v>
      </c>
      <c r="B38" s="307">
        <v>9</v>
      </c>
      <c r="C38" s="306" t="s">
        <v>344</v>
      </c>
      <c r="D38" s="306" t="s">
        <v>76</v>
      </c>
      <c r="E38" s="306" t="s">
        <v>345</v>
      </c>
      <c r="F38" s="307"/>
      <c r="G38" s="304" t="s">
        <v>458</v>
      </c>
      <c r="H38" s="305" t="s">
        <v>365</v>
      </c>
      <c r="I38" s="304" t="s">
        <v>346</v>
      </c>
      <c r="J38" s="304"/>
      <c r="K38" s="304"/>
      <c r="L38" s="304"/>
      <c r="M38" s="304"/>
      <c r="N38" s="307"/>
      <c r="O38" s="307"/>
      <c r="P38" s="309"/>
      <c r="Q38" s="219" t="s">
        <v>934</v>
      </c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132">
        <f t="shared" ref="BR38:BR40" si="28">SUM(R38:BQ38)</f>
        <v>0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132">
        <f t="shared" si="28"/>
        <v>0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BQ40" si="29">IF(ISBLANK(R38),"-",R38+R39)</f>
        <v>-</v>
      </c>
      <c r="S40" s="222" t="str">
        <f t="shared" si="29"/>
        <v>-</v>
      </c>
      <c r="T40" s="222" t="str">
        <f t="shared" si="29"/>
        <v>-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 t="str">
        <f t="shared" si="29"/>
        <v>-</v>
      </c>
      <c r="Y40" s="222" t="str">
        <f t="shared" si="29"/>
        <v>-</v>
      </c>
      <c r="Z40" s="222" t="str">
        <f t="shared" si="29"/>
        <v>-</v>
      </c>
      <c r="AA40" s="222" t="str">
        <f t="shared" si="29"/>
        <v>-</v>
      </c>
      <c r="AB40" s="222" t="str">
        <f t="shared" si="29"/>
        <v>-</v>
      </c>
      <c r="AC40" s="222" t="str">
        <f t="shared" si="29"/>
        <v>-</v>
      </c>
      <c r="AD40" s="222" t="str">
        <f t="shared" si="29"/>
        <v>-</v>
      </c>
      <c r="AE40" s="222" t="str">
        <f t="shared" si="29"/>
        <v>-</v>
      </c>
      <c r="AF40" s="222" t="str">
        <f t="shared" si="29"/>
        <v>-</v>
      </c>
      <c r="AG40" s="222" t="str">
        <f t="shared" si="29"/>
        <v>-</v>
      </c>
      <c r="AH40" s="222" t="str">
        <f t="shared" si="29"/>
        <v>-</v>
      </c>
      <c r="AI40" s="222" t="str">
        <f t="shared" si="29"/>
        <v>-</v>
      </c>
      <c r="AJ40" s="222" t="str">
        <f t="shared" si="29"/>
        <v>-</v>
      </c>
      <c r="AK40" s="222" t="str">
        <f t="shared" si="29"/>
        <v>-</v>
      </c>
      <c r="AL40" s="222" t="str">
        <f t="shared" si="29"/>
        <v>-</v>
      </c>
      <c r="AM40" s="222" t="str">
        <f t="shared" si="29"/>
        <v>-</v>
      </c>
      <c r="AN40" s="222" t="str">
        <f t="shared" si="29"/>
        <v>-</v>
      </c>
      <c r="AO40" s="222" t="str">
        <f t="shared" si="29"/>
        <v>-</v>
      </c>
      <c r="AP40" s="222" t="str">
        <f t="shared" si="29"/>
        <v>-</v>
      </c>
      <c r="AQ40" s="222" t="str">
        <f t="shared" si="29"/>
        <v>-</v>
      </c>
      <c r="AR40" s="222" t="str">
        <f t="shared" si="29"/>
        <v>-</v>
      </c>
      <c r="AS40" s="222" t="str">
        <f t="shared" si="29"/>
        <v>-</v>
      </c>
      <c r="AT40" s="222" t="str">
        <f t="shared" si="29"/>
        <v>-</v>
      </c>
      <c r="AU40" s="222" t="str">
        <f t="shared" si="29"/>
        <v>-</v>
      </c>
      <c r="AV40" s="222" t="str">
        <f t="shared" si="29"/>
        <v>-</v>
      </c>
      <c r="AW40" s="222" t="str">
        <f t="shared" si="29"/>
        <v>-</v>
      </c>
      <c r="AX40" s="222" t="str">
        <f t="shared" si="29"/>
        <v>-</v>
      </c>
      <c r="AY40" s="222" t="str">
        <f t="shared" si="29"/>
        <v>-</v>
      </c>
      <c r="AZ40" s="222" t="str">
        <f t="shared" si="29"/>
        <v>-</v>
      </c>
      <c r="BA40" s="222" t="str">
        <f t="shared" si="29"/>
        <v>-</v>
      </c>
      <c r="BB40" s="222" t="str">
        <f t="shared" si="29"/>
        <v>-</v>
      </c>
      <c r="BC40" s="222" t="str">
        <f t="shared" si="29"/>
        <v>-</v>
      </c>
      <c r="BD40" s="222" t="str">
        <f t="shared" si="29"/>
        <v>-</v>
      </c>
      <c r="BE40" s="222" t="str">
        <f t="shared" si="29"/>
        <v>-</v>
      </c>
      <c r="BF40" s="222" t="str">
        <f t="shared" si="29"/>
        <v>-</v>
      </c>
      <c r="BG40" s="222" t="str">
        <f t="shared" si="29"/>
        <v>-</v>
      </c>
      <c r="BH40" s="222" t="str">
        <f t="shared" si="29"/>
        <v>-</v>
      </c>
      <c r="BI40" s="222" t="str">
        <f t="shared" si="29"/>
        <v>-</v>
      </c>
      <c r="BJ40" s="222" t="str">
        <f t="shared" si="29"/>
        <v>-</v>
      </c>
      <c r="BK40" s="222" t="str">
        <f t="shared" si="29"/>
        <v>-</v>
      </c>
      <c r="BL40" s="222" t="str">
        <f t="shared" si="29"/>
        <v>-</v>
      </c>
      <c r="BM40" s="222" t="str">
        <f t="shared" si="29"/>
        <v>-</v>
      </c>
      <c r="BN40" s="222" t="str">
        <f t="shared" si="29"/>
        <v>-</v>
      </c>
      <c r="BO40" s="222" t="str">
        <f t="shared" si="29"/>
        <v>-</v>
      </c>
      <c r="BP40" s="222" t="str">
        <f t="shared" si="29"/>
        <v>-</v>
      </c>
      <c r="BQ40" s="222" t="str">
        <f t="shared" si="29"/>
        <v>-</v>
      </c>
      <c r="BR40" s="133">
        <f t="shared" si="28"/>
        <v>0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 t="str">
        <f t="shared" ref="R41:BQ41" si="30">IF(ISNUMBER(R40),(IF(R40&gt;0,(100/(R38+R39))*R38,"-")),"-")</f>
        <v>-</v>
      </c>
      <c r="S41" s="223" t="str">
        <f t="shared" si="30"/>
        <v>-</v>
      </c>
      <c r="T41" s="223" t="str">
        <f t="shared" si="30"/>
        <v>-</v>
      </c>
      <c r="U41" s="223" t="str">
        <f t="shared" si="30"/>
        <v>-</v>
      </c>
      <c r="V41" s="223" t="str">
        <f t="shared" si="30"/>
        <v>-</v>
      </c>
      <c r="W41" s="223" t="str">
        <f t="shared" si="30"/>
        <v>-</v>
      </c>
      <c r="X41" s="223" t="str">
        <f t="shared" si="30"/>
        <v>-</v>
      </c>
      <c r="Y41" s="223" t="str">
        <f t="shared" si="30"/>
        <v>-</v>
      </c>
      <c r="Z41" s="223" t="str">
        <f t="shared" si="30"/>
        <v>-</v>
      </c>
      <c r="AA41" s="223" t="str">
        <f t="shared" si="30"/>
        <v>-</v>
      </c>
      <c r="AB41" s="223" t="str">
        <f t="shared" si="30"/>
        <v>-</v>
      </c>
      <c r="AC41" s="223" t="str">
        <f t="shared" si="30"/>
        <v>-</v>
      </c>
      <c r="AD41" s="223" t="str">
        <f t="shared" si="30"/>
        <v>-</v>
      </c>
      <c r="AE41" s="223" t="str">
        <f t="shared" si="30"/>
        <v>-</v>
      </c>
      <c r="AF41" s="223" t="str">
        <f t="shared" si="30"/>
        <v>-</v>
      </c>
      <c r="AG41" s="223" t="str">
        <f t="shared" si="30"/>
        <v>-</v>
      </c>
      <c r="AH41" s="223" t="str">
        <f t="shared" si="30"/>
        <v>-</v>
      </c>
      <c r="AI41" s="223" t="str">
        <f t="shared" si="30"/>
        <v>-</v>
      </c>
      <c r="AJ41" s="223" t="str">
        <f t="shared" si="30"/>
        <v>-</v>
      </c>
      <c r="AK41" s="223" t="str">
        <f t="shared" si="30"/>
        <v>-</v>
      </c>
      <c r="AL41" s="223" t="str">
        <f t="shared" si="30"/>
        <v>-</v>
      </c>
      <c r="AM41" s="223" t="str">
        <f t="shared" si="30"/>
        <v>-</v>
      </c>
      <c r="AN41" s="223" t="str">
        <f t="shared" si="30"/>
        <v>-</v>
      </c>
      <c r="AO41" s="223" t="str">
        <f t="shared" si="30"/>
        <v>-</v>
      </c>
      <c r="AP41" s="223" t="str">
        <f t="shared" si="30"/>
        <v>-</v>
      </c>
      <c r="AQ41" s="223" t="str">
        <f t="shared" si="30"/>
        <v>-</v>
      </c>
      <c r="AR41" s="223" t="str">
        <f t="shared" si="30"/>
        <v>-</v>
      </c>
      <c r="AS41" s="223" t="str">
        <f t="shared" si="30"/>
        <v>-</v>
      </c>
      <c r="AT41" s="223" t="str">
        <f t="shared" si="30"/>
        <v>-</v>
      </c>
      <c r="AU41" s="223" t="str">
        <f t="shared" si="30"/>
        <v>-</v>
      </c>
      <c r="AV41" s="223" t="str">
        <f t="shared" si="30"/>
        <v>-</v>
      </c>
      <c r="AW41" s="223" t="str">
        <f t="shared" si="30"/>
        <v>-</v>
      </c>
      <c r="AX41" s="223" t="str">
        <f t="shared" si="30"/>
        <v>-</v>
      </c>
      <c r="AY41" s="223" t="str">
        <f t="shared" si="30"/>
        <v>-</v>
      </c>
      <c r="AZ41" s="223" t="str">
        <f t="shared" si="30"/>
        <v>-</v>
      </c>
      <c r="BA41" s="223" t="str">
        <f t="shared" si="30"/>
        <v>-</v>
      </c>
      <c r="BB41" s="223" t="str">
        <f t="shared" si="30"/>
        <v>-</v>
      </c>
      <c r="BC41" s="223" t="str">
        <f t="shared" si="30"/>
        <v>-</v>
      </c>
      <c r="BD41" s="223" t="str">
        <f t="shared" si="30"/>
        <v>-</v>
      </c>
      <c r="BE41" s="223" t="str">
        <f t="shared" si="30"/>
        <v>-</v>
      </c>
      <c r="BF41" s="223" t="str">
        <f t="shared" si="30"/>
        <v>-</v>
      </c>
      <c r="BG41" s="223" t="str">
        <f t="shared" si="30"/>
        <v>-</v>
      </c>
      <c r="BH41" s="223" t="str">
        <f t="shared" si="30"/>
        <v>-</v>
      </c>
      <c r="BI41" s="223" t="str">
        <f t="shared" si="30"/>
        <v>-</v>
      </c>
      <c r="BJ41" s="223" t="str">
        <f t="shared" si="30"/>
        <v>-</v>
      </c>
      <c r="BK41" s="223" t="str">
        <f t="shared" si="30"/>
        <v>-</v>
      </c>
      <c r="BL41" s="223" t="str">
        <f t="shared" si="30"/>
        <v>-</v>
      </c>
      <c r="BM41" s="223" t="str">
        <f t="shared" si="30"/>
        <v>-</v>
      </c>
      <c r="BN41" s="223" t="str">
        <f t="shared" si="30"/>
        <v>-</v>
      </c>
      <c r="BO41" s="223" t="str">
        <f t="shared" si="30"/>
        <v>-</v>
      </c>
      <c r="BP41" s="223" t="str">
        <f t="shared" si="30"/>
        <v>-</v>
      </c>
      <c r="BQ41" s="223" t="str">
        <f t="shared" si="30"/>
        <v>-</v>
      </c>
      <c r="BR41" s="119" t="e">
        <f t="shared" ref="BR41:BR42" si="31">AVERAGE(R41:BQ41)</f>
        <v>#DIV/0!</v>
      </c>
    </row>
    <row r="42" spans="1:70" x14ac:dyDescent="0.2">
      <c r="A42" s="286"/>
      <c r="B42" s="286"/>
      <c r="C42" s="286"/>
      <c r="D42" s="286"/>
      <c r="E42" s="286"/>
      <c r="F42" s="286"/>
      <c r="G42" s="285"/>
      <c r="H42" s="285"/>
      <c r="I42" s="285"/>
      <c r="J42" s="285"/>
      <c r="K42" s="285"/>
      <c r="L42" s="285"/>
      <c r="M42" s="285"/>
      <c r="N42" s="286"/>
      <c r="O42" s="286"/>
      <c r="P42" s="289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22" t="e">
        <f t="shared" si="31"/>
        <v>#DIV/0!</v>
      </c>
    </row>
    <row r="43" spans="1:70" ht="12.75" customHeight="1" x14ac:dyDescent="0.2">
      <c r="A43" s="306" t="s">
        <v>29</v>
      </c>
      <c r="B43" s="307">
        <v>10</v>
      </c>
      <c r="C43" s="306" t="s">
        <v>344</v>
      </c>
      <c r="D43" s="306" t="s">
        <v>76</v>
      </c>
      <c r="E43" s="306" t="s">
        <v>345</v>
      </c>
      <c r="F43" s="307"/>
      <c r="G43" s="304" t="s">
        <v>459</v>
      </c>
      <c r="H43" s="305" t="s">
        <v>460</v>
      </c>
      <c r="I43" s="304" t="s">
        <v>346</v>
      </c>
      <c r="J43" s="304"/>
      <c r="K43" s="304"/>
      <c r="L43" s="304"/>
      <c r="M43" s="304"/>
      <c r="N43" s="307"/>
      <c r="O43" s="307"/>
      <c r="P43" s="309"/>
      <c r="Q43" s="219" t="s">
        <v>934</v>
      </c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>
        <v>0</v>
      </c>
      <c r="AE43" s="230">
        <v>0</v>
      </c>
      <c r="AF43" s="230">
        <v>0</v>
      </c>
      <c r="AG43" s="230">
        <v>0</v>
      </c>
      <c r="AH43" s="230">
        <v>0</v>
      </c>
      <c r="AI43" s="230">
        <v>0</v>
      </c>
      <c r="AJ43" s="230">
        <v>0</v>
      </c>
      <c r="AK43" s="230">
        <v>0</v>
      </c>
      <c r="AL43" s="230">
        <v>0</v>
      </c>
      <c r="AM43" s="230">
        <v>0</v>
      </c>
      <c r="AN43" s="230">
        <v>0</v>
      </c>
      <c r="AO43" s="230">
        <v>0</v>
      </c>
      <c r="AP43" s="230">
        <v>0</v>
      </c>
      <c r="AQ43" s="230">
        <v>0</v>
      </c>
      <c r="AR43" s="230">
        <v>0</v>
      </c>
      <c r="AS43" s="230">
        <v>1</v>
      </c>
      <c r="AT43" s="230">
        <v>1</v>
      </c>
      <c r="AU43" s="230">
        <v>3</v>
      </c>
      <c r="AV43" s="230">
        <v>2</v>
      </c>
      <c r="AW43" s="230">
        <v>15</v>
      </c>
      <c r="AX43" s="230">
        <v>21</v>
      </c>
      <c r="AY43" s="230">
        <v>14</v>
      </c>
      <c r="AZ43" s="230">
        <v>14</v>
      </c>
      <c r="BA43" s="230">
        <v>11</v>
      </c>
      <c r="BB43" s="230">
        <v>14</v>
      </c>
      <c r="BC43" s="230">
        <v>23</v>
      </c>
      <c r="BD43" s="230">
        <v>34</v>
      </c>
      <c r="BE43" s="230">
        <v>34</v>
      </c>
      <c r="BF43" s="230">
        <v>14</v>
      </c>
      <c r="BG43" s="230">
        <v>11</v>
      </c>
      <c r="BH43" s="230">
        <v>78</v>
      </c>
      <c r="BI43" s="230">
        <v>80</v>
      </c>
      <c r="BJ43" s="230">
        <v>0</v>
      </c>
      <c r="BK43" s="230">
        <v>45</v>
      </c>
      <c r="BL43" s="230">
        <v>43</v>
      </c>
      <c r="BM43" s="230">
        <v>0</v>
      </c>
      <c r="BN43" s="230">
        <v>0</v>
      </c>
      <c r="BO43" s="230">
        <v>0</v>
      </c>
      <c r="BP43" s="230"/>
      <c r="BQ43" s="230"/>
      <c r="BR43" s="132">
        <f t="shared" ref="BR43:BR45" si="32">SUM(R43:BQ43)</f>
        <v>458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>
        <v>1</v>
      </c>
      <c r="AE44" s="230">
        <v>1</v>
      </c>
      <c r="AF44" s="230">
        <v>0</v>
      </c>
      <c r="AG44" s="230">
        <v>1</v>
      </c>
      <c r="AH44" s="230">
        <v>0</v>
      </c>
      <c r="AI44" s="230">
        <v>2</v>
      </c>
      <c r="AJ44" s="230">
        <v>0</v>
      </c>
      <c r="AK44" s="230">
        <v>1</v>
      </c>
      <c r="AL44" s="230">
        <v>0</v>
      </c>
      <c r="AM44" s="230">
        <v>0</v>
      </c>
      <c r="AN44" s="230">
        <v>0</v>
      </c>
      <c r="AO44" s="230">
        <v>0</v>
      </c>
      <c r="AP44" s="230">
        <v>0</v>
      </c>
      <c r="AQ44" s="230">
        <v>0</v>
      </c>
      <c r="AR44" s="230">
        <v>0</v>
      </c>
      <c r="AS44" s="230">
        <v>0</v>
      </c>
      <c r="AT44" s="230">
        <v>0</v>
      </c>
      <c r="AU44" s="230">
        <v>2</v>
      </c>
      <c r="AV44" s="230">
        <v>11</v>
      </c>
      <c r="AW44" s="230">
        <v>11</v>
      </c>
      <c r="AX44" s="230">
        <v>21</v>
      </c>
      <c r="AY44" s="230">
        <v>17</v>
      </c>
      <c r="AZ44" s="230">
        <v>21</v>
      </c>
      <c r="BA44" s="230">
        <v>13</v>
      </c>
      <c r="BB44" s="230">
        <v>8</v>
      </c>
      <c r="BC44" s="230">
        <v>18</v>
      </c>
      <c r="BD44" s="230">
        <v>13</v>
      </c>
      <c r="BE44" s="230">
        <v>13</v>
      </c>
      <c r="BF44" s="230">
        <v>12</v>
      </c>
      <c r="BG44" s="230">
        <v>7</v>
      </c>
      <c r="BH44" s="230">
        <v>61</v>
      </c>
      <c r="BI44" s="230">
        <v>51</v>
      </c>
      <c r="BJ44" s="230">
        <v>1</v>
      </c>
      <c r="BK44" s="230">
        <v>41</v>
      </c>
      <c r="BL44" s="230">
        <v>59</v>
      </c>
      <c r="BM44" s="230">
        <v>0</v>
      </c>
      <c r="BN44" s="230">
        <v>0</v>
      </c>
      <c r="BO44" s="230">
        <v>1</v>
      </c>
      <c r="BP44" s="230"/>
      <c r="BQ44" s="230"/>
      <c r="BR44" s="132">
        <f t="shared" si="32"/>
        <v>387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BQ45" si="33">IF(ISBLANK(R43),"-",R43+R44)</f>
        <v>-</v>
      </c>
      <c r="S45" s="222" t="str">
        <f t="shared" si="33"/>
        <v>-</v>
      </c>
      <c r="T45" s="222" t="str">
        <f t="shared" si="33"/>
        <v>-</v>
      </c>
      <c r="U45" s="222" t="str">
        <f t="shared" si="33"/>
        <v>-</v>
      </c>
      <c r="V45" s="222" t="str">
        <f t="shared" si="33"/>
        <v>-</v>
      </c>
      <c r="W45" s="222" t="str">
        <f t="shared" si="33"/>
        <v>-</v>
      </c>
      <c r="X45" s="222" t="str">
        <f t="shared" si="33"/>
        <v>-</v>
      </c>
      <c r="Y45" s="222" t="str">
        <f t="shared" si="33"/>
        <v>-</v>
      </c>
      <c r="Z45" s="222" t="str">
        <f t="shared" si="33"/>
        <v>-</v>
      </c>
      <c r="AA45" s="222" t="str">
        <f t="shared" si="33"/>
        <v>-</v>
      </c>
      <c r="AB45" s="222" t="str">
        <f t="shared" si="33"/>
        <v>-</v>
      </c>
      <c r="AC45" s="222" t="str">
        <f t="shared" si="33"/>
        <v>-</v>
      </c>
      <c r="AD45" s="222">
        <f t="shared" si="33"/>
        <v>1</v>
      </c>
      <c r="AE45" s="222">
        <f t="shared" si="33"/>
        <v>1</v>
      </c>
      <c r="AF45" s="222">
        <f t="shared" si="33"/>
        <v>0</v>
      </c>
      <c r="AG45" s="222">
        <f t="shared" si="33"/>
        <v>1</v>
      </c>
      <c r="AH45" s="222">
        <f t="shared" si="33"/>
        <v>0</v>
      </c>
      <c r="AI45" s="222">
        <f t="shared" si="33"/>
        <v>2</v>
      </c>
      <c r="AJ45" s="222">
        <f t="shared" si="33"/>
        <v>0</v>
      </c>
      <c r="AK45" s="222">
        <f t="shared" si="33"/>
        <v>1</v>
      </c>
      <c r="AL45" s="222">
        <f t="shared" si="33"/>
        <v>0</v>
      </c>
      <c r="AM45" s="222">
        <f t="shared" si="33"/>
        <v>0</v>
      </c>
      <c r="AN45" s="222">
        <f t="shared" si="33"/>
        <v>0</v>
      </c>
      <c r="AO45" s="222">
        <f t="shared" si="33"/>
        <v>0</v>
      </c>
      <c r="AP45" s="222">
        <f t="shared" si="33"/>
        <v>0</v>
      </c>
      <c r="AQ45" s="222">
        <f t="shared" si="33"/>
        <v>0</v>
      </c>
      <c r="AR45" s="222">
        <f t="shared" si="33"/>
        <v>0</v>
      </c>
      <c r="AS45" s="222">
        <f t="shared" si="33"/>
        <v>1</v>
      </c>
      <c r="AT45" s="222">
        <f t="shared" si="33"/>
        <v>1</v>
      </c>
      <c r="AU45" s="222">
        <f t="shared" si="33"/>
        <v>5</v>
      </c>
      <c r="AV45" s="222">
        <f t="shared" si="33"/>
        <v>13</v>
      </c>
      <c r="AW45" s="222">
        <f t="shared" si="33"/>
        <v>26</v>
      </c>
      <c r="AX45" s="222">
        <f t="shared" si="33"/>
        <v>42</v>
      </c>
      <c r="AY45" s="222">
        <f t="shared" si="33"/>
        <v>31</v>
      </c>
      <c r="AZ45" s="222">
        <f t="shared" si="33"/>
        <v>35</v>
      </c>
      <c r="BA45" s="222">
        <f t="shared" si="33"/>
        <v>24</v>
      </c>
      <c r="BB45" s="222">
        <f t="shared" si="33"/>
        <v>22</v>
      </c>
      <c r="BC45" s="222">
        <f t="shared" si="33"/>
        <v>41</v>
      </c>
      <c r="BD45" s="222">
        <f t="shared" si="33"/>
        <v>47</v>
      </c>
      <c r="BE45" s="222">
        <f t="shared" si="33"/>
        <v>47</v>
      </c>
      <c r="BF45" s="222">
        <f t="shared" si="33"/>
        <v>26</v>
      </c>
      <c r="BG45" s="222">
        <f t="shared" si="33"/>
        <v>18</v>
      </c>
      <c r="BH45" s="222">
        <f t="shared" si="33"/>
        <v>139</v>
      </c>
      <c r="BI45" s="222">
        <f t="shared" si="33"/>
        <v>131</v>
      </c>
      <c r="BJ45" s="222">
        <f t="shared" si="33"/>
        <v>1</v>
      </c>
      <c r="BK45" s="222">
        <f t="shared" si="33"/>
        <v>86</v>
      </c>
      <c r="BL45" s="222">
        <f t="shared" si="33"/>
        <v>102</v>
      </c>
      <c r="BM45" s="222">
        <f t="shared" si="33"/>
        <v>0</v>
      </c>
      <c r="BN45" s="222">
        <f t="shared" si="33"/>
        <v>0</v>
      </c>
      <c r="BO45" s="222">
        <f t="shared" si="33"/>
        <v>1</v>
      </c>
      <c r="BP45" s="222" t="str">
        <f t="shared" si="33"/>
        <v>-</v>
      </c>
      <c r="BQ45" s="222" t="str">
        <f t="shared" si="33"/>
        <v>-</v>
      </c>
      <c r="BR45" s="133">
        <f t="shared" si="32"/>
        <v>845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BQ46" si="34">IF(ISNUMBER(R45),(IF(R45&gt;0,(100/(R43+R44))*R43,"-")),"-")</f>
        <v>-</v>
      </c>
      <c r="S46" s="223" t="str">
        <f t="shared" si="34"/>
        <v>-</v>
      </c>
      <c r="T46" s="223" t="str">
        <f t="shared" si="34"/>
        <v>-</v>
      </c>
      <c r="U46" s="223" t="str">
        <f t="shared" si="34"/>
        <v>-</v>
      </c>
      <c r="V46" s="223" t="str">
        <f t="shared" si="34"/>
        <v>-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 t="str">
        <f t="shared" si="34"/>
        <v>-</v>
      </c>
      <c r="AD46" s="223">
        <f t="shared" si="34"/>
        <v>0</v>
      </c>
      <c r="AE46" s="223">
        <f t="shared" si="34"/>
        <v>0</v>
      </c>
      <c r="AF46" s="223" t="str">
        <f t="shared" si="34"/>
        <v>-</v>
      </c>
      <c r="AG46" s="223">
        <f t="shared" si="34"/>
        <v>0</v>
      </c>
      <c r="AH46" s="223" t="str">
        <f t="shared" si="34"/>
        <v>-</v>
      </c>
      <c r="AI46" s="223">
        <f t="shared" si="34"/>
        <v>0</v>
      </c>
      <c r="AJ46" s="223" t="str">
        <f t="shared" si="34"/>
        <v>-</v>
      </c>
      <c r="AK46" s="223">
        <f t="shared" si="34"/>
        <v>0</v>
      </c>
      <c r="AL46" s="223" t="str">
        <f t="shared" si="34"/>
        <v>-</v>
      </c>
      <c r="AM46" s="223" t="str">
        <f t="shared" si="34"/>
        <v>-</v>
      </c>
      <c r="AN46" s="223" t="str">
        <f t="shared" si="34"/>
        <v>-</v>
      </c>
      <c r="AO46" s="223" t="str">
        <f t="shared" si="34"/>
        <v>-</v>
      </c>
      <c r="AP46" s="223" t="str">
        <f t="shared" si="34"/>
        <v>-</v>
      </c>
      <c r="AQ46" s="223" t="str">
        <f t="shared" si="34"/>
        <v>-</v>
      </c>
      <c r="AR46" s="223" t="str">
        <f t="shared" si="34"/>
        <v>-</v>
      </c>
      <c r="AS46" s="223">
        <f t="shared" si="34"/>
        <v>100</v>
      </c>
      <c r="AT46" s="223">
        <f t="shared" si="34"/>
        <v>100</v>
      </c>
      <c r="AU46" s="223">
        <f t="shared" si="34"/>
        <v>60</v>
      </c>
      <c r="AV46" s="223">
        <f t="shared" si="34"/>
        <v>15.384615384615385</v>
      </c>
      <c r="AW46" s="223">
        <f t="shared" si="34"/>
        <v>57.692307692307693</v>
      </c>
      <c r="AX46" s="223">
        <f t="shared" si="34"/>
        <v>50</v>
      </c>
      <c r="AY46" s="223">
        <f t="shared" si="34"/>
        <v>45.161290322580641</v>
      </c>
      <c r="AZ46" s="223">
        <f t="shared" si="34"/>
        <v>40</v>
      </c>
      <c r="BA46" s="223">
        <f t="shared" si="34"/>
        <v>45.833333333333336</v>
      </c>
      <c r="BB46" s="223">
        <f t="shared" si="34"/>
        <v>63.63636363636364</v>
      </c>
      <c r="BC46" s="223">
        <f t="shared" si="34"/>
        <v>56.097560975609753</v>
      </c>
      <c r="BD46" s="223">
        <f t="shared" si="34"/>
        <v>72.340425531914889</v>
      </c>
      <c r="BE46" s="223">
        <f t="shared" si="34"/>
        <v>72.340425531914889</v>
      </c>
      <c r="BF46" s="223">
        <f t="shared" si="34"/>
        <v>53.846153846153847</v>
      </c>
      <c r="BG46" s="223">
        <f t="shared" si="34"/>
        <v>61.111111111111107</v>
      </c>
      <c r="BH46" s="223">
        <f t="shared" si="34"/>
        <v>56.115107913669064</v>
      </c>
      <c r="BI46" s="223">
        <f t="shared" si="34"/>
        <v>61.068702290076338</v>
      </c>
      <c r="BJ46" s="223">
        <f t="shared" si="34"/>
        <v>0</v>
      </c>
      <c r="BK46" s="223">
        <f t="shared" si="34"/>
        <v>52.325581395348841</v>
      </c>
      <c r="BL46" s="223">
        <f t="shared" si="34"/>
        <v>42.156862745098039</v>
      </c>
      <c r="BM46" s="223" t="str">
        <f t="shared" si="34"/>
        <v>-</v>
      </c>
      <c r="BN46" s="223" t="str">
        <f t="shared" si="34"/>
        <v>-</v>
      </c>
      <c r="BO46" s="223">
        <f t="shared" si="34"/>
        <v>0</v>
      </c>
      <c r="BP46" s="223" t="str">
        <f t="shared" si="34"/>
        <v>-</v>
      </c>
      <c r="BQ46" s="223" t="str">
        <f t="shared" si="34"/>
        <v>-</v>
      </c>
      <c r="BR46" s="270">
        <f t="shared" ref="BR46:BR47" si="35">AVERAGE(R46:BQ46)</f>
        <v>42.504224681157595</v>
      </c>
    </row>
    <row r="47" spans="1:70" x14ac:dyDescent="0.2">
      <c r="A47" s="286"/>
      <c r="B47" s="286"/>
      <c r="C47" s="286"/>
      <c r="D47" s="286"/>
      <c r="E47" s="286"/>
      <c r="F47" s="286"/>
      <c r="G47" s="285"/>
      <c r="H47" s="285"/>
      <c r="I47" s="285"/>
      <c r="J47" s="285"/>
      <c r="K47" s="285"/>
      <c r="L47" s="285"/>
      <c r="M47" s="285"/>
      <c r="N47" s="286"/>
      <c r="O47" s="286"/>
      <c r="P47" s="289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122" t="e">
        <f t="shared" si="35"/>
        <v>#DIV/0!</v>
      </c>
    </row>
    <row r="48" spans="1:70" ht="12.75" customHeight="1" x14ac:dyDescent="0.2">
      <c r="A48" s="306" t="s">
        <v>29</v>
      </c>
      <c r="B48" s="307">
        <v>11</v>
      </c>
      <c r="C48" s="306" t="s">
        <v>344</v>
      </c>
      <c r="D48" s="306" t="s">
        <v>76</v>
      </c>
      <c r="E48" s="306" t="s">
        <v>345</v>
      </c>
      <c r="F48" s="307"/>
      <c r="G48" s="304" t="s">
        <v>461</v>
      </c>
      <c r="H48" s="305" t="s">
        <v>365</v>
      </c>
      <c r="I48" s="304" t="s">
        <v>346</v>
      </c>
      <c r="J48" s="304"/>
      <c r="K48" s="304"/>
      <c r="L48" s="304"/>
      <c r="M48" s="304"/>
      <c r="N48" s="307"/>
      <c r="O48" s="307"/>
      <c r="P48" s="309"/>
      <c r="Q48" s="219" t="s">
        <v>934</v>
      </c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56">
        <v>1</v>
      </c>
      <c r="AE48" s="256">
        <v>0</v>
      </c>
      <c r="AF48" s="256">
        <v>5</v>
      </c>
      <c r="AG48" s="256">
        <v>4</v>
      </c>
      <c r="AH48" s="256">
        <v>0</v>
      </c>
      <c r="AI48" s="256">
        <v>0</v>
      </c>
      <c r="AJ48" s="256">
        <v>0</v>
      </c>
      <c r="AK48" s="256">
        <v>4</v>
      </c>
      <c r="AL48" s="256">
        <v>0</v>
      </c>
      <c r="AM48" s="256">
        <v>0</v>
      </c>
      <c r="AN48" s="256">
        <v>2</v>
      </c>
      <c r="AO48" s="256">
        <v>0</v>
      </c>
      <c r="AP48" s="256">
        <v>1</v>
      </c>
      <c r="AQ48" s="256">
        <v>0</v>
      </c>
      <c r="AR48" s="256">
        <v>2</v>
      </c>
      <c r="AS48" s="256">
        <v>6</v>
      </c>
      <c r="AT48" s="256">
        <v>41</v>
      </c>
      <c r="AU48" s="256">
        <v>38</v>
      </c>
      <c r="AV48" s="256">
        <v>68</v>
      </c>
      <c r="AW48" s="230">
        <v>172</v>
      </c>
      <c r="AX48" s="230">
        <v>149</v>
      </c>
      <c r="AY48" s="230">
        <v>223</v>
      </c>
      <c r="AZ48" s="230">
        <v>14</v>
      </c>
      <c r="BA48" s="230">
        <v>248</v>
      </c>
      <c r="BB48" s="230">
        <v>340</v>
      </c>
      <c r="BC48" s="230">
        <v>415</v>
      </c>
      <c r="BD48" s="230">
        <v>488</v>
      </c>
      <c r="BE48" s="230">
        <v>488</v>
      </c>
      <c r="BF48" s="230">
        <v>177</v>
      </c>
      <c r="BG48" s="230">
        <v>318</v>
      </c>
      <c r="BH48" s="230">
        <v>416</v>
      </c>
      <c r="BI48" s="230">
        <v>838</v>
      </c>
      <c r="BJ48" s="230">
        <v>19</v>
      </c>
      <c r="BK48" s="230">
        <v>594</v>
      </c>
      <c r="BL48" s="230">
        <v>806</v>
      </c>
      <c r="BM48" s="230">
        <v>0</v>
      </c>
      <c r="BN48" s="230">
        <v>0</v>
      </c>
      <c r="BO48" s="230">
        <v>0</v>
      </c>
      <c r="BP48" s="230">
        <v>20</v>
      </c>
      <c r="BQ48" s="230">
        <v>20</v>
      </c>
      <c r="BR48" s="132">
        <f t="shared" ref="BR48:BR50" si="36">SUM(R48:BQ48)</f>
        <v>5917</v>
      </c>
    </row>
    <row r="49" spans="1:70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56">
        <v>6</v>
      </c>
      <c r="AE49" s="256">
        <v>7</v>
      </c>
      <c r="AF49" s="256">
        <v>24</v>
      </c>
      <c r="AG49" s="256">
        <v>7</v>
      </c>
      <c r="AH49" s="256">
        <v>1</v>
      </c>
      <c r="AI49" s="256">
        <v>16</v>
      </c>
      <c r="AJ49" s="256">
        <v>2</v>
      </c>
      <c r="AK49" s="256">
        <v>6</v>
      </c>
      <c r="AL49" s="256">
        <v>2</v>
      </c>
      <c r="AM49" s="256">
        <v>1</v>
      </c>
      <c r="AN49" s="256">
        <v>2</v>
      </c>
      <c r="AO49" s="256">
        <v>2</v>
      </c>
      <c r="AP49" s="256">
        <v>1</v>
      </c>
      <c r="AQ49" s="256">
        <v>1</v>
      </c>
      <c r="AR49" s="256">
        <v>3</v>
      </c>
      <c r="AS49" s="256">
        <v>4</v>
      </c>
      <c r="AT49" s="256">
        <v>24</v>
      </c>
      <c r="AU49" s="256">
        <v>22</v>
      </c>
      <c r="AV49" s="256">
        <v>23</v>
      </c>
      <c r="AW49" s="230">
        <v>91</v>
      </c>
      <c r="AX49" s="230">
        <v>75</v>
      </c>
      <c r="AY49" s="230">
        <v>63</v>
      </c>
      <c r="AZ49" s="230">
        <v>21</v>
      </c>
      <c r="BA49" s="230">
        <v>106</v>
      </c>
      <c r="BB49" s="230">
        <v>202</v>
      </c>
      <c r="BC49" s="230">
        <v>143</v>
      </c>
      <c r="BD49" s="230">
        <v>156</v>
      </c>
      <c r="BE49" s="230">
        <v>156</v>
      </c>
      <c r="BF49" s="230">
        <v>89</v>
      </c>
      <c r="BG49" s="230">
        <v>146</v>
      </c>
      <c r="BH49" s="230">
        <v>168</v>
      </c>
      <c r="BI49" s="230">
        <v>480</v>
      </c>
      <c r="BJ49" s="230">
        <v>11</v>
      </c>
      <c r="BK49" s="230">
        <v>431</v>
      </c>
      <c r="BL49" s="230">
        <v>510</v>
      </c>
      <c r="BM49" s="230">
        <v>0</v>
      </c>
      <c r="BN49" s="230">
        <v>0</v>
      </c>
      <c r="BO49" s="230">
        <v>0</v>
      </c>
      <c r="BP49" s="230">
        <v>36</v>
      </c>
      <c r="BQ49" s="230">
        <v>36</v>
      </c>
      <c r="BR49" s="132">
        <f t="shared" si="36"/>
        <v>3074</v>
      </c>
    </row>
    <row r="50" spans="1:70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BQ50" si="37">IF(ISBLANK(R48),"-",R48+R49)</f>
        <v>-</v>
      </c>
      <c r="S50" s="222" t="str">
        <f t="shared" si="37"/>
        <v>-</v>
      </c>
      <c r="T50" s="222" t="str">
        <f t="shared" si="37"/>
        <v>-</v>
      </c>
      <c r="U50" s="222" t="str">
        <f t="shared" si="37"/>
        <v>-</v>
      </c>
      <c r="V50" s="222" t="str">
        <f t="shared" si="37"/>
        <v>-</v>
      </c>
      <c r="W50" s="222" t="str">
        <f t="shared" si="37"/>
        <v>-</v>
      </c>
      <c r="X50" s="222" t="str">
        <f t="shared" si="37"/>
        <v>-</v>
      </c>
      <c r="Y50" s="222" t="str">
        <f t="shared" si="37"/>
        <v>-</v>
      </c>
      <c r="Z50" s="222" t="str">
        <f t="shared" si="37"/>
        <v>-</v>
      </c>
      <c r="AA50" s="222" t="str">
        <f t="shared" si="37"/>
        <v>-</v>
      </c>
      <c r="AB50" s="222" t="str">
        <f t="shared" si="37"/>
        <v>-</v>
      </c>
      <c r="AC50" s="222" t="str">
        <f t="shared" si="37"/>
        <v>-</v>
      </c>
      <c r="AD50" s="222">
        <f t="shared" si="37"/>
        <v>7</v>
      </c>
      <c r="AE50" s="222">
        <f t="shared" si="37"/>
        <v>7</v>
      </c>
      <c r="AF50" s="222">
        <f t="shared" si="37"/>
        <v>29</v>
      </c>
      <c r="AG50" s="222">
        <f t="shared" si="37"/>
        <v>11</v>
      </c>
      <c r="AH50" s="222">
        <f t="shared" si="37"/>
        <v>1</v>
      </c>
      <c r="AI50" s="222">
        <f t="shared" si="37"/>
        <v>16</v>
      </c>
      <c r="AJ50" s="222">
        <f t="shared" si="37"/>
        <v>2</v>
      </c>
      <c r="AK50" s="222">
        <f t="shared" si="37"/>
        <v>10</v>
      </c>
      <c r="AL50" s="222">
        <f t="shared" si="37"/>
        <v>2</v>
      </c>
      <c r="AM50" s="222">
        <f t="shared" si="37"/>
        <v>1</v>
      </c>
      <c r="AN50" s="222">
        <f t="shared" si="37"/>
        <v>4</v>
      </c>
      <c r="AO50" s="222">
        <f t="shared" si="37"/>
        <v>2</v>
      </c>
      <c r="AP50" s="222">
        <f t="shared" si="37"/>
        <v>2</v>
      </c>
      <c r="AQ50" s="222">
        <f t="shared" si="37"/>
        <v>1</v>
      </c>
      <c r="AR50" s="222">
        <f t="shared" si="37"/>
        <v>5</v>
      </c>
      <c r="AS50" s="222">
        <f t="shared" si="37"/>
        <v>10</v>
      </c>
      <c r="AT50" s="222">
        <f t="shared" si="37"/>
        <v>65</v>
      </c>
      <c r="AU50" s="222">
        <f t="shared" si="37"/>
        <v>60</v>
      </c>
      <c r="AV50" s="222">
        <f t="shared" si="37"/>
        <v>91</v>
      </c>
      <c r="AW50" s="222">
        <f t="shared" si="37"/>
        <v>263</v>
      </c>
      <c r="AX50" s="222">
        <f t="shared" si="37"/>
        <v>224</v>
      </c>
      <c r="AY50" s="222">
        <f t="shared" si="37"/>
        <v>286</v>
      </c>
      <c r="AZ50" s="222">
        <f t="shared" si="37"/>
        <v>35</v>
      </c>
      <c r="BA50" s="222">
        <f t="shared" si="37"/>
        <v>354</v>
      </c>
      <c r="BB50" s="222">
        <f t="shared" si="37"/>
        <v>542</v>
      </c>
      <c r="BC50" s="222">
        <f t="shared" si="37"/>
        <v>558</v>
      </c>
      <c r="BD50" s="222">
        <f t="shared" si="37"/>
        <v>644</v>
      </c>
      <c r="BE50" s="222">
        <f t="shared" si="37"/>
        <v>644</v>
      </c>
      <c r="BF50" s="222">
        <f t="shared" si="37"/>
        <v>266</v>
      </c>
      <c r="BG50" s="222">
        <f t="shared" si="37"/>
        <v>464</v>
      </c>
      <c r="BH50" s="222">
        <f t="shared" si="37"/>
        <v>584</v>
      </c>
      <c r="BI50" s="222">
        <f t="shared" si="37"/>
        <v>1318</v>
      </c>
      <c r="BJ50" s="222">
        <f t="shared" si="37"/>
        <v>30</v>
      </c>
      <c r="BK50" s="222">
        <f t="shared" si="37"/>
        <v>1025</v>
      </c>
      <c r="BL50" s="222">
        <f t="shared" si="37"/>
        <v>1316</v>
      </c>
      <c r="BM50" s="222">
        <f t="shared" si="37"/>
        <v>0</v>
      </c>
      <c r="BN50" s="222">
        <f t="shared" si="37"/>
        <v>0</v>
      </c>
      <c r="BO50" s="222">
        <f t="shared" si="37"/>
        <v>0</v>
      </c>
      <c r="BP50" s="222">
        <f t="shared" si="37"/>
        <v>56</v>
      </c>
      <c r="BQ50" s="222">
        <f t="shared" si="37"/>
        <v>56</v>
      </c>
      <c r="BR50" s="133">
        <f t="shared" si="36"/>
        <v>8991</v>
      </c>
    </row>
    <row r="51" spans="1:70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 t="str">
        <f t="shared" ref="R51:BQ51" si="38">IF(ISNUMBER(R50),(IF(R50&gt;0,(100/(R48+R49))*R48,"-")),"-")</f>
        <v>-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 t="str">
        <f t="shared" si="38"/>
        <v>-</v>
      </c>
      <c r="AD51" s="223">
        <f t="shared" si="38"/>
        <v>14.285714285714286</v>
      </c>
      <c r="AE51" s="223">
        <f t="shared" si="38"/>
        <v>0</v>
      </c>
      <c r="AF51" s="223">
        <f t="shared" si="38"/>
        <v>17.241379310344826</v>
      </c>
      <c r="AG51" s="223">
        <f t="shared" si="38"/>
        <v>36.363636363636367</v>
      </c>
      <c r="AH51" s="223">
        <f t="shared" si="38"/>
        <v>0</v>
      </c>
      <c r="AI51" s="223">
        <f t="shared" si="38"/>
        <v>0</v>
      </c>
      <c r="AJ51" s="223">
        <f t="shared" si="38"/>
        <v>0</v>
      </c>
      <c r="AK51" s="223">
        <f t="shared" si="38"/>
        <v>40</v>
      </c>
      <c r="AL51" s="223">
        <f t="shared" si="38"/>
        <v>0</v>
      </c>
      <c r="AM51" s="223">
        <f t="shared" si="38"/>
        <v>0</v>
      </c>
      <c r="AN51" s="223">
        <f t="shared" si="38"/>
        <v>50</v>
      </c>
      <c r="AO51" s="223">
        <f t="shared" si="38"/>
        <v>0</v>
      </c>
      <c r="AP51" s="223">
        <f t="shared" si="38"/>
        <v>50</v>
      </c>
      <c r="AQ51" s="223">
        <f t="shared" si="38"/>
        <v>0</v>
      </c>
      <c r="AR51" s="223">
        <f t="shared" si="38"/>
        <v>40</v>
      </c>
      <c r="AS51" s="223">
        <f t="shared" si="38"/>
        <v>60</v>
      </c>
      <c r="AT51" s="223">
        <f t="shared" si="38"/>
        <v>63.07692307692308</v>
      </c>
      <c r="AU51" s="223">
        <f t="shared" si="38"/>
        <v>63.333333333333336</v>
      </c>
      <c r="AV51" s="223">
        <f t="shared" si="38"/>
        <v>74.72527472527473</v>
      </c>
      <c r="AW51" s="223">
        <f t="shared" si="38"/>
        <v>65.399239543726225</v>
      </c>
      <c r="AX51" s="223">
        <f t="shared" si="38"/>
        <v>66.517857142857153</v>
      </c>
      <c r="AY51" s="223">
        <f t="shared" si="38"/>
        <v>77.972027972027973</v>
      </c>
      <c r="AZ51" s="223">
        <f t="shared" si="38"/>
        <v>40</v>
      </c>
      <c r="BA51" s="223">
        <f t="shared" si="38"/>
        <v>70.056497175141246</v>
      </c>
      <c r="BB51" s="223">
        <f t="shared" si="38"/>
        <v>62.730627306273064</v>
      </c>
      <c r="BC51" s="223">
        <f t="shared" si="38"/>
        <v>74.372759856630822</v>
      </c>
      <c r="BD51" s="223">
        <f t="shared" si="38"/>
        <v>75.776397515527947</v>
      </c>
      <c r="BE51" s="223">
        <f t="shared" si="38"/>
        <v>75.776397515527947</v>
      </c>
      <c r="BF51" s="223">
        <f t="shared" si="38"/>
        <v>66.541353383458642</v>
      </c>
      <c r="BG51" s="223">
        <f t="shared" si="38"/>
        <v>68.534482758620683</v>
      </c>
      <c r="BH51" s="223">
        <f t="shared" si="38"/>
        <v>71.232876712328761</v>
      </c>
      <c r="BI51" s="223">
        <f t="shared" si="38"/>
        <v>63.581183611532623</v>
      </c>
      <c r="BJ51" s="223">
        <f t="shared" si="38"/>
        <v>63.333333333333336</v>
      </c>
      <c r="BK51" s="223">
        <f t="shared" si="38"/>
        <v>57.951219512195124</v>
      </c>
      <c r="BL51" s="223">
        <f t="shared" si="38"/>
        <v>61.246200607902736</v>
      </c>
      <c r="BM51" s="223" t="str">
        <f t="shared" si="38"/>
        <v>-</v>
      </c>
      <c r="BN51" s="223" t="str">
        <f t="shared" si="38"/>
        <v>-</v>
      </c>
      <c r="BO51" s="223" t="str">
        <f t="shared" si="38"/>
        <v>-</v>
      </c>
      <c r="BP51" s="223">
        <f t="shared" si="38"/>
        <v>35.714285714285715</v>
      </c>
      <c r="BQ51" s="223">
        <f t="shared" si="38"/>
        <v>35.714285714285715</v>
      </c>
      <c r="BR51" s="270">
        <f t="shared" ref="BR51:BR52" si="39">AVERAGE(R51:BQ51)</f>
        <v>44.364250985699528</v>
      </c>
    </row>
    <row r="52" spans="1:70" x14ac:dyDescent="0.2">
      <c r="A52" s="286"/>
      <c r="B52" s="286"/>
      <c r="C52" s="286"/>
      <c r="D52" s="286"/>
      <c r="E52" s="286"/>
      <c r="F52" s="286"/>
      <c r="G52" s="285"/>
      <c r="H52" s="285"/>
      <c r="I52" s="285"/>
      <c r="J52" s="285"/>
      <c r="K52" s="285"/>
      <c r="L52" s="285"/>
      <c r="M52" s="285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22" t="e">
        <f t="shared" si="39"/>
        <v>#DIV/0!</v>
      </c>
    </row>
    <row r="53" spans="1:70" ht="12.75" customHeight="1" x14ac:dyDescent="0.2">
      <c r="A53" s="306" t="s">
        <v>29</v>
      </c>
      <c r="B53" s="307">
        <v>12</v>
      </c>
      <c r="C53" s="306" t="s">
        <v>344</v>
      </c>
      <c r="D53" s="306" t="s">
        <v>76</v>
      </c>
      <c r="E53" s="306" t="s">
        <v>345</v>
      </c>
      <c r="F53" s="307"/>
      <c r="G53" s="304" t="s">
        <v>462</v>
      </c>
      <c r="H53" s="305" t="s">
        <v>463</v>
      </c>
      <c r="I53" s="304" t="s">
        <v>463</v>
      </c>
      <c r="J53" s="304"/>
      <c r="K53" s="304"/>
      <c r="L53" s="304"/>
      <c r="M53" s="304"/>
      <c r="N53" s="307"/>
      <c r="O53" s="307"/>
      <c r="P53" s="309"/>
      <c r="Q53" s="219" t="s">
        <v>934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>
        <v>60</v>
      </c>
      <c r="AE53" s="230">
        <v>6</v>
      </c>
      <c r="AF53" s="230">
        <v>7</v>
      </c>
      <c r="AG53" s="230">
        <v>1</v>
      </c>
      <c r="AH53" s="230">
        <v>0</v>
      </c>
      <c r="AI53" s="230">
        <v>2</v>
      </c>
      <c r="AJ53" s="230">
        <v>0</v>
      </c>
      <c r="AK53" s="230">
        <v>1</v>
      </c>
      <c r="AL53" s="230">
        <v>0</v>
      </c>
      <c r="AM53" s="230">
        <v>0</v>
      </c>
      <c r="AN53" s="230">
        <v>2</v>
      </c>
      <c r="AO53" s="230">
        <v>0</v>
      </c>
      <c r="AP53" s="230">
        <v>1</v>
      </c>
      <c r="AQ53" s="230">
        <v>1</v>
      </c>
      <c r="AR53" s="230">
        <v>3</v>
      </c>
      <c r="AS53" s="230">
        <v>4</v>
      </c>
      <c r="AT53" s="230">
        <v>15</v>
      </c>
      <c r="AU53" s="230">
        <v>17</v>
      </c>
      <c r="AV53" s="230">
        <v>12</v>
      </c>
      <c r="AW53" s="230">
        <v>15</v>
      </c>
      <c r="AX53" s="230">
        <v>62</v>
      </c>
      <c r="AY53" s="230">
        <v>76</v>
      </c>
      <c r="AZ53" s="230">
        <v>133</v>
      </c>
      <c r="BA53" s="230">
        <v>223</v>
      </c>
      <c r="BB53" s="230">
        <v>117</v>
      </c>
      <c r="BC53" s="230">
        <v>203</v>
      </c>
      <c r="BD53" s="230">
        <v>284</v>
      </c>
      <c r="BE53" s="230">
        <v>284</v>
      </c>
      <c r="BF53" s="230">
        <v>30</v>
      </c>
      <c r="BG53" s="230">
        <v>236</v>
      </c>
      <c r="BH53" s="230">
        <v>605</v>
      </c>
      <c r="BI53" s="230">
        <v>275</v>
      </c>
      <c r="BJ53" s="230">
        <v>5</v>
      </c>
      <c r="BK53" s="230">
        <v>1586</v>
      </c>
      <c r="BL53" s="230">
        <v>12458</v>
      </c>
      <c r="BM53" s="230">
        <v>1</v>
      </c>
      <c r="BN53" s="230">
        <v>0</v>
      </c>
      <c r="BO53" s="230">
        <v>0</v>
      </c>
      <c r="BP53" s="230">
        <v>31</v>
      </c>
      <c r="BQ53" s="230">
        <v>31</v>
      </c>
      <c r="BR53" s="132">
        <f t="shared" ref="BR53:BR55" si="40">SUM(R53:BQ53)</f>
        <v>16787</v>
      </c>
    </row>
    <row r="54" spans="1:70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935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>
        <v>23</v>
      </c>
      <c r="AE54" s="230">
        <v>10</v>
      </c>
      <c r="AF54" s="230">
        <v>16</v>
      </c>
      <c r="AG54" s="230">
        <v>4</v>
      </c>
      <c r="AH54" s="230">
        <v>3</v>
      </c>
      <c r="AI54" s="230">
        <v>5</v>
      </c>
      <c r="AJ54" s="230">
        <v>0</v>
      </c>
      <c r="AK54" s="230">
        <v>5</v>
      </c>
      <c r="AL54" s="230">
        <v>0</v>
      </c>
      <c r="AM54" s="230">
        <v>0</v>
      </c>
      <c r="AN54" s="230">
        <v>2</v>
      </c>
      <c r="AO54" s="230">
        <v>0</v>
      </c>
      <c r="AP54" s="230">
        <v>0</v>
      </c>
      <c r="AQ54" s="230">
        <v>1</v>
      </c>
      <c r="AR54" s="230">
        <v>3</v>
      </c>
      <c r="AS54" s="230">
        <v>6</v>
      </c>
      <c r="AT54" s="230">
        <v>12</v>
      </c>
      <c r="AU54" s="230">
        <v>8</v>
      </c>
      <c r="AV54" s="230">
        <v>10</v>
      </c>
      <c r="AW54" s="230">
        <v>21</v>
      </c>
      <c r="AX54" s="230">
        <v>28</v>
      </c>
      <c r="AY54" s="230">
        <v>79</v>
      </c>
      <c r="AZ54" s="230">
        <v>143</v>
      </c>
      <c r="BA54" s="230">
        <v>236</v>
      </c>
      <c r="BB54" s="230">
        <v>292</v>
      </c>
      <c r="BC54" s="230">
        <v>136</v>
      </c>
      <c r="BD54" s="230">
        <v>135</v>
      </c>
      <c r="BE54" s="230">
        <v>135</v>
      </c>
      <c r="BF54" s="230">
        <v>39</v>
      </c>
      <c r="BG54" s="230">
        <v>161</v>
      </c>
      <c r="BH54" s="230">
        <v>296</v>
      </c>
      <c r="BI54" s="230">
        <v>201</v>
      </c>
      <c r="BJ54" s="230">
        <v>3</v>
      </c>
      <c r="BK54" s="230">
        <v>1790</v>
      </c>
      <c r="BL54" s="230">
        <v>9332</v>
      </c>
      <c r="BM54" s="230">
        <v>1</v>
      </c>
      <c r="BN54" s="230">
        <v>0</v>
      </c>
      <c r="BO54" s="230">
        <v>0</v>
      </c>
      <c r="BP54" s="230">
        <v>41</v>
      </c>
      <c r="BQ54" s="230">
        <v>41</v>
      </c>
      <c r="BR54" s="132">
        <f t="shared" si="40"/>
        <v>13218</v>
      </c>
    </row>
    <row r="55" spans="1:70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BQ55" si="41">IF(ISBLANK(R53),"-",R53+R54)</f>
        <v>-</v>
      </c>
      <c r="S55" s="222" t="str">
        <f t="shared" si="41"/>
        <v>-</v>
      </c>
      <c r="T55" s="222" t="str">
        <f t="shared" si="41"/>
        <v>-</v>
      </c>
      <c r="U55" s="222" t="str">
        <f t="shared" si="41"/>
        <v>-</v>
      </c>
      <c r="V55" s="222" t="str">
        <f t="shared" si="41"/>
        <v>-</v>
      </c>
      <c r="W55" s="222" t="str">
        <f t="shared" si="41"/>
        <v>-</v>
      </c>
      <c r="X55" s="222" t="str">
        <f t="shared" si="41"/>
        <v>-</v>
      </c>
      <c r="Y55" s="222" t="str">
        <f t="shared" si="41"/>
        <v>-</v>
      </c>
      <c r="Z55" s="222" t="str">
        <f t="shared" si="41"/>
        <v>-</v>
      </c>
      <c r="AA55" s="222" t="str">
        <f t="shared" si="41"/>
        <v>-</v>
      </c>
      <c r="AB55" s="222" t="str">
        <f t="shared" si="41"/>
        <v>-</v>
      </c>
      <c r="AC55" s="222" t="str">
        <f t="shared" si="41"/>
        <v>-</v>
      </c>
      <c r="AD55" s="222">
        <f t="shared" si="41"/>
        <v>83</v>
      </c>
      <c r="AE55" s="222">
        <f t="shared" si="41"/>
        <v>16</v>
      </c>
      <c r="AF55" s="222">
        <f t="shared" si="41"/>
        <v>23</v>
      </c>
      <c r="AG55" s="222">
        <f t="shared" si="41"/>
        <v>5</v>
      </c>
      <c r="AH55" s="222">
        <f t="shared" si="41"/>
        <v>3</v>
      </c>
      <c r="AI55" s="222">
        <f t="shared" si="41"/>
        <v>7</v>
      </c>
      <c r="AJ55" s="222">
        <f t="shared" si="41"/>
        <v>0</v>
      </c>
      <c r="AK55" s="222">
        <f t="shared" si="41"/>
        <v>6</v>
      </c>
      <c r="AL55" s="222">
        <f t="shared" si="41"/>
        <v>0</v>
      </c>
      <c r="AM55" s="222">
        <f t="shared" si="41"/>
        <v>0</v>
      </c>
      <c r="AN55" s="222">
        <f t="shared" si="41"/>
        <v>4</v>
      </c>
      <c r="AO55" s="222">
        <f t="shared" si="41"/>
        <v>0</v>
      </c>
      <c r="AP55" s="222">
        <f t="shared" si="41"/>
        <v>1</v>
      </c>
      <c r="AQ55" s="222">
        <f t="shared" si="41"/>
        <v>2</v>
      </c>
      <c r="AR55" s="222">
        <f t="shared" si="41"/>
        <v>6</v>
      </c>
      <c r="AS55" s="222">
        <f t="shared" si="41"/>
        <v>10</v>
      </c>
      <c r="AT55" s="222">
        <f t="shared" si="41"/>
        <v>27</v>
      </c>
      <c r="AU55" s="222">
        <f t="shared" si="41"/>
        <v>25</v>
      </c>
      <c r="AV55" s="222">
        <f t="shared" si="41"/>
        <v>22</v>
      </c>
      <c r="AW55" s="222">
        <f t="shared" si="41"/>
        <v>36</v>
      </c>
      <c r="AX55" s="222">
        <f t="shared" si="41"/>
        <v>90</v>
      </c>
      <c r="AY55" s="222">
        <f t="shared" si="41"/>
        <v>155</v>
      </c>
      <c r="AZ55" s="222">
        <f t="shared" si="41"/>
        <v>276</v>
      </c>
      <c r="BA55" s="222">
        <f t="shared" si="41"/>
        <v>459</v>
      </c>
      <c r="BB55" s="222">
        <f t="shared" si="41"/>
        <v>409</v>
      </c>
      <c r="BC55" s="222">
        <f t="shared" si="41"/>
        <v>339</v>
      </c>
      <c r="BD55" s="222">
        <f t="shared" si="41"/>
        <v>419</v>
      </c>
      <c r="BE55" s="222">
        <f t="shared" si="41"/>
        <v>419</v>
      </c>
      <c r="BF55" s="222">
        <f t="shared" si="41"/>
        <v>69</v>
      </c>
      <c r="BG55" s="222">
        <f t="shared" si="41"/>
        <v>397</v>
      </c>
      <c r="BH55" s="222">
        <f t="shared" si="41"/>
        <v>901</v>
      </c>
      <c r="BI55" s="222">
        <f t="shared" si="41"/>
        <v>476</v>
      </c>
      <c r="BJ55" s="222">
        <f t="shared" si="41"/>
        <v>8</v>
      </c>
      <c r="BK55" s="222">
        <f t="shared" si="41"/>
        <v>3376</v>
      </c>
      <c r="BL55" s="222">
        <f t="shared" si="41"/>
        <v>21790</v>
      </c>
      <c r="BM55" s="222">
        <f t="shared" si="41"/>
        <v>2</v>
      </c>
      <c r="BN55" s="222">
        <f t="shared" si="41"/>
        <v>0</v>
      </c>
      <c r="BO55" s="222">
        <f t="shared" si="41"/>
        <v>0</v>
      </c>
      <c r="BP55" s="222">
        <f t="shared" si="41"/>
        <v>72</v>
      </c>
      <c r="BQ55" s="222">
        <f t="shared" si="41"/>
        <v>72</v>
      </c>
      <c r="BR55" s="133">
        <f t="shared" si="40"/>
        <v>30005</v>
      </c>
    </row>
    <row r="56" spans="1:70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936</v>
      </c>
      <c r="R56" s="223" t="str">
        <f t="shared" ref="R56:BQ56" si="42">IF(ISNUMBER(R55),(IF(R55&gt;0,(100/(R53+R54))*R53,"-")),"-")</f>
        <v>-</v>
      </c>
      <c r="S56" s="223" t="str">
        <f t="shared" si="42"/>
        <v>-</v>
      </c>
      <c r="T56" s="223" t="str">
        <f t="shared" si="42"/>
        <v>-</v>
      </c>
      <c r="U56" s="223" t="str">
        <f t="shared" si="42"/>
        <v>-</v>
      </c>
      <c r="V56" s="223" t="str">
        <f t="shared" si="42"/>
        <v>-</v>
      </c>
      <c r="W56" s="223" t="str">
        <f t="shared" si="42"/>
        <v>-</v>
      </c>
      <c r="X56" s="223" t="str">
        <f t="shared" si="42"/>
        <v>-</v>
      </c>
      <c r="Y56" s="223" t="str">
        <f t="shared" si="42"/>
        <v>-</v>
      </c>
      <c r="Z56" s="223" t="str">
        <f t="shared" si="42"/>
        <v>-</v>
      </c>
      <c r="AA56" s="223" t="str">
        <f t="shared" si="42"/>
        <v>-</v>
      </c>
      <c r="AB56" s="223" t="str">
        <f t="shared" si="42"/>
        <v>-</v>
      </c>
      <c r="AC56" s="223" t="str">
        <f t="shared" si="42"/>
        <v>-</v>
      </c>
      <c r="AD56" s="223">
        <f t="shared" si="42"/>
        <v>72.289156626506028</v>
      </c>
      <c r="AE56" s="223">
        <f t="shared" si="42"/>
        <v>37.5</v>
      </c>
      <c r="AF56" s="223">
        <f t="shared" si="42"/>
        <v>30.434782608695649</v>
      </c>
      <c r="AG56" s="223">
        <f t="shared" si="42"/>
        <v>20</v>
      </c>
      <c r="AH56" s="223">
        <f t="shared" si="42"/>
        <v>0</v>
      </c>
      <c r="AI56" s="223">
        <f t="shared" si="42"/>
        <v>28.571428571428573</v>
      </c>
      <c r="AJ56" s="223" t="str">
        <f t="shared" si="42"/>
        <v>-</v>
      </c>
      <c r="AK56" s="223">
        <f t="shared" si="42"/>
        <v>16.666666666666668</v>
      </c>
      <c r="AL56" s="223" t="str">
        <f t="shared" si="42"/>
        <v>-</v>
      </c>
      <c r="AM56" s="223" t="str">
        <f t="shared" si="42"/>
        <v>-</v>
      </c>
      <c r="AN56" s="223">
        <f t="shared" si="42"/>
        <v>50</v>
      </c>
      <c r="AO56" s="223" t="str">
        <f t="shared" si="42"/>
        <v>-</v>
      </c>
      <c r="AP56" s="223">
        <f t="shared" si="42"/>
        <v>100</v>
      </c>
      <c r="AQ56" s="223">
        <f t="shared" si="42"/>
        <v>50</v>
      </c>
      <c r="AR56" s="223">
        <f t="shared" si="42"/>
        <v>50</v>
      </c>
      <c r="AS56" s="223">
        <f t="shared" si="42"/>
        <v>40</v>
      </c>
      <c r="AT56" s="223">
        <f t="shared" si="42"/>
        <v>55.555555555555557</v>
      </c>
      <c r="AU56" s="223">
        <f t="shared" si="42"/>
        <v>68</v>
      </c>
      <c r="AV56" s="223">
        <f t="shared" si="42"/>
        <v>54.545454545454547</v>
      </c>
      <c r="AW56" s="223">
        <f t="shared" si="42"/>
        <v>41.666666666666664</v>
      </c>
      <c r="AX56" s="223">
        <f t="shared" si="42"/>
        <v>68.888888888888886</v>
      </c>
      <c r="AY56" s="223">
        <f t="shared" si="42"/>
        <v>49.032258064516128</v>
      </c>
      <c r="AZ56" s="223">
        <f t="shared" si="42"/>
        <v>48.188405797101446</v>
      </c>
      <c r="BA56" s="223">
        <f t="shared" si="42"/>
        <v>48.583877995642702</v>
      </c>
      <c r="BB56" s="223">
        <f t="shared" si="42"/>
        <v>28.606356968215156</v>
      </c>
      <c r="BC56" s="223">
        <f t="shared" si="42"/>
        <v>59.882005899705014</v>
      </c>
      <c r="BD56" s="223">
        <f t="shared" si="42"/>
        <v>67.780429594272078</v>
      </c>
      <c r="BE56" s="223">
        <f t="shared" si="42"/>
        <v>67.780429594272078</v>
      </c>
      <c r="BF56" s="223">
        <f t="shared" si="42"/>
        <v>43.478260869565219</v>
      </c>
      <c r="BG56" s="223">
        <f t="shared" si="42"/>
        <v>59.445843828715368</v>
      </c>
      <c r="BH56" s="223">
        <f t="shared" si="42"/>
        <v>67.147613762486131</v>
      </c>
      <c r="BI56" s="223">
        <f t="shared" si="42"/>
        <v>57.773109243697483</v>
      </c>
      <c r="BJ56" s="223">
        <f t="shared" si="42"/>
        <v>62.5</v>
      </c>
      <c r="BK56" s="223">
        <f t="shared" si="42"/>
        <v>46.978672985781991</v>
      </c>
      <c r="BL56" s="223">
        <f t="shared" si="42"/>
        <v>57.173015144561731</v>
      </c>
      <c r="BM56" s="223">
        <f t="shared" si="42"/>
        <v>50</v>
      </c>
      <c r="BN56" s="223" t="str">
        <f t="shared" si="42"/>
        <v>-</v>
      </c>
      <c r="BO56" s="223" t="str">
        <f t="shared" si="42"/>
        <v>-</v>
      </c>
      <c r="BP56" s="223">
        <f t="shared" si="42"/>
        <v>43.055555555555557</v>
      </c>
      <c r="BQ56" s="223">
        <f t="shared" si="42"/>
        <v>43.055555555555557</v>
      </c>
      <c r="BR56" s="270">
        <f t="shared" ref="BR56:BR57" si="43">AVERAGE(R56:BQ56)</f>
        <v>49.546470323220788</v>
      </c>
    </row>
    <row r="57" spans="1:70" x14ac:dyDescent="0.2">
      <c r="A57" s="286"/>
      <c r="B57" s="286"/>
      <c r="C57" s="286"/>
      <c r="D57" s="286"/>
      <c r="E57" s="286"/>
      <c r="F57" s="286"/>
      <c r="G57" s="285"/>
      <c r="H57" s="285"/>
      <c r="I57" s="285"/>
      <c r="J57" s="285"/>
      <c r="K57" s="285"/>
      <c r="L57" s="285"/>
      <c r="M57" s="285"/>
      <c r="N57" s="286"/>
      <c r="O57" s="286"/>
      <c r="P57" s="289"/>
      <c r="Q57" s="224" t="s">
        <v>937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122" t="e">
        <f t="shared" si="43"/>
        <v>#DIV/0!</v>
      </c>
    </row>
    <row r="58" spans="1:70" ht="12.75" customHeight="1" x14ac:dyDescent="0.2">
      <c r="A58" s="345" t="s">
        <v>29</v>
      </c>
      <c r="B58" s="307">
        <v>13</v>
      </c>
      <c r="C58" s="307" t="s">
        <v>464</v>
      </c>
      <c r="D58" s="306" t="s">
        <v>76</v>
      </c>
      <c r="E58" s="307" t="s">
        <v>465</v>
      </c>
      <c r="F58" s="307"/>
      <c r="G58" s="304" t="s">
        <v>466</v>
      </c>
      <c r="H58" s="305" t="s">
        <v>185</v>
      </c>
      <c r="I58" s="304" t="s">
        <v>346</v>
      </c>
      <c r="J58" s="304"/>
      <c r="K58" s="304"/>
      <c r="L58" s="304"/>
      <c r="M58" s="304"/>
      <c r="N58" s="307"/>
      <c r="O58" s="307"/>
      <c r="P58" s="309"/>
      <c r="Q58" s="219" t="s">
        <v>934</v>
      </c>
      <c r="R58" s="230">
        <v>0</v>
      </c>
      <c r="S58" s="230">
        <v>0</v>
      </c>
      <c r="T58" s="230">
        <v>0</v>
      </c>
      <c r="U58" s="230">
        <v>0</v>
      </c>
      <c r="V58" s="230">
        <v>0</v>
      </c>
      <c r="W58" s="230">
        <v>0</v>
      </c>
      <c r="X58" s="230"/>
      <c r="Y58" s="230">
        <v>0</v>
      </c>
      <c r="Z58" s="230">
        <v>0</v>
      </c>
      <c r="AA58" s="230">
        <v>0</v>
      </c>
      <c r="AB58" s="230">
        <v>0</v>
      </c>
      <c r="AC58" s="230">
        <v>0</v>
      </c>
      <c r="AD58" s="230">
        <v>0</v>
      </c>
      <c r="AE58" s="230">
        <v>0</v>
      </c>
      <c r="AF58" s="230">
        <v>0</v>
      </c>
      <c r="AG58" s="230">
        <v>0</v>
      </c>
      <c r="AH58" s="230">
        <v>0</v>
      </c>
      <c r="AI58" s="230">
        <v>0</v>
      </c>
      <c r="AJ58" s="230">
        <v>0</v>
      </c>
      <c r="AK58" s="230">
        <v>0</v>
      </c>
      <c r="AL58" s="230">
        <v>0</v>
      </c>
      <c r="AM58" s="230">
        <v>0</v>
      </c>
      <c r="AN58" s="230">
        <v>0</v>
      </c>
      <c r="AO58" s="230">
        <v>0</v>
      </c>
      <c r="AP58" s="230">
        <v>0</v>
      </c>
      <c r="AQ58" s="230">
        <v>0</v>
      </c>
      <c r="AR58" s="230">
        <v>0</v>
      </c>
      <c r="AS58" s="230">
        <v>0</v>
      </c>
      <c r="AT58" s="230">
        <v>5</v>
      </c>
      <c r="AU58" s="230">
        <v>9</v>
      </c>
      <c r="AV58" s="230">
        <v>12</v>
      </c>
      <c r="AW58" s="230">
        <v>11</v>
      </c>
      <c r="AX58" s="230">
        <v>30</v>
      </c>
      <c r="AY58" s="230">
        <v>30</v>
      </c>
      <c r="AZ58" s="230">
        <v>28</v>
      </c>
      <c r="BA58" s="230">
        <v>93</v>
      </c>
      <c r="BB58" s="230">
        <v>89</v>
      </c>
      <c r="BC58" s="230">
        <v>57</v>
      </c>
      <c r="BD58" s="230">
        <v>88</v>
      </c>
      <c r="BE58" s="230">
        <v>23</v>
      </c>
      <c r="BF58" s="230">
        <v>19</v>
      </c>
      <c r="BG58" s="230">
        <v>65</v>
      </c>
      <c r="BH58" s="230">
        <v>148</v>
      </c>
      <c r="BI58" s="230">
        <v>59</v>
      </c>
      <c r="BJ58" s="230">
        <v>0</v>
      </c>
      <c r="BK58" s="230">
        <v>30</v>
      </c>
      <c r="BL58" s="230">
        <v>41</v>
      </c>
      <c r="BM58" s="230">
        <v>1</v>
      </c>
      <c r="BN58" s="230">
        <v>0</v>
      </c>
      <c r="BO58" s="230">
        <v>2</v>
      </c>
      <c r="BP58" s="230">
        <v>0</v>
      </c>
      <c r="BQ58" s="230">
        <v>2</v>
      </c>
      <c r="BR58" s="132">
        <f t="shared" ref="BR58:BR60" si="44">SUM(R58:BQ58)</f>
        <v>842</v>
      </c>
    </row>
    <row r="59" spans="1:70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8"/>
      <c r="Q59" s="219" t="s">
        <v>935</v>
      </c>
      <c r="R59" s="230">
        <v>13</v>
      </c>
      <c r="S59" s="230">
        <v>0</v>
      </c>
      <c r="T59" s="230">
        <v>0</v>
      </c>
      <c r="U59" s="230">
        <v>0</v>
      </c>
      <c r="V59" s="230">
        <v>0</v>
      </c>
      <c r="W59" s="230">
        <v>0</v>
      </c>
      <c r="X59" s="230"/>
      <c r="Y59" s="230">
        <v>0</v>
      </c>
      <c r="Z59" s="230">
        <v>0</v>
      </c>
      <c r="AA59" s="230">
        <v>0</v>
      </c>
      <c r="AB59" s="230">
        <v>0</v>
      </c>
      <c r="AC59" s="230">
        <v>0</v>
      </c>
      <c r="AD59" s="230">
        <v>0</v>
      </c>
      <c r="AE59" s="230">
        <v>0</v>
      </c>
      <c r="AF59" s="230">
        <v>0</v>
      </c>
      <c r="AG59" s="230">
        <v>0</v>
      </c>
      <c r="AH59" s="230">
        <v>0</v>
      </c>
      <c r="AI59" s="230">
        <v>0</v>
      </c>
      <c r="AJ59" s="230">
        <v>0</v>
      </c>
      <c r="AK59" s="230">
        <v>0</v>
      </c>
      <c r="AL59" s="230">
        <v>0</v>
      </c>
      <c r="AM59" s="230">
        <v>0</v>
      </c>
      <c r="AN59" s="230">
        <v>0</v>
      </c>
      <c r="AO59" s="230">
        <v>0</v>
      </c>
      <c r="AP59" s="230">
        <v>0</v>
      </c>
      <c r="AQ59" s="230">
        <v>0</v>
      </c>
      <c r="AR59" s="230">
        <v>0</v>
      </c>
      <c r="AS59" s="230">
        <v>0</v>
      </c>
      <c r="AT59" s="230">
        <v>1</v>
      </c>
      <c r="AU59" s="230">
        <v>5</v>
      </c>
      <c r="AV59" s="230">
        <v>8</v>
      </c>
      <c r="AW59" s="230">
        <v>10</v>
      </c>
      <c r="AX59" s="230">
        <v>13</v>
      </c>
      <c r="AY59" s="230">
        <v>25</v>
      </c>
      <c r="AZ59" s="230">
        <v>52</v>
      </c>
      <c r="BA59" s="230">
        <v>84</v>
      </c>
      <c r="BB59" s="230">
        <v>69</v>
      </c>
      <c r="BC59" s="230">
        <v>32</v>
      </c>
      <c r="BD59" s="230">
        <v>24</v>
      </c>
      <c r="BE59" s="230">
        <v>3</v>
      </c>
      <c r="BF59" s="230">
        <v>4</v>
      </c>
      <c r="BG59" s="230">
        <v>9</v>
      </c>
      <c r="BH59" s="230">
        <v>17</v>
      </c>
      <c r="BI59" s="230">
        <v>8</v>
      </c>
      <c r="BJ59" s="230">
        <v>0</v>
      </c>
      <c r="BK59" s="230">
        <v>5</v>
      </c>
      <c r="BL59" s="230">
        <v>8</v>
      </c>
      <c r="BM59" s="230">
        <v>0</v>
      </c>
      <c r="BN59" s="230">
        <v>0</v>
      </c>
      <c r="BO59" s="230">
        <v>1</v>
      </c>
      <c r="BP59" s="230">
        <v>0</v>
      </c>
      <c r="BQ59" s="230">
        <v>0</v>
      </c>
      <c r="BR59" s="132">
        <f t="shared" si="44"/>
        <v>391</v>
      </c>
    </row>
    <row r="60" spans="1:70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8"/>
      <c r="Q60" s="221" t="s">
        <v>633</v>
      </c>
      <c r="R60" s="222">
        <f t="shared" ref="R60:BQ60" si="45">IF(ISBLANK(R58),"-",R58+R59)</f>
        <v>13</v>
      </c>
      <c r="S60" s="222">
        <f t="shared" si="45"/>
        <v>0</v>
      </c>
      <c r="T60" s="222">
        <f t="shared" si="45"/>
        <v>0</v>
      </c>
      <c r="U60" s="222">
        <f t="shared" si="45"/>
        <v>0</v>
      </c>
      <c r="V60" s="222">
        <f t="shared" si="45"/>
        <v>0</v>
      </c>
      <c r="W60" s="222">
        <f t="shared" si="45"/>
        <v>0</v>
      </c>
      <c r="X60" s="222" t="str">
        <f t="shared" si="45"/>
        <v>-</v>
      </c>
      <c r="Y60" s="222">
        <f t="shared" si="45"/>
        <v>0</v>
      </c>
      <c r="Z60" s="222">
        <f t="shared" si="45"/>
        <v>0</v>
      </c>
      <c r="AA60" s="222">
        <f t="shared" si="45"/>
        <v>0</v>
      </c>
      <c r="AB60" s="222">
        <f t="shared" si="45"/>
        <v>0</v>
      </c>
      <c r="AC60" s="222">
        <f t="shared" si="45"/>
        <v>0</v>
      </c>
      <c r="AD60" s="222">
        <f t="shared" si="45"/>
        <v>0</v>
      </c>
      <c r="AE60" s="222">
        <f t="shared" si="45"/>
        <v>0</v>
      </c>
      <c r="AF60" s="222">
        <f t="shared" si="45"/>
        <v>0</v>
      </c>
      <c r="AG60" s="222">
        <f t="shared" si="45"/>
        <v>0</v>
      </c>
      <c r="AH60" s="222">
        <f t="shared" si="45"/>
        <v>0</v>
      </c>
      <c r="AI60" s="222">
        <f t="shared" si="45"/>
        <v>0</v>
      </c>
      <c r="AJ60" s="222">
        <f t="shared" si="45"/>
        <v>0</v>
      </c>
      <c r="AK60" s="222">
        <f t="shared" si="45"/>
        <v>0</v>
      </c>
      <c r="AL60" s="222">
        <f t="shared" si="45"/>
        <v>0</v>
      </c>
      <c r="AM60" s="222">
        <f t="shared" si="45"/>
        <v>0</v>
      </c>
      <c r="AN60" s="222">
        <f t="shared" si="45"/>
        <v>0</v>
      </c>
      <c r="AO60" s="222">
        <f t="shared" si="45"/>
        <v>0</v>
      </c>
      <c r="AP60" s="222">
        <f t="shared" si="45"/>
        <v>0</v>
      </c>
      <c r="AQ60" s="222">
        <f t="shared" si="45"/>
        <v>0</v>
      </c>
      <c r="AR60" s="222">
        <f t="shared" si="45"/>
        <v>0</v>
      </c>
      <c r="AS60" s="222">
        <f t="shared" si="45"/>
        <v>0</v>
      </c>
      <c r="AT60" s="222">
        <f t="shared" si="45"/>
        <v>6</v>
      </c>
      <c r="AU60" s="222">
        <f t="shared" si="45"/>
        <v>14</v>
      </c>
      <c r="AV60" s="222">
        <f t="shared" si="45"/>
        <v>20</v>
      </c>
      <c r="AW60" s="222">
        <f t="shared" si="45"/>
        <v>21</v>
      </c>
      <c r="AX60" s="222">
        <f t="shared" si="45"/>
        <v>43</v>
      </c>
      <c r="AY60" s="222">
        <f t="shared" si="45"/>
        <v>55</v>
      </c>
      <c r="AZ60" s="222">
        <f t="shared" si="45"/>
        <v>80</v>
      </c>
      <c r="BA60" s="222">
        <f t="shared" si="45"/>
        <v>177</v>
      </c>
      <c r="BB60" s="222">
        <f t="shared" si="45"/>
        <v>158</v>
      </c>
      <c r="BC60" s="222">
        <f t="shared" si="45"/>
        <v>89</v>
      </c>
      <c r="BD60" s="222">
        <f t="shared" si="45"/>
        <v>112</v>
      </c>
      <c r="BE60" s="222">
        <f t="shared" si="45"/>
        <v>26</v>
      </c>
      <c r="BF60" s="222">
        <f t="shared" si="45"/>
        <v>23</v>
      </c>
      <c r="BG60" s="222">
        <f t="shared" si="45"/>
        <v>74</v>
      </c>
      <c r="BH60" s="222">
        <f t="shared" si="45"/>
        <v>165</v>
      </c>
      <c r="BI60" s="222">
        <f t="shared" si="45"/>
        <v>67</v>
      </c>
      <c r="BJ60" s="222">
        <f t="shared" si="45"/>
        <v>0</v>
      </c>
      <c r="BK60" s="222">
        <f t="shared" si="45"/>
        <v>35</v>
      </c>
      <c r="BL60" s="222">
        <f t="shared" si="45"/>
        <v>49</v>
      </c>
      <c r="BM60" s="222">
        <f t="shared" si="45"/>
        <v>1</v>
      </c>
      <c r="BN60" s="222">
        <f t="shared" si="45"/>
        <v>0</v>
      </c>
      <c r="BO60" s="222">
        <f t="shared" si="45"/>
        <v>3</v>
      </c>
      <c r="BP60" s="222">
        <f t="shared" si="45"/>
        <v>0</v>
      </c>
      <c r="BQ60" s="222">
        <f t="shared" si="45"/>
        <v>2</v>
      </c>
      <c r="BR60" s="133">
        <f t="shared" si="44"/>
        <v>1233</v>
      </c>
    </row>
    <row r="61" spans="1:70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8"/>
      <c r="Q61" s="219" t="s">
        <v>936</v>
      </c>
      <c r="R61" s="223">
        <f t="shared" ref="R61:BQ61" si="46">IF(ISNUMBER(R60),(IF(R60&gt;0,(100/(R58+R59))*R58,"-")),"-")</f>
        <v>0</v>
      </c>
      <c r="S61" s="223" t="str">
        <f t="shared" si="46"/>
        <v>-</v>
      </c>
      <c r="T61" s="223" t="str">
        <f t="shared" si="46"/>
        <v>-</v>
      </c>
      <c r="U61" s="223" t="str">
        <f t="shared" si="46"/>
        <v>-</v>
      </c>
      <c r="V61" s="223" t="str">
        <f t="shared" si="46"/>
        <v>-</v>
      </c>
      <c r="W61" s="223" t="str">
        <f t="shared" si="46"/>
        <v>-</v>
      </c>
      <c r="X61" s="223" t="str">
        <f t="shared" si="46"/>
        <v>-</v>
      </c>
      <c r="Y61" s="223" t="str">
        <f t="shared" si="46"/>
        <v>-</v>
      </c>
      <c r="Z61" s="223" t="str">
        <f t="shared" si="46"/>
        <v>-</v>
      </c>
      <c r="AA61" s="223" t="str">
        <f t="shared" si="46"/>
        <v>-</v>
      </c>
      <c r="AB61" s="223" t="str">
        <f t="shared" si="46"/>
        <v>-</v>
      </c>
      <c r="AC61" s="223" t="str">
        <f t="shared" si="46"/>
        <v>-</v>
      </c>
      <c r="AD61" s="223" t="str">
        <f t="shared" si="46"/>
        <v>-</v>
      </c>
      <c r="AE61" s="223" t="str">
        <f t="shared" si="46"/>
        <v>-</v>
      </c>
      <c r="AF61" s="223" t="str">
        <f t="shared" si="46"/>
        <v>-</v>
      </c>
      <c r="AG61" s="223" t="str">
        <f t="shared" si="46"/>
        <v>-</v>
      </c>
      <c r="AH61" s="223" t="str">
        <f t="shared" si="46"/>
        <v>-</v>
      </c>
      <c r="AI61" s="223" t="str">
        <f t="shared" si="46"/>
        <v>-</v>
      </c>
      <c r="AJ61" s="223" t="str">
        <f t="shared" si="46"/>
        <v>-</v>
      </c>
      <c r="AK61" s="223" t="str">
        <f t="shared" si="46"/>
        <v>-</v>
      </c>
      <c r="AL61" s="223" t="str">
        <f t="shared" si="46"/>
        <v>-</v>
      </c>
      <c r="AM61" s="223" t="str">
        <f t="shared" si="46"/>
        <v>-</v>
      </c>
      <c r="AN61" s="223" t="str">
        <f t="shared" si="46"/>
        <v>-</v>
      </c>
      <c r="AO61" s="223" t="str">
        <f t="shared" si="46"/>
        <v>-</v>
      </c>
      <c r="AP61" s="223" t="str">
        <f t="shared" si="46"/>
        <v>-</v>
      </c>
      <c r="AQ61" s="223" t="str">
        <f t="shared" si="46"/>
        <v>-</v>
      </c>
      <c r="AR61" s="223" t="str">
        <f t="shared" si="46"/>
        <v>-</v>
      </c>
      <c r="AS61" s="223" t="str">
        <f t="shared" si="46"/>
        <v>-</v>
      </c>
      <c r="AT61" s="223">
        <f t="shared" si="46"/>
        <v>83.333333333333343</v>
      </c>
      <c r="AU61" s="223">
        <f t="shared" si="46"/>
        <v>64.285714285714292</v>
      </c>
      <c r="AV61" s="223">
        <f t="shared" si="46"/>
        <v>60</v>
      </c>
      <c r="AW61" s="223">
        <f t="shared" si="46"/>
        <v>52.38095238095238</v>
      </c>
      <c r="AX61" s="223">
        <f t="shared" si="46"/>
        <v>69.767441860465127</v>
      </c>
      <c r="AY61" s="223">
        <f t="shared" si="46"/>
        <v>54.545454545454547</v>
      </c>
      <c r="AZ61" s="223">
        <f t="shared" si="46"/>
        <v>35</v>
      </c>
      <c r="BA61" s="223">
        <f t="shared" si="46"/>
        <v>52.542372881355931</v>
      </c>
      <c r="BB61" s="223">
        <f t="shared" si="46"/>
        <v>56.329113924050638</v>
      </c>
      <c r="BC61" s="223">
        <f t="shared" si="46"/>
        <v>64.044943820224717</v>
      </c>
      <c r="BD61" s="223">
        <f t="shared" si="46"/>
        <v>78.571428571428569</v>
      </c>
      <c r="BE61" s="223">
        <f t="shared" si="46"/>
        <v>88.461538461538467</v>
      </c>
      <c r="BF61" s="223">
        <f t="shared" si="46"/>
        <v>82.608695652173907</v>
      </c>
      <c r="BG61" s="223">
        <f t="shared" si="46"/>
        <v>87.837837837837839</v>
      </c>
      <c r="BH61" s="223">
        <f t="shared" si="46"/>
        <v>89.696969696969703</v>
      </c>
      <c r="BI61" s="223">
        <f t="shared" si="46"/>
        <v>88.059701492537314</v>
      </c>
      <c r="BJ61" s="223" t="str">
        <f t="shared" si="46"/>
        <v>-</v>
      </c>
      <c r="BK61" s="223">
        <f t="shared" si="46"/>
        <v>85.714285714285722</v>
      </c>
      <c r="BL61" s="223">
        <f t="shared" si="46"/>
        <v>83.673469387755105</v>
      </c>
      <c r="BM61" s="223">
        <f t="shared" si="46"/>
        <v>100</v>
      </c>
      <c r="BN61" s="223" t="str">
        <f t="shared" si="46"/>
        <v>-</v>
      </c>
      <c r="BO61" s="223">
        <f t="shared" si="46"/>
        <v>66.666666666666671</v>
      </c>
      <c r="BP61" s="223" t="str">
        <f t="shared" si="46"/>
        <v>-</v>
      </c>
      <c r="BQ61" s="223">
        <f t="shared" si="46"/>
        <v>100</v>
      </c>
      <c r="BR61" s="270">
        <f t="shared" ref="BR61:BR62" si="47">AVERAGE(R61:BQ61)</f>
        <v>70.159996386942922</v>
      </c>
    </row>
    <row r="62" spans="1:70" x14ac:dyDescent="0.2">
      <c r="A62" s="286"/>
      <c r="B62" s="286"/>
      <c r="C62" s="286"/>
      <c r="D62" s="286"/>
      <c r="E62" s="286"/>
      <c r="F62" s="286"/>
      <c r="G62" s="285"/>
      <c r="H62" s="285"/>
      <c r="I62" s="285"/>
      <c r="J62" s="285"/>
      <c r="K62" s="285"/>
      <c r="L62" s="285"/>
      <c r="M62" s="285"/>
      <c r="N62" s="286"/>
      <c r="O62" s="286"/>
      <c r="P62" s="289"/>
      <c r="Q62" s="224" t="s">
        <v>937</v>
      </c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122" t="e">
        <f t="shared" si="47"/>
        <v>#DIV/0!</v>
      </c>
    </row>
    <row r="63" spans="1:70" ht="12.75" customHeight="1" x14ac:dyDescent="0.2">
      <c r="A63" s="306" t="s">
        <v>29</v>
      </c>
      <c r="B63" s="307">
        <v>14</v>
      </c>
      <c r="C63" s="307" t="s">
        <v>464</v>
      </c>
      <c r="D63" s="306" t="s">
        <v>76</v>
      </c>
      <c r="E63" s="307" t="s">
        <v>465</v>
      </c>
      <c r="F63" s="307"/>
      <c r="G63" s="304" t="s">
        <v>467</v>
      </c>
      <c r="H63" s="305" t="s">
        <v>468</v>
      </c>
      <c r="I63" s="304" t="s">
        <v>346</v>
      </c>
      <c r="J63" s="304"/>
      <c r="K63" s="304"/>
      <c r="L63" s="304"/>
      <c r="M63" s="304"/>
      <c r="N63" s="307"/>
      <c r="O63" s="307"/>
      <c r="P63" s="309"/>
      <c r="Q63" s="219" t="s">
        <v>934</v>
      </c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>
        <v>0</v>
      </c>
      <c r="AN63" s="230">
        <v>0</v>
      </c>
      <c r="AO63" s="230">
        <v>0</v>
      </c>
      <c r="AP63" s="230">
        <v>0</v>
      </c>
      <c r="AQ63" s="230">
        <v>0</v>
      </c>
      <c r="AR63" s="230">
        <v>0</v>
      </c>
      <c r="AS63" s="230">
        <v>3</v>
      </c>
      <c r="AT63" s="230">
        <v>3</v>
      </c>
      <c r="AU63" s="230">
        <v>30</v>
      </c>
      <c r="AV63" s="230">
        <v>11</v>
      </c>
      <c r="AW63" s="230">
        <v>12</v>
      </c>
      <c r="AX63" s="230">
        <v>79</v>
      </c>
      <c r="AY63" s="230">
        <v>80</v>
      </c>
      <c r="AZ63" s="230">
        <v>41</v>
      </c>
      <c r="BA63" s="230">
        <v>67</v>
      </c>
      <c r="BB63" s="230">
        <v>60</v>
      </c>
      <c r="BC63" s="230">
        <v>80</v>
      </c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132">
        <f t="shared" ref="BR63:BR65" si="48">SUM(R63:BQ63)</f>
        <v>466</v>
      </c>
    </row>
    <row r="64" spans="1:70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8"/>
      <c r="Q64" s="219" t="s">
        <v>935</v>
      </c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>
        <v>0</v>
      </c>
      <c r="AN64" s="230">
        <v>0</v>
      </c>
      <c r="AO64" s="230">
        <v>0</v>
      </c>
      <c r="AP64" s="230">
        <v>0</v>
      </c>
      <c r="AQ64" s="230">
        <v>0</v>
      </c>
      <c r="AR64" s="230">
        <v>0</v>
      </c>
      <c r="AS64" s="230">
        <v>3</v>
      </c>
      <c r="AT64" s="230">
        <v>3</v>
      </c>
      <c r="AU64" s="230">
        <v>6</v>
      </c>
      <c r="AV64" s="230">
        <v>4</v>
      </c>
      <c r="AW64" s="230">
        <v>5</v>
      </c>
      <c r="AX64" s="230">
        <v>27</v>
      </c>
      <c r="AY64" s="230">
        <v>28</v>
      </c>
      <c r="AZ64" s="230">
        <v>18</v>
      </c>
      <c r="BA64" s="230">
        <v>45</v>
      </c>
      <c r="BB64" s="230">
        <v>52</v>
      </c>
      <c r="BC64" s="230">
        <v>33</v>
      </c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132">
        <f t="shared" si="48"/>
        <v>224</v>
      </c>
    </row>
    <row r="65" spans="1:70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8"/>
      <c r="Q65" s="221" t="s">
        <v>633</v>
      </c>
      <c r="R65" s="222" t="str">
        <f t="shared" ref="R65:BQ65" si="49">IF(ISBLANK(R63),"-",R63+R64)</f>
        <v>-</v>
      </c>
      <c r="S65" s="222" t="str">
        <f t="shared" si="49"/>
        <v>-</v>
      </c>
      <c r="T65" s="222" t="str">
        <f t="shared" si="49"/>
        <v>-</v>
      </c>
      <c r="U65" s="222" t="str">
        <f t="shared" si="49"/>
        <v>-</v>
      </c>
      <c r="V65" s="222" t="str">
        <f t="shared" si="49"/>
        <v>-</v>
      </c>
      <c r="W65" s="222" t="str">
        <f t="shared" si="49"/>
        <v>-</v>
      </c>
      <c r="X65" s="222" t="str">
        <f t="shared" si="49"/>
        <v>-</v>
      </c>
      <c r="Y65" s="222" t="str">
        <f t="shared" si="49"/>
        <v>-</v>
      </c>
      <c r="Z65" s="222" t="str">
        <f t="shared" si="49"/>
        <v>-</v>
      </c>
      <c r="AA65" s="222" t="str">
        <f t="shared" si="49"/>
        <v>-</v>
      </c>
      <c r="AB65" s="222" t="str">
        <f t="shared" si="49"/>
        <v>-</v>
      </c>
      <c r="AC65" s="222" t="str">
        <f t="shared" si="49"/>
        <v>-</v>
      </c>
      <c r="AD65" s="222" t="str">
        <f t="shared" si="49"/>
        <v>-</v>
      </c>
      <c r="AE65" s="222" t="str">
        <f t="shared" si="49"/>
        <v>-</v>
      </c>
      <c r="AF65" s="222" t="str">
        <f t="shared" si="49"/>
        <v>-</v>
      </c>
      <c r="AG65" s="222" t="str">
        <f t="shared" si="49"/>
        <v>-</v>
      </c>
      <c r="AH65" s="222" t="str">
        <f t="shared" si="49"/>
        <v>-</v>
      </c>
      <c r="AI65" s="222" t="str">
        <f t="shared" si="49"/>
        <v>-</v>
      </c>
      <c r="AJ65" s="222" t="str">
        <f t="shared" si="49"/>
        <v>-</v>
      </c>
      <c r="AK65" s="222" t="str">
        <f t="shared" si="49"/>
        <v>-</v>
      </c>
      <c r="AL65" s="222" t="str">
        <f t="shared" si="49"/>
        <v>-</v>
      </c>
      <c r="AM65" s="222">
        <f t="shared" si="49"/>
        <v>0</v>
      </c>
      <c r="AN65" s="222">
        <f t="shared" si="49"/>
        <v>0</v>
      </c>
      <c r="AO65" s="222">
        <f t="shared" si="49"/>
        <v>0</v>
      </c>
      <c r="AP65" s="222">
        <f t="shared" si="49"/>
        <v>0</v>
      </c>
      <c r="AQ65" s="222">
        <f t="shared" si="49"/>
        <v>0</v>
      </c>
      <c r="AR65" s="222">
        <f t="shared" si="49"/>
        <v>0</v>
      </c>
      <c r="AS65" s="222">
        <f t="shared" si="49"/>
        <v>6</v>
      </c>
      <c r="AT65" s="222">
        <f t="shared" si="49"/>
        <v>6</v>
      </c>
      <c r="AU65" s="222">
        <f t="shared" si="49"/>
        <v>36</v>
      </c>
      <c r="AV65" s="222">
        <f t="shared" si="49"/>
        <v>15</v>
      </c>
      <c r="AW65" s="222">
        <f t="shared" si="49"/>
        <v>17</v>
      </c>
      <c r="AX65" s="222">
        <f t="shared" si="49"/>
        <v>106</v>
      </c>
      <c r="AY65" s="222">
        <f t="shared" si="49"/>
        <v>108</v>
      </c>
      <c r="AZ65" s="222">
        <f t="shared" si="49"/>
        <v>59</v>
      </c>
      <c r="BA65" s="222">
        <f t="shared" si="49"/>
        <v>112</v>
      </c>
      <c r="BB65" s="222">
        <f t="shared" si="49"/>
        <v>112</v>
      </c>
      <c r="BC65" s="222">
        <f t="shared" si="49"/>
        <v>113</v>
      </c>
      <c r="BD65" s="222" t="str">
        <f t="shared" si="49"/>
        <v>-</v>
      </c>
      <c r="BE65" s="222" t="str">
        <f t="shared" si="49"/>
        <v>-</v>
      </c>
      <c r="BF65" s="222" t="str">
        <f t="shared" si="49"/>
        <v>-</v>
      </c>
      <c r="BG65" s="222" t="str">
        <f t="shared" si="49"/>
        <v>-</v>
      </c>
      <c r="BH65" s="222" t="str">
        <f t="shared" si="49"/>
        <v>-</v>
      </c>
      <c r="BI65" s="222" t="str">
        <f t="shared" si="49"/>
        <v>-</v>
      </c>
      <c r="BJ65" s="222" t="str">
        <f t="shared" si="49"/>
        <v>-</v>
      </c>
      <c r="BK65" s="222" t="str">
        <f t="shared" si="49"/>
        <v>-</v>
      </c>
      <c r="BL65" s="222" t="str">
        <f t="shared" si="49"/>
        <v>-</v>
      </c>
      <c r="BM65" s="222" t="str">
        <f t="shared" si="49"/>
        <v>-</v>
      </c>
      <c r="BN65" s="222" t="str">
        <f t="shared" si="49"/>
        <v>-</v>
      </c>
      <c r="BO65" s="222" t="str">
        <f t="shared" si="49"/>
        <v>-</v>
      </c>
      <c r="BP65" s="222" t="str">
        <f t="shared" si="49"/>
        <v>-</v>
      </c>
      <c r="BQ65" s="222" t="str">
        <f t="shared" si="49"/>
        <v>-</v>
      </c>
      <c r="BR65" s="133">
        <f t="shared" si="48"/>
        <v>690</v>
      </c>
    </row>
    <row r="66" spans="1:70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8"/>
      <c r="Q66" s="219" t="s">
        <v>936</v>
      </c>
      <c r="R66" s="223" t="str">
        <f t="shared" ref="R66:BQ66" si="50">IF(ISNUMBER(R65),(IF(R65&gt;0,(100/(R63+R64))*R63,"-")),"-")</f>
        <v>-</v>
      </c>
      <c r="S66" s="223" t="str">
        <f t="shared" si="50"/>
        <v>-</v>
      </c>
      <c r="T66" s="223" t="str">
        <f t="shared" si="50"/>
        <v>-</v>
      </c>
      <c r="U66" s="223" t="str">
        <f t="shared" si="50"/>
        <v>-</v>
      </c>
      <c r="V66" s="223" t="str">
        <f t="shared" si="50"/>
        <v>-</v>
      </c>
      <c r="W66" s="223" t="str">
        <f t="shared" si="50"/>
        <v>-</v>
      </c>
      <c r="X66" s="223" t="str">
        <f t="shared" si="50"/>
        <v>-</v>
      </c>
      <c r="Y66" s="223" t="str">
        <f t="shared" si="50"/>
        <v>-</v>
      </c>
      <c r="Z66" s="223" t="str">
        <f t="shared" si="50"/>
        <v>-</v>
      </c>
      <c r="AA66" s="223" t="str">
        <f t="shared" si="50"/>
        <v>-</v>
      </c>
      <c r="AB66" s="223" t="str">
        <f t="shared" si="50"/>
        <v>-</v>
      </c>
      <c r="AC66" s="223" t="str">
        <f t="shared" si="50"/>
        <v>-</v>
      </c>
      <c r="AD66" s="223" t="str">
        <f t="shared" si="50"/>
        <v>-</v>
      </c>
      <c r="AE66" s="223" t="str">
        <f t="shared" si="50"/>
        <v>-</v>
      </c>
      <c r="AF66" s="223" t="str">
        <f t="shared" si="50"/>
        <v>-</v>
      </c>
      <c r="AG66" s="223" t="str">
        <f t="shared" si="50"/>
        <v>-</v>
      </c>
      <c r="AH66" s="223" t="str">
        <f t="shared" si="50"/>
        <v>-</v>
      </c>
      <c r="AI66" s="223" t="str">
        <f t="shared" si="50"/>
        <v>-</v>
      </c>
      <c r="AJ66" s="223" t="str">
        <f t="shared" si="50"/>
        <v>-</v>
      </c>
      <c r="AK66" s="223" t="str">
        <f t="shared" si="50"/>
        <v>-</v>
      </c>
      <c r="AL66" s="223" t="str">
        <f t="shared" si="50"/>
        <v>-</v>
      </c>
      <c r="AM66" s="223" t="str">
        <f t="shared" si="50"/>
        <v>-</v>
      </c>
      <c r="AN66" s="223" t="str">
        <f t="shared" si="50"/>
        <v>-</v>
      </c>
      <c r="AO66" s="223" t="str">
        <f t="shared" si="50"/>
        <v>-</v>
      </c>
      <c r="AP66" s="223" t="str">
        <f t="shared" si="50"/>
        <v>-</v>
      </c>
      <c r="AQ66" s="223" t="str">
        <f t="shared" si="50"/>
        <v>-</v>
      </c>
      <c r="AR66" s="223" t="str">
        <f t="shared" si="50"/>
        <v>-</v>
      </c>
      <c r="AS66" s="223">
        <f t="shared" si="50"/>
        <v>50</v>
      </c>
      <c r="AT66" s="223">
        <f t="shared" si="50"/>
        <v>50</v>
      </c>
      <c r="AU66" s="223">
        <f t="shared" si="50"/>
        <v>83.333333333333329</v>
      </c>
      <c r="AV66" s="223">
        <f t="shared" si="50"/>
        <v>73.333333333333343</v>
      </c>
      <c r="AW66" s="223">
        <f t="shared" si="50"/>
        <v>70.588235294117652</v>
      </c>
      <c r="AX66" s="223">
        <f t="shared" si="50"/>
        <v>74.528301886792448</v>
      </c>
      <c r="AY66" s="223">
        <f t="shared" si="50"/>
        <v>74.074074074074076</v>
      </c>
      <c r="AZ66" s="223">
        <f t="shared" si="50"/>
        <v>69.491525423728817</v>
      </c>
      <c r="BA66" s="223">
        <f t="shared" si="50"/>
        <v>59.821428571428577</v>
      </c>
      <c r="BB66" s="223">
        <f t="shared" si="50"/>
        <v>53.571428571428577</v>
      </c>
      <c r="BC66" s="223">
        <f t="shared" si="50"/>
        <v>70.796460176991161</v>
      </c>
      <c r="BD66" s="223" t="str">
        <f t="shared" si="50"/>
        <v>-</v>
      </c>
      <c r="BE66" s="223" t="str">
        <f t="shared" si="50"/>
        <v>-</v>
      </c>
      <c r="BF66" s="223" t="str">
        <f t="shared" si="50"/>
        <v>-</v>
      </c>
      <c r="BG66" s="223" t="str">
        <f t="shared" si="50"/>
        <v>-</v>
      </c>
      <c r="BH66" s="223" t="str">
        <f t="shared" si="50"/>
        <v>-</v>
      </c>
      <c r="BI66" s="223" t="str">
        <f t="shared" si="50"/>
        <v>-</v>
      </c>
      <c r="BJ66" s="223" t="str">
        <f t="shared" si="50"/>
        <v>-</v>
      </c>
      <c r="BK66" s="223" t="str">
        <f t="shared" si="50"/>
        <v>-</v>
      </c>
      <c r="BL66" s="223" t="str">
        <f t="shared" si="50"/>
        <v>-</v>
      </c>
      <c r="BM66" s="223" t="str">
        <f t="shared" si="50"/>
        <v>-</v>
      </c>
      <c r="BN66" s="223" t="str">
        <f t="shared" si="50"/>
        <v>-</v>
      </c>
      <c r="BO66" s="223" t="str">
        <f t="shared" si="50"/>
        <v>-</v>
      </c>
      <c r="BP66" s="223" t="str">
        <f t="shared" si="50"/>
        <v>-</v>
      </c>
      <c r="BQ66" s="223" t="str">
        <f t="shared" si="50"/>
        <v>-</v>
      </c>
      <c r="BR66" s="270">
        <f t="shared" ref="BR66:BR67" si="51">AVERAGE(R66:BQ66)</f>
        <v>66.321647333202549</v>
      </c>
    </row>
    <row r="67" spans="1:70" x14ac:dyDescent="0.2">
      <c r="A67" s="286"/>
      <c r="B67" s="286"/>
      <c r="C67" s="286"/>
      <c r="D67" s="286"/>
      <c r="E67" s="286"/>
      <c r="F67" s="286"/>
      <c r="G67" s="285"/>
      <c r="H67" s="285"/>
      <c r="I67" s="285"/>
      <c r="J67" s="285"/>
      <c r="K67" s="285"/>
      <c r="L67" s="285"/>
      <c r="M67" s="285"/>
      <c r="N67" s="286"/>
      <c r="O67" s="286"/>
      <c r="P67" s="289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22" t="e">
        <f t="shared" si="51"/>
        <v>#DIV/0!</v>
      </c>
    </row>
    <row r="68" spans="1:70" ht="12.75" customHeight="1" x14ac:dyDescent="0.2">
      <c r="A68" s="306" t="s">
        <v>29</v>
      </c>
      <c r="B68" s="307">
        <v>15</v>
      </c>
      <c r="C68" s="307" t="s">
        <v>464</v>
      </c>
      <c r="D68" s="306" t="s">
        <v>76</v>
      </c>
      <c r="E68" s="307" t="s">
        <v>465</v>
      </c>
      <c r="F68" s="307"/>
      <c r="G68" s="304"/>
      <c r="H68" s="305" t="s">
        <v>469</v>
      </c>
      <c r="I68" s="304" t="s">
        <v>346</v>
      </c>
      <c r="J68" s="304"/>
      <c r="K68" s="304"/>
      <c r="L68" s="304"/>
      <c r="M68" s="304"/>
      <c r="N68" s="307"/>
      <c r="O68" s="307"/>
      <c r="P68" s="309"/>
      <c r="Q68" s="219" t="s">
        <v>934</v>
      </c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>
        <v>0</v>
      </c>
      <c r="AN68" s="230">
        <v>0</v>
      </c>
      <c r="AO68" s="230">
        <v>0</v>
      </c>
      <c r="AP68" s="230">
        <v>0</v>
      </c>
      <c r="AQ68" s="230">
        <v>0</v>
      </c>
      <c r="AR68" s="230">
        <v>0</v>
      </c>
      <c r="AS68" s="230">
        <v>1</v>
      </c>
      <c r="AT68" s="230">
        <v>0</v>
      </c>
      <c r="AU68" s="230">
        <v>11</v>
      </c>
      <c r="AV68" s="230">
        <v>13</v>
      </c>
      <c r="AW68" s="230">
        <v>8</v>
      </c>
      <c r="AX68" s="230">
        <v>99</v>
      </c>
      <c r="AY68" s="230">
        <v>86</v>
      </c>
      <c r="AZ68" s="230">
        <v>59</v>
      </c>
      <c r="BA68" s="230">
        <v>102</v>
      </c>
      <c r="BB68" s="230">
        <v>145</v>
      </c>
      <c r="BC68" s="230">
        <v>102</v>
      </c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132">
        <f t="shared" ref="BR68:BR70" si="52">SUM(R68:BQ68)</f>
        <v>626</v>
      </c>
    </row>
    <row r="69" spans="1:70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8"/>
      <c r="Q69" s="219" t="s">
        <v>935</v>
      </c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>
        <v>0</v>
      </c>
      <c r="AN69" s="230">
        <v>0</v>
      </c>
      <c r="AO69" s="230">
        <v>0</v>
      </c>
      <c r="AP69" s="230">
        <v>0</v>
      </c>
      <c r="AQ69" s="230">
        <v>0</v>
      </c>
      <c r="AR69" s="230">
        <v>0</v>
      </c>
      <c r="AS69" s="230">
        <v>0</v>
      </c>
      <c r="AT69" s="230">
        <v>0</v>
      </c>
      <c r="AU69" s="230">
        <v>7</v>
      </c>
      <c r="AV69" s="230">
        <v>14</v>
      </c>
      <c r="AW69" s="230">
        <v>9</v>
      </c>
      <c r="AX69" s="230">
        <v>21</v>
      </c>
      <c r="AY69" s="230">
        <v>30</v>
      </c>
      <c r="AZ69" s="230">
        <v>45</v>
      </c>
      <c r="BA69" s="230">
        <v>55</v>
      </c>
      <c r="BB69" s="230">
        <v>100</v>
      </c>
      <c r="BC69" s="230">
        <v>32</v>
      </c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132">
        <f t="shared" si="52"/>
        <v>313</v>
      </c>
    </row>
    <row r="70" spans="1:70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8"/>
      <c r="Q70" s="221" t="s">
        <v>633</v>
      </c>
      <c r="R70" s="222" t="str">
        <f t="shared" ref="R70:BQ70" si="53">IF(ISBLANK(R68),"-",R68+R69)</f>
        <v>-</v>
      </c>
      <c r="S70" s="222" t="str">
        <f t="shared" si="53"/>
        <v>-</v>
      </c>
      <c r="T70" s="222" t="str">
        <f t="shared" si="53"/>
        <v>-</v>
      </c>
      <c r="U70" s="222" t="str">
        <f t="shared" si="53"/>
        <v>-</v>
      </c>
      <c r="V70" s="222" t="str">
        <f t="shared" si="53"/>
        <v>-</v>
      </c>
      <c r="W70" s="222" t="str">
        <f t="shared" si="53"/>
        <v>-</v>
      </c>
      <c r="X70" s="222" t="str">
        <f t="shared" si="53"/>
        <v>-</v>
      </c>
      <c r="Y70" s="222" t="str">
        <f t="shared" si="53"/>
        <v>-</v>
      </c>
      <c r="Z70" s="222" t="str">
        <f t="shared" si="53"/>
        <v>-</v>
      </c>
      <c r="AA70" s="222" t="str">
        <f t="shared" si="53"/>
        <v>-</v>
      </c>
      <c r="AB70" s="222" t="str">
        <f t="shared" si="53"/>
        <v>-</v>
      </c>
      <c r="AC70" s="222" t="str">
        <f t="shared" si="53"/>
        <v>-</v>
      </c>
      <c r="AD70" s="222" t="str">
        <f t="shared" si="53"/>
        <v>-</v>
      </c>
      <c r="AE70" s="222" t="str">
        <f t="shared" si="53"/>
        <v>-</v>
      </c>
      <c r="AF70" s="222" t="str">
        <f t="shared" si="53"/>
        <v>-</v>
      </c>
      <c r="AG70" s="222" t="str">
        <f t="shared" si="53"/>
        <v>-</v>
      </c>
      <c r="AH70" s="222" t="str">
        <f t="shared" si="53"/>
        <v>-</v>
      </c>
      <c r="AI70" s="222" t="str">
        <f t="shared" si="53"/>
        <v>-</v>
      </c>
      <c r="AJ70" s="222" t="str">
        <f t="shared" si="53"/>
        <v>-</v>
      </c>
      <c r="AK70" s="222" t="str">
        <f t="shared" si="53"/>
        <v>-</v>
      </c>
      <c r="AL70" s="222" t="str">
        <f t="shared" si="53"/>
        <v>-</v>
      </c>
      <c r="AM70" s="222">
        <f t="shared" si="53"/>
        <v>0</v>
      </c>
      <c r="AN70" s="222">
        <f t="shared" si="53"/>
        <v>0</v>
      </c>
      <c r="AO70" s="222">
        <f t="shared" si="53"/>
        <v>0</v>
      </c>
      <c r="AP70" s="222">
        <f t="shared" si="53"/>
        <v>0</v>
      </c>
      <c r="AQ70" s="222">
        <f t="shared" si="53"/>
        <v>0</v>
      </c>
      <c r="AR70" s="222">
        <f t="shared" si="53"/>
        <v>0</v>
      </c>
      <c r="AS70" s="222">
        <f t="shared" si="53"/>
        <v>1</v>
      </c>
      <c r="AT70" s="222">
        <f t="shared" si="53"/>
        <v>0</v>
      </c>
      <c r="AU70" s="222">
        <f t="shared" si="53"/>
        <v>18</v>
      </c>
      <c r="AV70" s="222">
        <f t="shared" si="53"/>
        <v>27</v>
      </c>
      <c r="AW70" s="222">
        <f t="shared" si="53"/>
        <v>17</v>
      </c>
      <c r="AX70" s="222">
        <f t="shared" si="53"/>
        <v>120</v>
      </c>
      <c r="AY70" s="222">
        <f t="shared" si="53"/>
        <v>116</v>
      </c>
      <c r="AZ70" s="222">
        <f t="shared" si="53"/>
        <v>104</v>
      </c>
      <c r="BA70" s="222">
        <f t="shared" si="53"/>
        <v>157</v>
      </c>
      <c r="BB70" s="222">
        <f t="shared" si="53"/>
        <v>245</v>
      </c>
      <c r="BC70" s="222">
        <f t="shared" si="53"/>
        <v>134</v>
      </c>
      <c r="BD70" s="222" t="str">
        <f t="shared" si="53"/>
        <v>-</v>
      </c>
      <c r="BE70" s="222" t="str">
        <f t="shared" si="53"/>
        <v>-</v>
      </c>
      <c r="BF70" s="222" t="str">
        <f t="shared" si="53"/>
        <v>-</v>
      </c>
      <c r="BG70" s="222" t="str">
        <f t="shared" si="53"/>
        <v>-</v>
      </c>
      <c r="BH70" s="222" t="str">
        <f t="shared" si="53"/>
        <v>-</v>
      </c>
      <c r="BI70" s="222" t="str">
        <f t="shared" si="53"/>
        <v>-</v>
      </c>
      <c r="BJ70" s="222" t="str">
        <f t="shared" si="53"/>
        <v>-</v>
      </c>
      <c r="BK70" s="222" t="str">
        <f t="shared" si="53"/>
        <v>-</v>
      </c>
      <c r="BL70" s="222" t="str">
        <f t="shared" si="53"/>
        <v>-</v>
      </c>
      <c r="BM70" s="222" t="str">
        <f t="shared" si="53"/>
        <v>-</v>
      </c>
      <c r="BN70" s="222" t="str">
        <f t="shared" si="53"/>
        <v>-</v>
      </c>
      <c r="BO70" s="222" t="str">
        <f t="shared" si="53"/>
        <v>-</v>
      </c>
      <c r="BP70" s="222" t="str">
        <f t="shared" si="53"/>
        <v>-</v>
      </c>
      <c r="BQ70" s="222" t="str">
        <f t="shared" si="53"/>
        <v>-</v>
      </c>
      <c r="BR70" s="133">
        <f t="shared" si="52"/>
        <v>939</v>
      </c>
    </row>
    <row r="71" spans="1:70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8"/>
      <c r="Q71" s="219" t="s">
        <v>936</v>
      </c>
      <c r="R71" s="223" t="str">
        <f t="shared" ref="R71:BQ71" si="54">IF(ISNUMBER(R70),(IF(R70&gt;0,(100/(R68+R69))*R68,"-")),"-")</f>
        <v>-</v>
      </c>
      <c r="S71" s="223" t="str">
        <f t="shared" si="54"/>
        <v>-</v>
      </c>
      <c r="T71" s="223" t="str">
        <f t="shared" si="54"/>
        <v>-</v>
      </c>
      <c r="U71" s="223" t="str">
        <f t="shared" si="54"/>
        <v>-</v>
      </c>
      <c r="V71" s="223" t="str">
        <f t="shared" si="54"/>
        <v>-</v>
      </c>
      <c r="W71" s="223" t="str">
        <f t="shared" si="54"/>
        <v>-</v>
      </c>
      <c r="X71" s="223" t="str">
        <f t="shared" si="54"/>
        <v>-</v>
      </c>
      <c r="Y71" s="223" t="str">
        <f t="shared" si="54"/>
        <v>-</v>
      </c>
      <c r="Z71" s="223" t="str">
        <f t="shared" si="54"/>
        <v>-</v>
      </c>
      <c r="AA71" s="223" t="str">
        <f t="shared" si="54"/>
        <v>-</v>
      </c>
      <c r="AB71" s="223" t="str">
        <f t="shared" si="54"/>
        <v>-</v>
      </c>
      <c r="AC71" s="223" t="str">
        <f t="shared" si="54"/>
        <v>-</v>
      </c>
      <c r="AD71" s="223" t="str">
        <f t="shared" si="54"/>
        <v>-</v>
      </c>
      <c r="AE71" s="223" t="str">
        <f t="shared" si="54"/>
        <v>-</v>
      </c>
      <c r="AF71" s="223" t="str">
        <f t="shared" si="54"/>
        <v>-</v>
      </c>
      <c r="AG71" s="223" t="str">
        <f t="shared" si="54"/>
        <v>-</v>
      </c>
      <c r="AH71" s="223" t="str">
        <f t="shared" si="54"/>
        <v>-</v>
      </c>
      <c r="AI71" s="223" t="str">
        <f t="shared" si="54"/>
        <v>-</v>
      </c>
      <c r="AJ71" s="223" t="str">
        <f t="shared" si="54"/>
        <v>-</v>
      </c>
      <c r="AK71" s="223" t="str">
        <f t="shared" si="54"/>
        <v>-</v>
      </c>
      <c r="AL71" s="223" t="str">
        <f t="shared" si="54"/>
        <v>-</v>
      </c>
      <c r="AM71" s="223" t="str">
        <f t="shared" si="54"/>
        <v>-</v>
      </c>
      <c r="AN71" s="223" t="str">
        <f t="shared" si="54"/>
        <v>-</v>
      </c>
      <c r="AO71" s="223" t="str">
        <f t="shared" si="54"/>
        <v>-</v>
      </c>
      <c r="AP71" s="223" t="str">
        <f t="shared" si="54"/>
        <v>-</v>
      </c>
      <c r="AQ71" s="223" t="str">
        <f t="shared" si="54"/>
        <v>-</v>
      </c>
      <c r="AR71" s="223" t="str">
        <f t="shared" si="54"/>
        <v>-</v>
      </c>
      <c r="AS71" s="223">
        <f t="shared" si="54"/>
        <v>100</v>
      </c>
      <c r="AT71" s="223" t="str">
        <f t="shared" si="54"/>
        <v>-</v>
      </c>
      <c r="AU71" s="223">
        <f t="shared" si="54"/>
        <v>61.111111111111107</v>
      </c>
      <c r="AV71" s="223">
        <f t="shared" si="54"/>
        <v>48.148148148148145</v>
      </c>
      <c r="AW71" s="223">
        <f t="shared" si="54"/>
        <v>47.058823529411768</v>
      </c>
      <c r="AX71" s="223">
        <f t="shared" si="54"/>
        <v>82.5</v>
      </c>
      <c r="AY71" s="223">
        <f t="shared" si="54"/>
        <v>74.137931034482747</v>
      </c>
      <c r="AZ71" s="223">
        <f t="shared" si="54"/>
        <v>56.730769230769234</v>
      </c>
      <c r="BA71" s="223">
        <f t="shared" si="54"/>
        <v>64.968152866242036</v>
      </c>
      <c r="BB71" s="223">
        <f t="shared" si="54"/>
        <v>59.183673469387756</v>
      </c>
      <c r="BC71" s="223">
        <f t="shared" si="54"/>
        <v>76.119402985074629</v>
      </c>
      <c r="BD71" s="223" t="str">
        <f t="shared" si="54"/>
        <v>-</v>
      </c>
      <c r="BE71" s="223" t="str">
        <f t="shared" si="54"/>
        <v>-</v>
      </c>
      <c r="BF71" s="223" t="str">
        <f t="shared" si="54"/>
        <v>-</v>
      </c>
      <c r="BG71" s="223" t="str">
        <f t="shared" si="54"/>
        <v>-</v>
      </c>
      <c r="BH71" s="223" t="str">
        <f t="shared" si="54"/>
        <v>-</v>
      </c>
      <c r="BI71" s="223" t="str">
        <f t="shared" si="54"/>
        <v>-</v>
      </c>
      <c r="BJ71" s="223" t="str">
        <f t="shared" si="54"/>
        <v>-</v>
      </c>
      <c r="BK71" s="223" t="str">
        <f t="shared" si="54"/>
        <v>-</v>
      </c>
      <c r="BL71" s="223" t="str">
        <f t="shared" si="54"/>
        <v>-</v>
      </c>
      <c r="BM71" s="223" t="str">
        <f t="shared" si="54"/>
        <v>-</v>
      </c>
      <c r="BN71" s="223" t="str">
        <f t="shared" si="54"/>
        <v>-</v>
      </c>
      <c r="BO71" s="223" t="str">
        <f t="shared" si="54"/>
        <v>-</v>
      </c>
      <c r="BP71" s="223" t="str">
        <f t="shared" si="54"/>
        <v>-</v>
      </c>
      <c r="BQ71" s="223" t="str">
        <f t="shared" si="54"/>
        <v>-</v>
      </c>
      <c r="BR71" s="270">
        <f t="shared" ref="BR71:BR72" si="55">AVERAGE(R71:BQ71)</f>
        <v>66.995801237462743</v>
      </c>
    </row>
    <row r="72" spans="1:70" x14ac:dyDescent="0.2">
      <c r="A72" s="286"/>
      <c r="B72" s="286"/>
      <c r="C72" s="286"/>
      <c r="D72" s="286"/>
      <c r="E72" s="286"/>
      <c r="F72" s="286"/>
      <c r="G72" s="285"/>
      <c r="H72" s="285"/>
      <c r="I72" s="285"/>
      <c r="J72" s="285"/>
      <c r="K72" s="285"/>
      <c r="L72" s="285"/>
      <c r="M72" s="285"/>
      <c r="N72" s="286"/>
      <c r="O72" s="286"/>
      <c r="P72" s="289"/>
      <c r="Q72" s="224" t="s">
        <v>937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122" t="e">
        <f t="shared" si="55"/>
        <v>#DIV/0!</v>
      </c>
    </row>
    <row r="73" spans="1:70" ht="12.75" customHeight="1" x14ac:dyDescent="0.2">
      <c r="A73" s="345" t="s">
        <v>29</v>
      </c>
      <c r="B73" s="307">
        <v>16</v>
      </c>
      <c r="C73" s="307" t="s">
        <v>464</v>
      </c>
      <c r="D73" s="306" t="s">
        <v>76</v>
      </c>
      <c r="E73" s="307" t="s">
        <v>465</v>
      </c>
      <c r="F73" s="307"/>
      <c r="G73" s="304"/>
      <c r="H73" s="305" t="s">
        <v>470</v>
      </c>
      <c r="I73" s="304" t="s">
        <v>346</v>
      </c>
      <c r="J73" s="304"/>
      <c r="K73" s="304"/>
      <c r="L73" s="304"/>
      <c r="M73" s="304"/>
      <c r="N73" s="307"/>
      <c r="O73" s="307"/>
      <c r="P73" s="309"/>
      <c r="Q73" s="219" t="s">
        <v>934</v>
      </c>
      <c r="R73" s="230">
        <v>0</v>
      </c>
      <c r="S73" s="230">
        <v>0</v>
      </c>
      <c r="T73" s="230">
        <v>0</v>
      </c>
      <c r="U73" s="230">
        <v>0</v>
      </c>
      <c r="V73" s="230">
        <v>0</v>
      </c>
      <c r="W73" s="230">
        <v>0</v>
      </c>
      <c r="X73" s="230"/>
      <c r="Y73" s="230">
        <v>0</v>
      </c>
      <c r="Z73" s="230">
        <v>0</v>
      </c>
      <c r="AA73" s="230">
        <v>0</v>
      </c>
      <c r="AB73" s="230">
        <v>0</v>
      </c>
      <c r="AC73" s="230">
        <v>0</v>
      </c>
      <c r="AD73" s="230">
        <v>0</v>
      </c>
      <c r="AE73" s="230">
        <v>0</v>
      </c>
      <c r="AF73" s="230">
        <v>0</v>
      </c>
      <c r="AG73" s="230">
        <v>0</v>
      </c>
      <c r="AH73" s="230">
        <v>0</v>
      </c>
      <c r="AI73" s="230">
        <v>0</v>
      </c>
      <c r="AJ73" s="230">
        <v>0</v>
      </c>
      <c r="AK73" s="230">
        <v>0</v>
      </c>
      <c r="AL73" s="230">
        <v>0</v>
      </c>
      <c r="AM73" s="230">
        <v>0</v>
      </c>
      <c r="AN73" s="230">
        <v>0</v>
      </c>
      <c r="AO73" s="230">
        <v>1</v>
      </c>
      <c r="AP73" s="230">
        <v>0</v>
      </c>
      <c r="AQ73" s="230">
        <v>0</v>
      </c>
      <c r="AR73" s="230">
        <v>3</v>
      </c>
      <c r="AS73" s="230">
        <v>0</v>
      </c>
      <c r="AT73" s="230">
        <v>0</v>
      </c>
      <c r="AU73" s="230">
        <v>19</v>
      </c>
      <c r="AV73" s="230">
        <v>19</v>
      </c>
      <c r="AW73" s="230">
        <v>10</v>
      </c>
      <c r="AX73" s="230">
        <v>49</v>
      </c>
      <c r="AY73" s="230">
        <v>31</v>
      </c>
      <c r="AZ73" s="230">
        <v>57</v>
      </c>
      <c r="BA73" s="230">
        <v>61</v>
      </c>
      <c r="BB73" s="230">
        <v>79</v>
      </c>
      <c r="BC73" s="230">
        <v>57</v>
      </c>
      <c r="BD73" s="230">
        <v>166</v>
      </c>
      <c r="BE73" s="230">
        <v>16</v>
      </c>
      <c r="BF73" s="230">
        <v>31</v>
      </c>
      <c r="BG73" s="230">
        <v>57</v>
      </c>
      <c r="BH73" s="230">
        <v>133</v>
      </c>
      <c r="BI73" s="230">
        <v>30</v>
      </c>
      <c r="BJ73" s="230">
        <v>0</v>
      </c>
      <c r="BK73" s="230">
        <v>4</v>
      </c>
      <c r="BL73" s="230">
        <v>5</v>
      </c>
      <c r="BM73" s="230">
        <v>0</v>
      </c>
      <c r="BN73" s="230">
        <v>0</v>
      </c>
      <c r="BO73" s="230">
        <v>0</v>
      </c>
      <c r="BP73" s="230">
        <v>0</v>
      </c>
      <c r="BQ73" s="230">
        <v>0</v>
      </c>
      <c r="BR73" s="132">
        <f t="shared" ref="BR73:BR75" si="56">SUM(R73:BQ73)</f>
        <v>828</v>
      </c>
    </row>
    <row r="74" spans="1:70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8"/>
      <c r="Q74" s="219" t="s">
        <v>935</v>
      </c>
      <c r="R74" s="230">
        <v>0</v>
      </c>
      <c r="S74" s="230">
        <v>0</v>
      </c>
      <c r="T74" s="230">
        <v>0</v>
      </c>
      <c r="U74" s="230">
        <v>0</v>
      </c>
      <c r="V74" s="230">
        <v>0</v>
      </c>
      <c r="W74" s="230">
        <v>0</v>
      </c>
      <c r="X74" s="230"/>
      <c r="Y74" s="230">
        <v>0</v>
      </c>
      <c r="Z74" s="230">
        <v>0</v>
      </c>
      <c r="AA74" s="230">
        <v>0</v>
      </c>
      <c r="AB74" s="230">
        <v>0</v>
      </c>
      <c r="AC74" s="230">
        <v>0</v>
      </c>
      <c r="AD74" s="230">
        <v>0</v>
      </c>
      <c r="AE74" s="230">
        <v>0</v>
      </c>
      <c r="AF74" s="230">
        <v>0</v>
      </c>
      <c r="AG74" s="230">
        <v>0</v>
      </c>
      <c r="AH74" s="230">
        <v>0</v>
      </c>
      <c r="AI74" s="230">
        <v>0</v>
      </c>
      <c r="AJ74" s="230">
        <v>0</v>
      </c>
      <c r="AK74" s="230">
        <v>0</v>
      </c>
      <c r="AL74" s="230">
        <v>0</v>
      </c>
      <c r="AM74" s="230">
        <v>0</v>
      </c>
      <c r="AN74" s="230">
        <v>0</v>
      </c>
      <c r="AO74" s="230">
        <v>0</v>
      </c>
      <c r="AP74" s="230">
        <v>1</v>
      </c>
      <c r="AQ74" s="230">
        <v>0</v>
      </c>
      <c r="AR74" s="230">
        <v>1</v>
      </c>
      <c r="AS74" s="230">
        <v>2</v>
      </c>
      <c r="AT74" s="230">
        <v>2</v>
      </c>
      <c r="AU74" s="230">
        <v>4</v>
      </c>
      <c r="AV74" s="230">
        <v>13</v>
      </c>
      <c r="AW74" s="230">
        <v>5</v>
      </c>
      <c r="AX74" s="230">
        <v>21</v>
      </c>
      <c r="AY74" s="230">
        <v>14</v>
      </c>
      <c r="AZ74" s="230">
        <v>44</v>
      </c>
      <c r="BA74" s="230">
        <v>31</v>
      </c>
      <c r="BB74" s="230">
        <v>60</v>
      </c>
      <c r="BC74" s="230">
        <v>37</v>
      </c>
      <c r="BD74" s="230">
        <v>30</v>
      </c>
      <c r="BE74" s="230">
        <v>6</v>
      </c>
      <c r="BF74" s="230">
        <v>2</v>
      </c>
      <c r="BG74" s="230">
        <v>8</v>
      </c>
      <c r="BH74" s="230">
        <v>16</v>
      </c>
      <c r="BI74" s="230">
        <v>3</v>
      </c>
      <c r="BJ74" s="230">
        <v>0</v>
      </c>
      <c r="BK74" s="230">
        <v>3</v>
      </c>
      <c r="BL74" s="230">
        <v>2</v>
      </c>
      <c r="BM74" s="230">
        <v>0</v>
      </c>
      <c r="BN74" s="230">
        <v>0</v>
      </c>
      <c r="BO74" s="230">
        <v>0</v>
      </c>
      <c r="BP74" s="230">
        <v>0</v>
      </c>
      <c r="BQ74" s="230">
        <v>0</v>
      </c>
      <c r="BR74" s="132">
        <f t="shared" si="56"/>
        <v>305</v>
      </c>
    </row>
    <row r="75" spans="1:70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8"/>
      <c r="Q75" s="221" t="s">
        <v>633</v>
      </c>
      <c r="R75" s="222">
        <f t="shared" ref="R75:BQ75" si="57">IF(ISBLANK(R73),"-",R73+R74)</f>
        <v>0</v>
      </c>
      <c r="S75" s="222">
        <f t="shared" si="57"/>
        <v>0</v>
      </c>
      <c r="T75" s="222">
        <f t="shared" si="57"/>
        <v>0</v>
      </c>
      <c r="U75" s="222">
        <f t="shared" si="57"/>
        <v>0</v>
      </c>
      <c r="V75" s="222">
        <f t="shared" si="57"/>
        <v>0</v>
      </c>
      <c r="W75" s="222">
        <f t="shared" si="57"/>
        <v>0</v>
      </c>
      <c r="X75" s="222" t="str">
        <f t="shared" si="57"/>
        <v>-</v>
      </c>
      <c r="Y75" s="222">
        <f t="shared" si="57"/>
        <v>0</v>
      </c>
      <c r="Z75" s="222">
        <f t="shared" si="57"/>
        <v>0</v>
      </c>
      <c r="AA75" s="222">
        <f t="shared" si="57"/>
        <v>0</v>
      </c>
      <c r="AB75" s="222">
        <f t="shared" si="57"/>
        <v>0</v>
      </c>
      <c r="AC75" s="222">
        <f t="shared" si="57"/>
        <v>0</v>
      </c>
      <c r="AD75" s="222">
        <f t="shared" si="57"/>
        <v>0</v>
      </c>
      <c r="AE75" s="222">
        <f t="shared" si="57"/>
        <v>0</v>
      </c>
      <c r="AF75" s="222">
        <f t="shared" si="57"/>
        <v>0</v>
      </c>
      <c r="AG75" s="222">
        <f t="shared" si="57"/>
        <v>0</v>
      </c>
      <c r="AH75" s="222">
        <f t="shared" si="57"/>
        <v>0</v>
      </c>
      <c r="AI75" s="222">
        <f t="shared" si="57"/>
        <v>0</v>
      </c>
      <c r="AJ75" s="222">
        <f t="shared" si="57"/>
        <v>0</v>
      </c>
      <c r="AK75" s="222">
        <f t="shared" si="57"/>
        <v>0</v>
      </c>
      <c r="AL75" s="222">
        <f t="shared" si="57"/>
        <v>0</v>
      </c>
      <c r="AM75" s="222">
        <f t="shared" si="57"/>
        <v>0</v>
      </c>
      <c r="AN75" s="222">
        <f t="shared" si="57"/>
        <v>0</v>
      </c>
      <c r="AO75" s="222">
        <f t="shared" si="57"/>
        <v>1</v>
      </c>
      <c r="AP75" s="222">
        <f t="shared" si="57"/>
        <v>1</v>
      </c>
      <c r="AQ75" s="222">
        <f t="shared" si="57"/>
        <v>0</v>
      </c>
      <c r="AR75" s="222">
        <f t="shared" si="57"/>
        <v>4</v>
      </c>
      <c r="AS75" s="222">
        <f t="shared" si="57"/>
        <v>2</v>
      </c>
      <c r="AT75" s="222">
        <f t="shared" si="57"/>
        <v>2</v>
      </c>
      <c r="AU75" s="222">
        <f t="shared" si="57"/>
        <v>23</v>
      </c>
      <c r="AV75" s="222">
        <f t="shared" si="57"/>
        <v>32</v>
      </c>
      <c r="AW75" s="222">
        <f t="shared" si="57"/>
        <v>15</v>
      </c>
      <c r="AX75" s="222">
        <f t="shared" si="57"/>
        <v>70</v>
      </c>
      <c r="AY75" s="222">
        <f t="shared" si="57"/>
        <v>45</v>
      </c>
      <c r="AZ75" s="222">
        <f t="shared" si="57"/>
        <v>101</v>
      </c>
      <c r="BA75" s="222">
        <f t="shared" si="57"/>
        <v>92</v>
      </c>
      <c r="BB75" s="222">
        <f t="shared" si="57"/>
        <v>139</v>
      </c>
      <c r="BC75" s="222">
        <f t="shared" si="57"/>
        <v>94</v>
      </c>
      <c r="BD75" s="222">
        <f t="shared" si="57"/>
        <v>196</v>
      </c>
      <c r="BE75" s="222">
        <f t="shared" si="57"/>
        <v>22</v>
      </c>
      <c r="BF75" s="222">
        <f t="shared" si="57"/>
        <v>33</v>
      </c>
      <c r="BG75" s="222">
        <f t="shared" si="57"/>
        <v>65</v>
      </c>
      <c r="BH75" s="222">
        <f t="shared" si="57"/>
        <v>149</v>
      </c>
      <c r="BI75" s="222">
        <f t="shared" si="57"/>
        <v>33</v>
      </c>
      <c r="BJ75" s="222">
        <f t="shared" si="57"/>
        <v>0</v>
      </c>
      <c r="BK75" s="222">
        <f t="shared" si="57"/>
        <v>7</v>
      </c>
      <c r="BL75" s="222">
        <f t="shared" si="57"/>
        <v>7</v>
      </c>
      <c r="BM75" s="222">
        <f t="shared" si="57"/>
        <v>0</v>
      </c>
      <c r="BN75" s="222">
        <f t="shared" si="57"/>
        <v>0</v>
      </c>
      <c r="BO75" s="222">
        <f t="shared" si="57"/>
        <v>0</v>
      </c>
      <c r="BP75" s="222">
        <f t="shared" si="57"/>
        <v>0</v>
      </c>
      <c r="BQ75" s="222">
        <f t="shared" si="57"/>
        <v>0</v>
      </c>
      <c r="BR75" s="133">
        <f t="shared" si="56"/>
        <v>1133</v>
      </c>
    </row>
    <row r="76" spans="1:70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8"/>
      <c r="Q76" s="219" t="s">
        <v>936</v>
      </c>
      <c r="R76" s="223" t="str">
        <f t="shared" ref="R76:BQ76" si="58">IF(ISNUMBER(R75),(IF(R75&gt;0,(100/(R73+R74))*R73,"-")),"-")</f>
        <v>-</v>
      </c>
      <c r="S76" s="223" t="str">
        <f t="shared" si="58"/>
        <v>-</v>
      </c>
      <c r="T76" s="223" t="str">
        <f t="shared" si="58"/>
        <v>-</v>
      </c>
      <c r="U76" s="223" t="str">
        <f t="shared" si="58"/>
        <v>-</v>
      </c>
      <c r="V76" s="223" t="str">
        <f t="shared" si="58"/>
        <v>-</v>
      </c>
      <c r="W76" s="223" t="str">
        <f t="shared" si="58"/>
        <v>-</v>
      </c>
      <c r="X76" s="223" t="str">
        <f t="shared" si="58"/>
        <v>-</v>
      </c>
      <c r="Y76" s="223" t="str">
        <f t="shared" si="58"/>
        <v>-</v>
      </c>
      <c r="Z76" s="223" t="str">
        <f t="shared" si="58"/>
        <v>-</v>
      </c>
      <c r="AA76" s="223" t="str">
        <f t="shared" si="58"/>
        <v>-</v>
      </c>
      <c r="AB76" s="223" t="str">
        <f t="shared" si="58"/>
        <v>-</v>
      </c>
      <c r="AC76" s="223" t="str">
        <f t="shared" si="58"/>
        <v>-</v>
      </c>
      <c r="AD76" s="223" t="str">
        <f t="shared" si="58"/>
        <v>-</v>
      </c>
      <c r="AE76" s="223" t="str">
        <f t="shared" si="58"/>
        <v>-</v>
      </c>
      <c r="AF76" s="223" t="str">
        <f t="shared" si="58"/>
        <v>-</v>
      </c>
      <c r="AG76" s="223" t="str">
        <f t="shared" si="58"/>
        <v>-</v>
      </c>
      <c r="AH76" s="223" t="str">
        <f t="shared" si="58"/>
        <v>-</v>
      </c>
      <c r="AI76" s="223" t="str">
        <f t="shared" si="58"/>
        <v>-</v>
      </c>
      <c r="AJ76" s="223" t="str">
        <f t="shared" si="58"/>
        <v>-</v>
      </c>
      <c r="AK76" s="223" t="str">
        <f t="shared" si="58"/>
        <v>-</v>
      </c>
      <c r="AL76" s="223" t="str">
        <f t="shared" si="58"/>
        <v>-</v>
      </c>
      <c r="AM76" s="223" t="str">
        <f t="shared" si="58"/>
        <v>-</v>
      </c>
      <c r="AN76" s="223" t="str">
        <f t="shared" si="58"/>
        <v>-</v>
      </c>
      <c r="AO76" s="223">
        <f t="shared" si="58"/>
        <v>100</v>
      </c>
      <c r="AP76" s="223">
        <f t="shared" si="58"/>
        <v>0</v>
      </c>
      <c r="AQ76" s="223" t="str">
        <f t="shared" si="58"/>
        <v>-</v>
      </c>
      <c r="AR76" s="223">
        <f t="shared" si="58"/>
        <v>75</v>
      </c>
      <c r="AS76" s="223">
        <f t="shared" si="58"/>
        <v>0</v>
      </c>
      <c r="AT76" s="223">
        <f t="shared" si="58"/>
        <v>0</v>
      </c>
      <c r="AU76" s="223">
        <f t="shared" si="58"/>
        <v>82.608695652173907</v>
      </c>
      <c r="AV76" s="223">
        <f t="shared" si="58"/>
        <v>59.375</v>
      </c>
      <c r="AW76" s="223">
        <f t="shared" si="58"/>
        <v>66.666666666666671</v>
      </c>
      <c r="AX76" s="223">
        <f t="shared" si="58"/>
        <v>70</v>
      </c>
      <c r="AY76" s="223">
        <f t="shared" si="58"/>
        <v>68.888888888888886</v>
      </c>
      <c r="AZ76" s="223">
        <f t="shared" si="58"/>
        <v>56.435643564356432</v>
      </c>
      <c r="BA76" s="223">
        <f t="shared" si="58"/>
        <v>66.304347826086953</v>
      </c>
      <c r="BB76" s="223">
        <f t="shared" si="58"/>
        <v>56.834532374100718</v>
      </c>
      <c r="BC76" s="223">
        <f t="shared" si="58"/>
        <v>60.638297872340424</v>
      </c>
      <c r="BD76" s="223">
        <f t="shared" si="58"/>
        <v>84.693877551020407</v>
      </c>
      <c r="BE76" s="223">
        <f t="shared" si="58"/>
        <v>72.727272727272734</v>
      </c>
      <c r="BF76" s="223">
        <f t="shared" si="58"/>
        <v>93.939393939393938</v>
      </c>
      <c r="BG76" s="223">
        <f t="shared" si="58"/>
        <v>87.692307692307693</v>
      </c>
      <c r="BH76" s="223">
        <f t="shared" si="58"/>
        <v>89.261744966442961</v>
      </c>
      <c r="BI76" s="223">
        <f t="shared" si="58"/>
        <v>90.909090909090907</v>
      </c>
      <c r="BJ76" s="223" t="str">
        <f t="shared" si="58"/>
        <v>-</v>
      </c>
      <c r="BK76" s="223">
        <f t="shared" si="58"/>
        <v>57.142857142857146</v>
      </c>
      <c r="BL76" s="223">
        <f t="shared" si="58"/>
        <v>71.428571428571431</v>
      </c>
      <c r="BM76" s="223" t="str">
        <f t="shared" si="58"/>
        <v>-</v>
      </c>
      <c r="BN76" s="223" t="str">
        <f t="shared" si="58"/>
        <v>-</v>
      </c>
      <c r="BO76" s="223" t="str">
        <f t="shared" si="58"/>
        <v>-</v>
      </c>
      <c r="BP76" s="223" t="str">
        <f t="shared" si="58"/>
        <v>-</v>
      </c>
      <c r="BQ76" s="223" t="str">
        <f t="shared" si="58"/>
        <v>-</v>
      </c>
      <c r="BR76" s="270">
        <f t="shared" ref="BR76:BR77" si="59">AVERAGE(R76:BQ76)</f>
        <v>64.115781327344152</v>
      </c>
    </row>
    <row r="77" spans="1:70" x14ac:dyDescent="0.2">
      <c r="A77" s="286"/>
      <c r="B77" s="286"/>
      <c r="C77" s="286"/>
      <c r="D77" s="286"/>
      <c r="E77" s="286"/>
      <c r="F77" s="286"/>
      <c r="G77" s="285"/>
      <c r="H77" s="285"/>
      <c r="I77" s="285"/>
      <c r="J77" s="285"/>
      <c r="K77" s="285"/>
      <c r="L77" s="285"/>
      <c r="M77" s="285"/>
      <c r="N77" s="286"/>
      <c r="O77" s="286"/>
      <c r="P77" s="289"/>
      <c r="Q77" s="224" t="s">
        <v>937</v>
      </c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122" t="e">
        <f t="shared" si="59"/>
        <v>#DIV/0!</v>
      </c>
    </row>
    <row r="78" spans="1:70" ht="12.75" customHeight="1" x14ac:dyDescent="0.2">
      <c r="A78" s="306" t="s">
        <v>29</v>
      </c>
      <c r="B78" s="307">
        <v>17</v>
      </c>
      <c r="C78" s="307" t="s">
        <v>464</v>
      </c>
      <c r="D78" s="306" t="s">
        <v>76</v>
      </c>
      <c r="E78" s="307" t="s">
        <v>465</v>
      </c>
      <c r="F78" s="307"/>
      <c r="G78" s="304"/>
      <c r="H78" s="305" t="s">
        <v>471</v>
      </c>
      <c r="I78" s="304" t="s">
        <v>346</v>
      </c>
      <c r="J78" s="304"/>
      <c r="K78" s="304"/>
      <c r="L78" s="304"/>
      <c r="M78" s="304"/>
      <c r="N78" s="307"/>
      <c r="O78" s="307"/>
      <c r="P78" s="309"/>
      <c r="Q78" s="219" t="s">
        <v>934</v>
      </c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>
        <v>0</v>
      </c>
      <c r="AN78" s="230">
        <v>0</v>
      </c>
      <c r="AO78" s="230">
        <v>0</v>
      </c>
      <c r="AP78" s="230">
        <v>0</v>
      </c>
      <c r="AQ78" s="230">
        <v>3</v>
      </c>
      <c r="AR78" s="230">
        <v>1</v>
      </c>
      <c r="AS78" s="230">
        <v>1</v>
      </c>
      <c r="AT78" s="230">
        <v>13</v>
      </c>
      <c r="AU78" s="230">
        <v>45</v>
      </c>
      <c r="AV78" s="230">
        <v>44</v>
      </c>
      <c r="AW78" s="230">
        <v>27</v>
      </c>
      <c r="AX78" s="230">
        <v>79</v>
      </c>
      <c r="AY78" s="230">
        <v>82</v>
      </c>
      <c r="AZ78" s="230">
        <v>100</v>
      </c>
      <c r="BA78" s="230">
        <v>141</v>
      </c>
      <c r="BB78" s="230">
        <v>172</v>
      </c>
      <c r="BC78" s="230">
        <v>48</v>
      </c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132">
        <f t="shared" ref="BR78:BR80" si="60">SUM(R78:BQ78)</f>
        <v>756</v>
      </c>
    </row>
    <row r="79" spans="1:70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8"/>
      <c r="Q79" s="219" t="s">
        <v>935</v>
      </c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>
        <v>0</v>
      </c>
      <c r="AN79" s="230">
        <v>0</v>
      </c>
      <c r="AO79" s="230">
        <v>0</v>
      </c>
      <c r="AP79" s="230">
        <v>1</v>
      </c>
      <c r="AQ79" s="230">
        <v>0</v>
      </c>
      <c r="AR79" s="230">
        <v>0</v>
      </c>
      <c r="AS79" s="230">
        <v>1</v>
      </c>
      <c r="AT79" s="230">
        <v>3</v>
      </c>
      <c r="AU79" s="230">
        <v>24</v>
      </c>
      <c r="AV79" s="230">
        <v>15</v>
      </c>
      <c r="AW79" s="230">
        <v>13</v>
      </c>
      <c r="AX79" s="230">
        <v>24</v>
      </c>
      <c r="AY79" s="230">
        <v>27</v>
      </c>
      <c r="AZ79" s="230">
        <v>94</v>
      </c>
      <c r="BA79" s="230">
        <v>97</v>
      </c>
      <c r="BB79" s="230">
        <v>126</v>
      </c>
      <c r="BC79" s="230">
        <v>23</v>
      </c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132">
        <f t="shared" si="60"/>
        <v>448</v>
      </c>
    </row>
    <row r="80" spans="1:70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8"/>
      <c r="Q80" s="221" t="s">
        <v>633</v>
      </c>
      <c r="R80" s="222" t="str">
        <f t="shared" ref="R80:BQ80" si="61">IF(ISBLANK(R78),"-",R78+R79)</f>
        <v>-</v>
      </c>
      <c r="S80" s="222" t="str">
        <f t="shared" si="61"/>
        <v>-</v>
      </c>
      <c r="T80" s="222" t="str">
        <f t="shared" si="61"/>
        <v>-</v>
      </c>
      <c r="U80" s="222" t="str">
        <f t="shared" si="61"/>
        <v>-</v>
      </c>
      <c r="V80" s="222" t="str">
        <f t="shared" si="61"/>
        <v>-</v>
      </c>
      <c r="W80" s="222" t="str">
        <f t="shared" si="61"/>
        <v>-</v>
      </c>
      <c r="X80" s="222" t="str">
        <f t="shared" si="61"/>
        <v>-</v>
      </c>
      <c r="Y80" s="222" t="str">
        <f t="shared" si="61"/>
        <v>-</v>
      </c>
      <c r="Z80" s="222" t="str">
        <f t="shared" si="61"/>
        <v>-</v>
      </c>
      <c r="AA80" s="222" t="str">
        <f t="shared" si="61"/>
        <v>-</v>
      </c>
      <c r="AB80" s="222" t="str">
        <f t="shared" si="61"/>
        <v>-</v>
      </c>
      <c r="AC80" s="222" t="str">
        <f t="shared" si="61"/>
        <v>-</v>
      </c>
      <c r="AD80" s="222" t="str">
        <f t="shared" si="61"/>
        <v>-</v>
      </c>
      <c r="AE80" s="222" t="str">
        <f t="shared" si="61"/>
        <v>-</v>
      </c>
      <c r="AF80" s="222" t="str">
        <f t="shared" si="61"/>
        <v>-</v>
      </c>
      <c r="AG80" s="222" t="str">
        <f t="shared" si="61"/>
        <v>-</v>
      </c>
      <c r="AH80" s="222" t="str">
        <f t="shared" si="61"/>
        <v>-</v>
      </c>
      <c r="AI80" s="222" t="str">
        <f t="shared" si="61"/>
        <v>-</v>
      </c>
      <c r="AJ80" s="222" t="str">
        <f t="shared" si="61"/>
        <v>-</v>
      </c>
      <c r="AK80" s="222" t="str">
        <f t="shared" si="61"/>
        <v>-</v>
      </c>
      <c r="AL80" s="222" t="str">
        <f t="shared" si="61"/>
        <v>-</v>
      </c>
      <c r="AM80" s="222">
        <f t="shared" si="61"/>
        <v>0</v>
      </c>
      <c r="AN80" s="222">
        <f t="shared" si="61"/>
        <v>0</v>
      </c>
      <c r="AO80" s="222">
        <f t="shared" si="61"/>
        <v>0</v>
      </c>
      <c r="AP80" s="222">
        <f t="shared" si="61"/>
        <v>1</v>
      </c>
      <c r="AQ80" s="222">
        <f t="shared" si="61"/>
        <v>3</v>
      </c>
      <c r="AR80" s="222">
        <f t="shared" si="61"/>
        <v>1</v>
      </c>
      <c r="AS80" s="222">
        <f t="shared" si="61"/>
        <v>2</v>
      </c>
      <c r="AT80" s="222">
        <f t="shared" si="61"/>
        <v>16</v>
      </c>
      <c r="AU80" s="222">
        <f t="shared" si="61"/>
        <v>69</v>
      </c>
      <c r="AV80" s="222">
        <f t="shared" si="61"/>
        <v>59</v>
      </c>
      <c r="AW80" s="222">
        <f t="shared" si="61"/>
        <v>40</v>
      </c>
      <c r="AX80" s="222">
        <f t="shared" si="61"/>
        <v>103</v>
      </c>
      <c r="AY80" s="222">
        <f t="shared" si="61"/>
        <v>109</v>
      </c>
      <c r="AZ80" s="222">
        <f t="shared" si="61"/>
        <v>194</v>
      </c>
      <c r="BA80" s="222">
        <f t="shared" si="61"/>
        <v>238</v>
      </c>
      <c r="BB80" s="222">
        <f t="shared" si="61"/>
        <v>298</v>
      </c>
      <c r="BC80" s="222">
        <f t="shared" si="61"/>
        <v>71</v>
      </c>
      <c r="BD80" s="222" t="str">
        <f t="shared" si="61"/>
        <v>-</v>
      </c>
      <c r="BE80" s="222" t="str">
        <f t="shared" si="61"/>
        <v>-</v>
      </c>
      <c r="BF80" s="222" t="str">
        <f t="shared" si="61"/>
        <v>-</v>
      </c>
      <c r="BG80" s="222" t="str">
        <f t="shared" si="61"/>
        <v>-</v>
      </c>
      <c r="BH80" s="222" t="str">
        <f t="shared" si="61"/>
        <v>-</v>
      </c>
      <c r="BI80" s="222" t="str">
        <f t="shared" si="61"/>
        <v>-</v>
      </c>
      <c r="BJ80" s="222" t="str">
        <f t="shared" si="61"/>
        <v>-</v>
      </c>
      <c r="BK80" s="222" t="str">
        <f t="shared" si="61"/>
        <v>-</v>
      </c>
      <c r="BL80" s="222" t="str">
        <f t="shared" si="61"/>
        <v>-</v>
      </c>
      <c r="BM80" s="222" t="str">
        <f t="shared" si="61"/>
        <v>-</v>
      </c>
      <c r="BN80" s="222" t="str">
        <f t="shared" si="61"/>
        <v>-</v>
      </c>
      <c r="BO80" s="222" t="str">
        <f t="shared" si="61"/>
        <v>-</v>
      </c>
      <c r="BP80" s="222" t="str">
        <f t="shared" si="61"/>
        <v>-</v>
      </c>
      <c r="BQ80" s="222" t="str">
        <f t="shared" si="61"/>
        <v>-</v>
      </c>
      <c r="BR80" s="133">
        <f t="shared" si="60"/>
        <v>1204</v>
      </c>
    </row>
    <row r="81" spans="1:70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8"/>
      <c r="Q81" s="219" t="s">
        <v>936</v>
      </c>
      <c r="R81" s="223" t="str">
        <f t="shared" ref="R81:BQ81" si="62">IF(ISNUMBER(R80),(IF(R80&gt;0,(100/(R78+R79))*R78,"-")),"-")</f>
        <v>-</v>
      </c>
      <c r="S81" s="223" t="str">
        <f t="shared" si="62"/>
        <v>-</v>
      </c>
      <c r="T81" s="223" t="str">
        <f t="shared" si="62"/>
        <v>-</v>
      </c>
      <c r="U81" s="223" t="str">
        <f t="shared" si="62"/>
        <v>-</v>
      </c>
      <c r="V81" s="223" t="str">
        <f t="shared" si="62"/>
        <v>-</v>
      </c>
      <c r="W81" s="223" t="str">
        <f t="shared" si="62"/>
        <v>-</v>
      </c>
      <c r="X81" s="223" t="str">
        <f t="shared" si="62"/>
        <v>-</v>
      </c>
      <c r="Y81" s="223" t="str">
        <f t="shared" si="62"/>
        <v>-</v>
      </c>
      <c r="Z81" s="223" t="str">
        <f t="shared" si="62"/>
        <v>-</v>
      </c>
      <c r="AA81" s="223" t="str">
        <f t="shared" si="62"/>
        <v>-</v>
      </c>
      <c r="AB81" s="223" t="str">
        <f t="shared" si="62"/>
        <v>-</v>
      </c>
      <c r="AC81" s="223" t="str">
        <f t="shared" si="62"/>
        <v>-</v>
      </c>
      <c r="AD81" s="223" t="str">
        <f t="shared" si="62"/>
        <v>-</v>
      </c>
      <c r="AE81" s="223" t="str">
        <f t="shared" si="62"/>
        <v>-</v>
      </c>
      <c r="AF81" s="223" t="str">
        <f t="shared" si="62"/>
        <v>-</v>
      </c>
      <c r="AG81" s="223" t="str">
        <f t="shared" si="62"/>
        <v>-</v>
      </c>
      <c r="AH81" s="223" t="str">
        <f t="shared" si="62"/>
        <v>-</v>
      </c>
      <c r="AI81" s="223" t="str">
        <f t="shared" si="62"/>
        <v>-</v>
      </c>
      <c r="AJ81" s="223" t="str">
        <f t="shared" si="62"/>
        <v>-</v>
      </c>
      <c r="AK81" s="223" t="str">
        <f t="shared" si="62"/>
        <v>-</v>
      </c>
      <c r="AL81" s="223" t="str">
        <f t="shared" si="62"/>
        <v>-</v>
      </c>
      <c r="AM81" s="223" t="str">
        <f t="shared" si="62"/>
        <v>-</v>
      </c>
      <c r="AN81" s="223" t="str">
        <f t="shared" si="62"/>
        <v>-</v>
      </c>
      <c r="AO81" s="223" t="str">
        <f t="shared" si="62"/>
        <v>-</v>
      </c>
      <c r="AP81" s="223">
        <f t="shared" si="62"/>
        <v>0</v>
      </c>
      <c r="AQ81" s="223">
        <f t="shared" si="62"/>
        <v>100</v>
      </c>
      <c r="AR81" s="223">
        <f t="shared" si="62"/>
        <v>100</v>
      </c>
      <c r="AS81" s="223">
        <f t="shared" si="62"/>
        <v>50</v>
      </c>
      <c r="AT81" s="223">
        <f t="shared" si="62"/>
        <v>81.25</v>
      </c>
      <c r="AU81" s="223">
        <f t="shared" si="62"/>
        <v>65.217391304347828</v>
      </c>
      <c r="AV81" s="223">
        <f t="shared" si="62"/>
        <v>74.576271186440678</v>
      </c>
      <c r="AW81" s="223">
        <f t="shared" si="62"/>
        <v>67.5</v>
      </c>
      <c r="AX81" s="223">
        <f t="shared" si="62"/>
        <v>76.699029126213588</v>
      </c>
      <c r="AY81" s="223">
        <f t="shared" si="62"/>
        <v>75.22935779816514</v>
      </c>
      <c r="AZ81" s="223">
        <f t="shared" si="62"/>
        <v>51.546391752577314</v>
      </c>
      <c r="BA81" s="223">
        <f t="shared" si="62"/>
        <v>59.243697478991599</v>
      </c>
      <c r="BB81" s="223">
        <f t="shared" si="62"/>
        <v>57.718120805369132</v>
      </c>
      <c r="BC81" s="223">
        <f t="shared" si="62"/>
        <v>67.605633802816897</v>
      </c>
      <c r="BD81" s="223" t="str">
        <f t="shared" si="62"/>
        <v>-</v>
      </c>
      <c r="BE81" s="223" t="str">
        <f t="shared" si="62"/>
        <v>-</v>
      </c>
      <c r="BF81" s="223" t="str">
        <f t="shared" si="62"/>
        <v>-</v>
      </c>
      <c r="BG81" s="223" t="str">
        <f t="shared" si="62"/>
        <v>-</v>
      </c>
      <c r="BH81" s="223" t="str">
        <f t="shared" si="62"/>
        <v>-</v>
      </c>
      <c r="BI81" s="223" t="str">
        <f t="shared" si="62"/>
        <v>-</v>
      </c>
      <c r="BJ81" s="223" t="str">
        <f t="shared" si="62"/>
        <v>-</v>
      </c>
      <c r="BK81" s="223" t="str">
        <f t="shared" si="62"/>
        <v>-</v>
      </c>
      <c r="BL81" s="223" t="str">
        <f t="shared" si="62"/>
        <v>-</v>
      </c>
      <c r="BM81" s="223" t="str">
        <f t="shared" si="62"/>
        <v>-</v>
      </c>
      <c r="BN81" s="223" t="str">
        <f t="shared" si="62"/>
        <v>-</v>
      </c>
      <c r="BO81" s="223" t="str">
        <f t="shared" si="62"/>
        <v>-</v>
      </c>
      <c r="BP81" s="223" t="str">
        <f t="shared" si="62"/>
        <v>-</v>
      </c>
      <c r="BQ81" s="223" t="str">
        <f t="shared" si="62"/>
        <v>-</v>
      </c>
      <c r="BR81" s="270">
        <f t="shared" ref="BR81:BR82" si="63">AVERAGE(R81:BQ81)</f>
        <v>66.18470666106586</v>
      </c>
    </row>
    <row r="82" spans="1:70" x14ac:dyDescent="0.2">
      <c r="A82" s="286"/>
      <c r="B82" s="286"/>
      <c r="C82" s="286"/>
      <c r="D82" s="286"/>
      <c r="E82" s="286"/>
      <c r="F82" s="286"/>
      <c r="G82" s="285"/>
      <c r="H82" s="285"/>
      <c r="I82" s="285"/>
      <c r="J82" s="285"/>
      <c r="K82" s="285"/>
      <c r="L82" s="285"/>
      <c r="M82" s="285"/>
      <c r="N82" s="286"/>
      <c r="O82" s="286"/>
      <c r="P82" s="289"/>
      <c r="Q82" s="224" t="s">
        <v>937</v>
      </c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122" t="e">
        <f t="shared" si="63"/>
        <v>#DIV/0!</v>
      </c>
    </row>
    <row r="83" spans="1:70" ht="12.75" customHeight="1" x14ac:dyDescent="0.2">
      <c r="A83" s="345" t="s">
        <v>29</v>
      </c>
      <c r="B83" s="307">
        <v>18</v>
      </c>
      <c r="C83" s="307" t="s">
        <v>464</v>
      </c>
      <c r="D83" s="306" t="s">
        <v>76</v>
      </c>
      <c r="E83" s="307" t="s">
        <v>465</v>
      </c>
      <c r="F83" s="307"/>
      <c r="G83" s="304" t="s">
        <v>472</v>
      </c>
      <c r="H83" s="305" t="s">
        <v>473</v>
      </c>
      <c r="I83" s="304" t="s">
        <v>474</v>
      </c>
      <c r="J83" s="304"/>
      <c r="K83" s="304"/>
      <c r="L83" s="304"/>
      <c r="M83" s="304"/>
      <c r="N83" s="307"/>
      <c r="O83" s="307"/>
      <c r="P83" s="309"/>
      <c r="Q83" s="219" t="s">
        <v>934</v>
      </c>
      <c r="R83" s="230">
        <v>0</v>
      </c>
      <c r="S83" s="230">
        <v>0</v>
      </c>
      <c r="T83" s="230">
        <v>0</v>
      </c>
      <c r="U83" s="230">
        <v>0</v>
      </c>
      <c r="V83" s="230">
        <v>0</v>
      </c>
      <c r="W83" s="230">
        <v>0</v>
      </c>
      <c r="X83" s="230"/>
      <c r="Y83" s="230">
        <v>0</v>
      </c>
      <c r="Z83" s="230">
        <v>0</v>
      </c>
      <c r="AA83" s="230">
        <v>0</v>
      </c>
      <c r="AB83" s="230">
        <v>0</v>
      </c>
      <c r="AC83" s="230">
        <v>0</v>
      </c>
      <c r="AD83" s="230">
        <v>0</v>
      </c>
      <c r="AE83" s="230">
        <v>0</v>
      </c>
      <c r="AF83" s="230">
        <v>0</v>
      </c>
      <c r="AG83" s="230">
        <v>0</v>
      </c>
      <c r="AH83" s="230">
        <v>0</v>
      </c>
      <c r="AI83" s="230">
        <v>0</v>
      </c>
      <c r="AJ83" s="230">
        <v>0</v>
      </c>
      <c r="AK83" s="230">
        <v>0</v>
      </c>
      <c r="AL83" s="230">
        <v>0</v>
      </c>
      <c r="AM83" s="230">
        <v>0</v>
      </c>
      <c r="AN83" s="230">
        <v>0</v>
      </c>
      <c r="AO83" s="230">
        <v>0</v>
      </c>
      <c r="AP83" s="230">
        <v>0</v>
      </c>
      <c r="AQ83" s="230">
        <v>0</v>
      </c>
      <c r="AR83" s="230">
        <v>1</v>
      </c>
      <c r="AS83" s="230">
        <v>6</v>
      </c>
      <c r="AT83" s="230">
        <v>2</v>
      </c>
      <c r="AU83" s="230">
        <v>8</v>
      </c>
      <c r="AV83" s="230">
        <v>11</v>
      </c>
      <c r="AW83" s="230">
        <v>17</v>
      </c>
      <c r="AX83" s="230">
        <v>16</v>
      </c>
      <c r="AY83" s="230">
        <v>12</v>
      </c>
      <c r="AZ83" s="230">
        <v>35</v>
      </c>
      <c r="BA83" s="230">
        <v>86</v>
      </c>
      <c r="BB83" s="230">
        <v>88</v>
      </c>
      <c r="BC83" s="230">
        <v>33</v>
      </c>
      <c r="BD83" s="230">
        <v>45</v>
      </c>
      <c r="BE83" s="230">
        <v>14</v>
      </c>
      <c r="BF83" s="230">
        <v>24</v>
      </c>
      <c r="BG83" s="230">
        <v>54</v>
      </c>
      <c r="BH83" s="230">
        <v>96</v>
      </c>
      <c r="BI83" s="230">
        <v>25</v>
      </c>
      <c r="BJ83" s="230">
        <v>0</v>
      </c>
      <c r="BK83" s="230">
        <v>2</v>
      </c>
      <c r="BL83" s="230">
        <v>2</v>
      </c>
      <c r="BM83" s="230">
        <v>0</v>
      </c>
      <c r="BN83" s="230">
        <v>0</v>
      </c>
      <c r="BO83" s="230">
        <v>0</v>
      </c>
      <c r="BP83" s="230">
        <v>0</v>
      </c>
      <c r="BQ83" s="230">
        <v>0</v>
      </c>
      <c r="BR83" s="132">
        <f t="shared" ref="BR83:BR85" si="64">SUM(R83:BQ83)</f>
        <v>577</v>
      </c>
    </row>
    <row r="84" spans="1:70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8"/>
      <c r="Q84" s="219" t="s">
        <v>935</v>
      </c>
      <c r="R84" s="230">
        <v>3</v>
      </c>
      <c r="S84" s="230">
        <v>0</v>
      </c>
      <c r="T84" s="230">
        <v>0</v>
      </c>
      <c r="U84" s="230">
        <v>0</v>
      </c>
      <c r="V84" s="230">
        <v>0</v>
      </c>
      <c r="W84" s="230">
        <v>0</v>
      </c>
      <c r="X84" s="230"/>
      <c r="Y84" s="230">
        <v>0</v>
      </c>
      <c r="Z84" s="230">
        <v>0</v>
      </c>
      <c r="AA84" s="230">
        <v>0</v>
      </c>
      <c r="AB84" s="230">
        <v>0</v>
      </c>
      <c r="AC84" s="230">
        <v>0</v>
      </c>
      <c r="AD84" s="230">
        <v>0</v>
      </c>
      <c r="AE84" s="230">
        <v>0</v>
      </c>
      <c r="AF84" s="230">
        <v>0</v>
      </c>
      <c r="AG84" s="230">
        <v>0</v>
      </c>
      <c r="AH84" s="230">
        <v>0</v>
      </c>
      <c r="AI84" s="230">
        <v>0</v>
      </c>
      <c r="AJ84" s="230">
        <v>0</v>
      </c>
      <c r="AK84" s="230">
        <v>0</v>
      </c>
      <c r="AL84" s="230">
        <v>0</v>
      </c>
      <c r="AM84" s="230">
        <v>0</v>
      </c>
      <c r="AN84" s="230">
        <v>0</v>
      </c>
      <c r="AO84" s="230">
        <v>0</v>
      </c>
      <c r="AP84" s="230">
        <v>1</v>
      </c>
      <c r="AQ84" s="230">
        <v>0</v>
      </c>
      <c r="AR84" s="230">
        <v>0</v>
      </c>
      <c r="AS84" s="230">
        <v>3</v>
      </c>
      <c r="AT84" s="230">
        <v>1</v>
      </c>
      <c r="AU84" s="230">
        <v>14</v>
      </c>
      <c r="AV84" s="230">
        <v>11</v>
      </c>
      <c r="AW84" s="230">
        <v>9</v>
      </c>
      <c r="AX84" s="230">
        <v>12</v>
      </c>
      <c r="AY84" s="230">
        <v>22</v>
      </c>
      <c r="AZ84" s="230">
        <v>91</v>
      </c>
      <c r="BA84" s="230">
        <v>104</v>
      </c>
      <c r="BB84" s="230">
        <v>89</v>
      </c>
      <c r="BC84" s="230">
        <v>19</v>
      </c>
      <c r="BD84" s="230">
        <v>16</v>
      </c>
      <c r="BE84" s="230">
        <v>3</v>
      </c>
      <c r="BF84" s="230">
        <v>2</v>
      </c>
      <c r="BG84" s="230">
        <v>13</v>
      </c>
      <c r="BH84" s="230">
        <v>14</v>
      </c>
      <c r="BI84" s="230">
        <v>4</v>
      </c>
      <c r="BJ84" s="230">
        <v>0</v>
      </c>
      <c r="BK84" s="230">
        <v>2</v>
      </c>
      <c r="BL84" s="230">
        <v>2</v>
      </c>
      <c r="BM84" s="230">
        <v>0</v>
      </c>
      <c r="BN84" s="230">
        <v>0</v>
      </c>
      <c r="BO84" s="230">
        <v>0</v>
      </c>
      <c r="BP84" s="230">
        <v>0</v>
      </c>
      <c r="BQ84" s="230">
        <v>0</v>
      </c>
      <c r="BR84" s="132">
        <f t="shared" si="64"/>
        <v>435</v>
      </c>
    </row>
    <row r="85" spans="1:70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8"/>
      <c r="Q85" s="221" t="s">
        <v>633</v>
      </c>
      <c r="R85" s="222">
        <f t="shared" ref="R85:BQ85" si="65">IF(ISBLANK(R83),"-",R83+R84)</f>
        <v>3</v>
      </c>
      <c r="S85" s="222">
        <f t="shared" si="65"/>
        <v>0</v>
      </c>
      <c r="T85" s="222">
        <f t="shared" si="65"/>
        <v>0</v>
      </c>
      <c r="U85" s="222">
        <f t="shared" si="65"/>
        <v>0</v>
      </c>
      <c r="V85" s="222">
        <f t="shared" si="65"/>
        <v>0</v>
      </c>
      <c r="W85" s="222">
        <f t="shared" si="65"/>
        <v>0</v>
      </c>
      <c r="X85" s="222" t="str">
        <f t="shared" si="65"/>
        <v>-</v>
      </c>
      <c r="Y85" s="222">
        <f t="shared" si="65"/>
        <v>0</v>
      </c>
      <c r="Z85" s="222">
        <f t="shared" si="65"/>
        <v>0</v>
      </c>
      <c r="AA85" s="222">
        <f t="shared" si="65"/>
        <v>0</v>
      </c>
      <c r="AB85" s="222">
        <f t="shared" si="65"/>
        <v>0</v>
      </c>
      <c r="AC85" s="222">
        <f t="shared" si="65"/>
        <v>0</v>
      </c>
      <c r="AD85" s="222">
        <f t="shared" si="65"/>
        <v>0</v>
      </c>
      <c r="AE85" s="222">
        <f t="shared" si="65"/>
        <v>0</v>
      </c>
      <c r="AF85" s="222">
        <f t="shared" si="65"/>
        <v>0</v>
      </c>
      <c r="AG85" s="222">
        <f t="shared" si="65"/>
        <v>0</v>
      </c>
      <c r="AH85" s="222">
        <f t="shared" si="65"/>
        <v>0</v>
      </c>
      <c r="AI85" s="222">
        <f t="shared" si="65"/>
        <v>0</v>
      </c>
      <c r="AJ85" s="222">
        <f t="shared" si="65"/>
        <v>0</v>
      </c>
      <c r="AK85" s="222">
        <f t="shared" si="65"/>
        <v>0</v>
      </c>
      <c r="AL85" s="222">
        <f t="shared" si="65"/>
        <v>0</v>
      </c>
      <c r="AM85" s="222">
        <f t="shared" si="65"/>
        <v>0</v>
      </c>
      <c r="AN85" s="222">
        <f t="shared" si="65"/>
        <v>0</v>
      </c>
      <c r="AO85" s="222">
        <f t="shared" si="65"/>
        <v>0</v>
      </c>
      <c r="AP85" s="222">
        <f t="shared" si="65"/>
        <v>1</v>
      </c>
      <c r="AQ85" s="222">
        <f t="shared" si="65"/>
        <v>0</v>
      </c>
      <c r="AR85" s="222">
        <f t="shared" si="65"/>
        <v>1</v>
      </c>
      <c r="AS85" s="222">
        <f t="shared" si="65"/>
        <v>9</v>
      </c>
      <c r="AT85" s="222">
        <f t="shared" si="65"/>
        <v>3</v>
      </c>
      <c r="AU85" s="222">
        <f t="shared" si="65"/>
        <v>22</v>
      </c>
      <c r="AV85" s="222">
        <f t="shared" si="65"/>
        <v>22</v>
      </c>
      <c r="AW85" s="222">
        <f t="shared" si="65"/>
        <v>26</v>
      </c>
      <c r="AX85" s="222">
        <f t="shared" si="65"/>
        <v>28</v>
      </c>
      <c r="AY85" s="222">
        <f t="shared" si="65"/>
        <v>34</v>
      </c>
      <c r="AZ85" s="222">
        <f t="shared" si="65"/>
        <v>126</v>
      </c>
      <c r="BA85" s="222">
        <f t="shared" si="65"/>
        <v>190</v>
      </c>
      <c r="BB85" s="222">
        <f t="shared" si="65"/>
        <v>177</v>
      </c>
      <c r="BC85" s="222">
        <f t="shared" si="65"/>
        <v>52</v>
      </c>
      <c r="BD85" s="222">
        <f t="shared" si="65"/>
        <v>61</v>
      </c>
      <c r="BE85" s="222">
        <f t="shared" si="65"/>
        <v>17</v>
      </c>
      <c r="BF85" s="222">
        <f t="shared" si="65"/>
        <v>26</v>
      </c>
      <c r="BG85" s="222">
        <f t="shared" si="65"/>
        <v>67</v>
      </c>
      <c r="BH85" s="222">
        <f t="shared" si="65"/>
        <v>110</v>
      </c>
      <c r="BI85" s="222">
        <f t="shared" si="65"/>
        <v>29</v>
      </c>
      <c r="BJ85" s="222">
        <f t="shared" si="65"/>
        <v>0</v>
      </c>
      <c r="BK85" s="222">
        <f t="shared" si="65"/>
        <v>4</v>
      </c>
      <c r="BL85" s="222">
        <f t="shared" si="65"/>
        <v>4</v>
      </c>
      <c r="BM85" s="222">
        <f t="shared" si="65"/>
        <v>0</v>
      </c>
      <c r="BN85" s="222">
        <f t="shared" si="65"/>
        <v>0</v>
      </c>
      <c r="BO85" s="222">
        <f t="shared" si="65"/>
        <v>0</v>
      </c>
      <c r="BP85" s="222">
        <f t="shared" si="65"/>
        <v>0</v>
      </c>
      <c r="BQ85" s="222">
        <f t="shared" si="65"/>
        <v>0</v>
      </c>
      <c r="BR85" s="133">
        <f t="shared" si="64"/>
        <v>1012</v>
      </c>
    </row>
    <row r="86" spans="1:70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8"/>
      <c r="Q86" s="219" t="s">
        <v>936</v>
      </c>
      <c r="R86" s="223">
        <f t="shared" ref="R86:BQ86" si="66">IF(ISNUMBER(R85),(IF(R85&gt;0,(100/(R83+R84))*R83,"-")),"-")</f>
        <v>0</v>
      </c>
      <c r="S86" s="223" t="str">
        <f t="shared" si="66"/>
        <v>-</v>
      </c>
      <c r="T86" s="223" t="str">
        <f t="shared" si="66"/>
        <v>-</v>
      </c>
      <c r="U86" s="223" t="str">
        <f t="shared" si="66"/>
        <v>-</v>
      </c>
      <c r="V86" s="223" t="str">
        <f t="shared" si="66"/>
        <v>-</v>
      </c>
      <c r="W86" s="223" t="str">
        <f t="shared" si="66"/>
        <v>-</v>
      </c>
      <c r="X86" s="223" t="str">
        <f t="shared" si="66"/>
        <v>-</v>
      </c>
      <c r="Y86" s="223" t="str">
        <f t="shared" si="66"/>
        <v>-</v>
      </c>
      <c r="Z86" s="223" t="str">
        <f t="shared" si="66"/>
        <v>-</v>
      </c>
      <c r="AA86" s="223" t="str">
        <f t="shared" si="66"/>
        <v>-</v>
      </c>
      <c r="AB86" s="223" t="str">
        <f t="shared" si="66"/>
        <v>-</v>
      </c>
      <c r="AC86" s="223" t="str">
        <f t="shared" si="66"/>
        <v>-</v>
      </c>
      <c r="AD86" s="223" t="str">
        <f t="shared" si="66"/>
        <v>-</v>
      </c>
      <c r="AE86" s="223" t="str">
        <f t="shared" si="66"/>
        <v>-</v>
      </c>
      <c r="AF86" s="223" t="str">
        <f t="shared" si="66"/>
        <v>-</v>
      </c>
      <c r="AG86" s="223" t="str">
        <f t="shared" si="66"/>
        <v>-</v>
      </c>
      <c r="AH86" s="223" t="str">
        <f t="shared" si="66"/>
        <v>-</v>
      </c>
      <c r="AI86" s="223" t="str">
        <f t="shared" si="66"/>
        <v>-</v>
      </c>
      <c r="AJ86" s="223" t="str">
        <f t="shared" si="66"/>
        <v>-</v>
      </c>
      <c r="AK86" s="223" t="str">
        <f t="shared" si="66"/>
        <v>-</v>
      </c>
      <c r="AL86" s="223" t="str">
        <f t="shared" si="66"/>
        <v>-</v>
      </c>
      <c r="AM86" s="223" t="str">
        <f t="shared" si="66"/>
        <v>-</v>
      </c>
      <c r="AN86" s="223" t="str">
        <f t="shared" si="66"/>
        <v>-</v>
      </c>
      <c r="AO86" s="223" t="str">
        <f t="shared" si="66"/>
        <v>-</v>
      </c>
      <c r="AP86" s="223">
        <f t="shared" si="66"/>
        <v>0</v>
      </c>
      <c r="AQ86" s="223" t="str">
        <f t="shared" si="66"/>
        <v>-</v>
      </c>
      <c r="AR86" s="223">
        <f t="shared" si="66"/>
        <v>100</v>
      </c>
      <c r="AS86" s="223">
        <f t="shared" si="66"/>
        <v>66.666666666666657</v>
      </c>
      <c r="AT86" s="223">
        <f t="shared" si="66"/>
        <v>66.666666666666671</v>
      </c>
      <c r="AU86" s="223">
        <f t="shared" si="66"/>
        <v>36.363636363636367</v>
      </c>
      <c r="AV86" s="223">
        <f t="shared" si="66"/>
        <v>50.000000000000007</v>
      </c>
      <c r="AW86" s="223">
        <f t="shared" si="66"/>
        <v>65.384615384615387</v>
      </c>
      <c r="AX86" s="223">
        <f t="shared" si="66"/>
        <v>57.142857142857146</v>
      </c>
      <c r="AY86" s="223">
        <f t="shared" si="66"/>
        <v>35.294117647058826</v>
      </c>
      <c r="AZ86" s="223">
        <f t="shared" si="66"/>
        <v>27.777777777777775</v>
      </c>
      <c r="BA86" s="223">
        <f t="shared" si="66"/>
        <v>45.263157894736842</v>
      </c>
      <c r="BB86" s="223">
        <f t="shared" si="66"/>
        <v>49.717514124293785</v>
      </c>
      <c r="BC86" s="223">
        <f t="shared" si="66"/>
        <v>63.46153846153846</v>
      </c>
      <c r="BD86" s="223">
        <f t="shared" si="66"/>
        <v>73.770491803278688</v>
      </c>
      <c r="BE86" s="223">
        <f t="shared" si="66"/>
        <v>82.352941176470594</v>
      </c>
      <c r="BF86" s="223">
        <f t="shared" si="66"/>
        <v>92.307692307692307</v>
      </c>
      <c r="BG86" s="223">
        <f t="shared" si="66"/>
        <v>80.597014925373145</v>
      </c>
      <c r="BH86" s="223">
        <f t="shared" si="66"/>
        <v>87.272727272727266</v>
      </c>
      <c r="BI86" s="223">
        <f t="shared" si="66"/>
        <v>86.206896551724128</v>
      </c>
      <c r="BJ86" s="223" t="str">
        <f t="shared" si="66"/>
        <v>-</v>
      </c>
      <c r="BK86" s="223">
        <f t="shared" si="66"/>
        <v>50</v>
      </c>
      <c r="BL86" s="223">
        <f t="shared" si="66"/>
        <v>50</v>
      </c>
      <c r="BM86" s="223" t="str">
        <f t="shared" si="66"/>
        <v>-</v>
      </c>
      <c r="BN86" s="223" t="str">
        <f t="shared" si="66"/>
        <v>-</v>
      </c>
      <c r="BO86" s="223" t="str">
        <f t="shared" si="66"/>
        <v>-</v>
      </c>
      <c r="BP86" s="223" t="str">
        <f t="shared" si="66"/>
        <v>-</v>
      </c>
      <c r="BQ86" s="223" t="str">
        <f t="shared" si="66"/>
        <v>-</v>
      </c>
      <c r="BR86" s="270">
        <f t="shared" ref="BR86:BR87" si="67">AVERAGE(R86:BQ86)</f>
        <v>57.556650553050645</v>
      </c>
    </row>
    <row r="87" spans="1:70" x14ac:dyDescent="0.2">
      <c r="A87" s="286"/>
      <c r="B87" s="286"/>
      <c r="C87" s="286"/>
      <c r="D87" s="286"/>
      <c r="E87" s="286"/>
      <c r="F87" s="286"/>
      <c r="G87" s="285"/>
      <c r="H87" s="285"/>
      <c r="I87" s="285"/>
      <c r="J87" s="285"/>
      <c r="K87" s="285"/>
      <c r="L87" s="285"/>
      <c r="M87" s="285"/>
      <c r="N87" s="286"/>
      <c r="O87" s="286"/>
      <c r="P87" s="289"/>
      <c r="Q87" s="224" t="s">
        <v>937</v>
      </c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225"/>
      <c r="BP87" s="225"/>
      <c r="BQ87" s="225"/>
      <c r="BR87" s="122" t="e">
        <f t="shared" si="67"/>
        <v>#DIV/0!</v>
      </c>
    </row>
    <row r="88" spans="1:70" ht="12.75" customHeight="1" x14ac:dyDescent="0.2">
      <c r="A88" s="306" t="s">
        <v>29</v>
      </c>
      <c r="B88" s="307">
        <v>19</v>
      </c>
      <c r="C88" s="307" t="s">
        <v>464</v>
      </c>
      <c r="D88" s="306" t="s">
        <v>76</v>
      </c>
      <c r="E88" s="307" t="s">
        <v>465</v>
      </c>
      <c r="F88" s="307"/>
      <c r="G88" s="304"/>
      <c r="H88" s="305" t="s">
        <v>475</v>
      </c>
      <c r="I88" s="304" t="s">
        <v>474</v>
      </c>
      <c r="J88" s="304"/>
      <c r="K88" s="304"/>
      <c r="L88" s="304"/>
      <c r="M88" s="304"/>
      <c r="N88" s="307"/>
      <c r="O88" s="307"/>
      <c r="P88" s="309"/>
      <c r="Q88" s="219" t="s">
        <v>934</v>
      </c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132">
        <f t="shared" ref="BR88:BR90" si="68">SUM(R88:BQ88)</f>
        <v>0</v>
      </c>
    </row>
    <row r="89" spans="1:70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8"/>
      <c r="Q89" s="219" t="s">
        <v>935</v>
      </c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132">
        <f t="shared" si="68"/>
        <v>0</v>
      </c>
    </row>
    <row r="90" spans="1:70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8"/>
      <c r="Q90" s="221" t="s">
        <v>633</v>
      </c>
      <c r="R90" s="222" t="str">
        <f t="shared" ref="R90:BQ90" si="69">IF(ISBLANK(R88),"-",R88+R89)</f>
        <v>-</v>
      </c>
      <c r="S90" s="222" t="str">
        <f t="shared" si="69"/>
        <v>-</v>
      </c>
      <c r="T90" s="222" t="str">
        <f t="shared" si="69"/>
        <v>-</v>
      </c>
      <c r="U90" s="222" t="str">
        <f t="shared" si="69"/>
        <v>-</v>
      </c>
      <c r="V90" s="222" t="str">
        <f t="shared" si="69"/>
        <v>-</v>
      </c>
      <c r="W90" s="222" t="str">
        <f t="shared" si="69"/>
        <v>-</v>
      </c>
      <c r="X90" s="222" t="str">
        <f t="shared" si="69"/>
        <v>-</v>
      </c>
      <c r="Y90" s="222" t="str">
        <f t="shared" si="69"/>
        <v>-</v>
      </c>
      <c r="Z90" s="222" t="str">
        <f t="shared" si="69"/>
        <v>-</v>
      </c>
      <c r="AA90" s="222" t="str">
        <f t="shared" si="69"/>
        <v>-</v>
      </c>
      <c r="AB90" s="222" t="str">
        <f t="shared" si="69"/>
        <v>-</v>
      </c>
      <c r="AC90" s="222" t="str">
        <f t="shared" si="69"/>
        <v>-</v>
      </c>
      <c r="AD90" s="222" t="str">
        <f t="shared" si="69"/>
        <v>-</v>
      </c>
      <c r="AE90" s="222" t="str">
        <f t="shared" si="69"/>
        <v>-</v>
      </c>
      <c r="AF90" s="222" t="str">
        <f t="shared" si="69"/>
        <v>-</v>
      </c>
      <c r="AG90" s="222" t="str">
        <f t="shared" si="69"/>
        <v>-</v>
      </c>
      <c r="AH90" s="222" t="str">
        <f t="shared" si="69"/>
        <v>-</v>
      </c>
      <c r="AI90" s="222" t="str">
        <f t="shared" si="69"/>
        <v>-</v>
      </c>
      <c r="AJ90" s="222" t="str">
        <f t="shared" si="69"/>
        <v>-</v>
      </c>
      <c r="AK90" s="222" t="str">
        <f t="shared" si="69"/>
        <v>-</v>
      </c>
      <c r="AL90" s="222" t="str">
        <f t="shared" si="69"/>
        <v>-</v>
      </c>
      <c r="AM90" s="222" t="str">
        <f t="shared" si="69"/>
        <v>-</v>
      </c>
      <c r="AN90" s="222" t="str">
        <f t="shared" si="69"/>
        <v>-</v>
      </c>
      <c r="AO90" s="222" t="str">
        <f t="shared" si="69"/>
        <v>-</v>
      </c>
      <c r="AP90" s="222" t="str">
        <f t="shared" si="69"/>
        <v>-</v>
      </c>
      <c r="AQ90" s="222" t="str">
        <f t="shared" si="69"/>
        <v>-</v>
      </c>
      <c r="AR90" s="222" t="str">
        <f t="shared" si="69"/>
        <v>-</v>
      </c>
      <c r="AS90" s="222" t="str">
        <f t="shared" si="69"/>
        <v>-</v>
      </c>
      <c r="AT90" s="222" t="str">
        <f t="shared" si="69"/>
        <v>-</v>
      </c>
      <c r="AU90" s="222" t="str">
        <f t="shared" si="69"/>
        <v>-</v>
      </c>
      <c r="AV90" s="222" t="str">
        <f t="shared" si="69"/>
        <v>-</v>
      </c>
      <c r="AW90" s="222" t="str">
        <f t="shared" si="69"/>
        <v>-</v>
      </c>
      <c r="AX90" s="222" t="str">
        <f t="shared" si="69"/>
        <v>-</v>
      </c>
      <c r="AY90" s="222" t="str">
        <f t="shared" si="69"/>
        <v>-</v>
      </c>
      <c r="AZ90" s="222" t="str">
        <f t="shared" si="69"/>
        <v>-</v>
      </c>
      <c r="BA90" s="222" t="str">
        <f t="shared" si="69"/>
        <v>-</v>
      </c>
      <c r="BB90" s="222" t="str">
        <f t="shared" si="69"/>
        <v>-</v>
      </c>
      <c r="BC90" s="222" t="str">
        <f t="shared" si="69"/>
        <v>-</v>
      </c>
      <c r="BD90" s="222" t="str">
        <f t="shared" si="69"/>
        <v>-</v>
      </c>
      <c r="BE90" s="222" t="str">
        <f t="shared" si="69"/>
        <v>-</v>
      </c>
      <c r="BF90" s="222" t="str">
        <f t="shared" si="69"/>
        <v>-</v>
      </c>
      <c r="BG90" s="222" t="str">
        <f t="shared" si="69"/>
        <v>-</v>
      </c>
      <c r="BH90" s="222" t="str">
        <f t="shared" si="69"/>
        <v>-</v>
      </c>
      <c r="BI90" s="222" t="str">
        <f t="shared" si="69"/>
        <v>-</v>
      </c>
      <c r="BJ90" s="222" t="str">
        <f t="shared" si="69"/>
        <v>-</v>
      </c>
      <c r="BK90" s="222" t="str">
        <f t="shared" si="69"/>
        <v>-</v>
      </c>
      <c r="BL90" s="222" t="str">
        <f t="shared" si="69"/>
        <v>-</v>
      </c>
      <c r="BM90" s="222" t="str">
        <f t="shared" si="69"/>
        <v>-</v>
      </c>
      <c r="BN90" s="222" t="str">
        <f t="shared" si="69"/>
        <v>-</v>
      </c>
      <c r="BO90" s="222" t="str">
        <f t="shared" si="69"/>
        <v>-</v>
      </c>
      <c r="BP90" s="222" t="str">
        <f t="shared" si="69"/>
        <v>-</v>
      </c>
      <c r="BQ90" s="222" t="str">
        <f t="shared" si="69"/>
        <v>-</v>
      </c>
      <c r="BR90" s="133">
        <f t="shared" si="68"/>
        <v>0</v>
      </c>
    </row>
    <row r="91" spans="1:70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8"/>
      <c r="Q91" s="219" t="s">
        <v>936</v>
      </c>
      <c r="R91" s="223" t="str">
        <f t="shared" ref="R91:BQ91" si="70">IF(ISNUMBER(R90),(IF(R90&gt;0,(100/(R88+R89))*R88,"-")),"-")</f>
        <v>-</v>
      </c>
      <c r="S91" s="223" t="str">
        <f t="shared" si="70"/>
        <v>-</v>
      </c>
      <c r="T91" s="223" t="str">
        <f t="shared" si="70"/>
        <v>-</v>
      </c>
      <c r="U91" s="223" t="str">
        <f t="shared" si="70"/>
        <v>-</v>
      </c>
      <c r="V91" s="223" t="str">
        <f t="shared" si="70"/>
        <v>-</v>
      </c>
      <c r="W91" s="223" t="str">
        <f t="shared" si="70"/>
        <v>-</v>
      </c>
      <c r="X91" s="223" t="str">
        <f t="shared" si="70"/>
        <v>-</v>
      </c>
      <c r="Y91" s="223" t="str">
        <f t="shared" si="70"/>
        <v>-</v>
      </c>
      <c r="Z91" s="223" t="str">
        <f t="shared" si="70"/>
        <v>-</v>
      </c>
      <c r="AA91" s="223" t="str">
        <f t="shared" si="70"/>
        <v>-</v>
      </c>
      <c r="AB91" s="223" t="str">
        <f t="shared" si="70"/>
        <v>-</v>
      </c>
      <c r="AC91" s="223" t="str">
        <f t="shared" si="70"/>
        <v>-</v>
      </c>
      <c r="AD91" s="223" t="str">
        <f t="shared" si="70"/>
        <v>-</v>
      </c>
      <c r="AE91" s="223" t="str">
        <f t="shared" si="70"/>
        <v>-</v>
      </c>
      <c r="AF91" s="223" t="str">
        <f t="shared" si="70"/>
        <v>-</v>
      </c>
      <c r="AG91" s="223" t="str">
        <f t="shared" si="70"/>
        <v>-</v>
      </c>
      <c r="AH91" s="223" t="str">
        <f t="shared" si="70"/>
        <v>-</v>
      </c>
      <c r="AI91" s="223" t="str">
        <f t="shared" si="70"/>
        <v>-</v>
      </c>
      <c r="AJ91" s="223" t="str">
        <f t="shared" si="70"/>
        <v>-</v>
      </c>
      <c r="AK91" s="223" t="str">
        <f t="shared" si="70"/>
        <v>-</v>
      </c>
      <c r="AL91" s="223" t="str">
        <f t="shared" si="70"/>
        <v>-</v>
      </c>
      <c r="AM91" s="223" t="str">
        <f t="shared" si="70"/>
        <v>-</v>
      </c>
      <c r="AN91" s="223" t="str">
        <f t="shared" si="70"/>
        <v>-</v>
      </c>
      <c r="AO91" s="223" t="str">
        <f t="shared" si="70"/>
        <v>-</v>
      </c>
      <c r="AP91" s="223" t="str">
        <f t="shared" si="70"/>
        <v>-</v>
      </c>
      <c r="AQ91" s="223" t="str">
        <f t="shared" si="70"/>
        <v>-</v>
      </c>
      <c r="AR91" s="223" t="str">
        <f t="shared" si="70"/>
        <v>-</v>
      </c>
      <c r="AS91" s="223" t="str">
        <f t="shared" si="70"/>
        <v>-</v>
      </c>
      <c r="AT91" s="223" t="str">
        <f t="shared" si="70"/>
        <v>-</v>
      </c>
      <c r="AU91" s="223" t="str">
        <f t="shared" si="70"/>
        <v>-</v>
      </c>
      <c r="AV91" s="223" t="str">
        <f t="shared" si="70"/>
        <v>-</v>
      </c>
      <c r="AW91" s="223" t="str">
        <f t="shared" si="70"/>
        <v>-</v>
      </c>
      <c r="AX91" s="223" t="str">
        <f t="shared" si="70"/>
        <v>-</v>
      </c>
      <c r="AY91" s="223" t="str">
        <f t="shared" si="70"/>
        <v>-</v>
      </c>
      <c r="AZ91" s="223" t="str">
        <f t="shared" si="70"/>
        <v>-</v>
      </c>
      <c r="BA91" s="223" t="str">
        <f t="shared" si="70"/>
        <v>-</v>
      </c>
      <c r="BB91" s="223" t="str">
        <f t="shared" si="70"/>
        <v>-</v>
      </c>
      <c r="BC91" s="223" t="str">
        <f t="shared" si="70"/>
        <v>-</v>
      </c>
      <c r="BD91" s="223" t="str">
        <f t="shared" si="70"/>
        <v>-</v>
      </c>
      <c r="BE91" s="223" t="str">
        <f t="shared" si="70"/>
        <v>-</v>
      </c>
      <c r="BF91" s="223" t="str">
        <f t="shared" si="70"/>
        <v>-</v>
      </c>
      <c r="BG91" s="223" t="str">
        <f t="shared" si="70"/>
        <v>-</v>
      </c>
      <c r="BH91" s="223" t="str">
        <f t="shared" si="70"/>
        <v>-</v>
      </c>
      <c r="BI91" s="223" t="str">
        <f t="shared" si="70"/>
        <v>-</v>
      </c>
      <c r="BJ91" s="223" t="str">
        <f t="shared" si="70"/>
        <v>-</v>
      </c>
      <c r="BK91" s="223" t="str">
        <f t="shared" si="70"/>
        <v>-</v>
      </c>
      <c r="BL91" s="223" t="str">
        <f t="shared" si="70"/>
        <v>-</v>
      </c>
      <c r="BM91" s="223" t="str">
        <f t="shared" si="70"/>
        <v>-</v>
      </c>
      <c r="BN91" s="223" t="str">
        <f t="shared" si="70"/>
        <v>-</v>
      </c>
      <c r="BO91" s="223" t="str">
        <f t="shared" si="70"/>
        <v>-</v>
      </c>
      <c r="BP91" s="223" t="str">
        <f t="shared" si="70"/>
        <v>-</v>
      </c>
      <c r="BQ91" s="223" t="str">
        <f t="shared" si="70"/>
        <v>-</v>
      </c>
      <c r="BR91" s="119" t="e">
        <f t="shared" ref="BR91:BR92" si="71">AVERAGE(R91:BQ91)</f>
        <v>#DIV/0!</v>
      </c>
    </row>
    <row r="92" spans="1:70" x14ac:dyDescent="0.2">
      <c r="A92" s="286"/>
      <c r="B92" s="286"/>
      <c r="C92" s="286"/>
      <c r="D92" s="286"/>
      <c r="E92" s="286"/>
      <c r="F92" s="286"/>
      <c r="G92" s="285"/>
      <c r="H92" s="285"/>
      <c r="I92" s="285"/>
      <c r="J92" s="285"/>
      <c r="K92" s="285"/>
      <c r="L92" s="285"/>
      <c r="M92" s="285"/>
      <c r="N92" s="286"/>
      <c r="O92" s="286"/>
      <c r="P92" s="289"/>
      <c r="Q92" s="224" t="s">
        <v>937</v>
      </c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225"/>
      <c r="BP92" s="225"/>
      <c r="BQ92" s="225"/>
      <c r="BR92" s="122" t="e">
        <f t="shared" si="71"/>
        <v>#DIV/0!</v>
      </c>
    </row>
    <row r="93" spans="1:70" ht="12.75" customHeight="1" x14ac:dyDescent="0.2">
      <c r="A93" s="345" t="s">
        <v>29</v>
      </c>
      <c r="B93" s="307">
        <v>20</v>
      </c>
      <c r="C93" s="307" t="s">
        <v>464</v>
      </c>
      <c r="D93" s="306" t="s">
        <v>76</v>
      </c>
      <c r="E93" s="307" t="s">
        <v>465</v>
      </c>
      <c r="F93" s="307"/>
      <c r="G93" s="304" t="s">
        <v>476</v>
      </c>
      <c r="H93" s="305" t="s">
        <v>477</v>
      </c>
      <c r="I93" s="304" t="s">
        <v>474</v>
      </c>
      <c r="J93" s="304"/>
      <c r="K93" s="304"/>
      <c r="L93" s="304"/>
      <c r="M93" s="304"/>
      <c r="N93" s="307"/>
      <c r="O93" s="307"/>
      <c r="P93" s="309"/>
      <c r="Q93" s="219" t="s">
        <v>934</v>
      </c>
      <c r="R93" s="230">
        <v>1</v>
      </c>
      <c r="S93" s="230">
        <v>0</v>
      </c>
      <c r="T93" s="230">
        <v>0</v>
      </c>
      <c r="U93" s="230">
        <v>0</v>
      </c>
      <c r="V93" s="230">
        <v>0</v>
      </c>
      <c r="W93" s="230">
        <v>0</v>
      </c>
      <c r="X93" s="230"/>
      <c r="Y93" s="230">
        <v>0</v>
      </c>
      <c r="Z93" s="230">
        <v>0</v>
      </c>
      <c r="AA93" s="230">
        <v>0</v>
      </c>
      <c r="AB93" s="230">
        <v>0</v>
      </c>
      <c r="AC93" s="230">
        <v>0</v>
      </c>
      <c r="AD93" s="230">
        <v>0</v>
      </c>
      <c r="AE93" s="230">
        <v>0</v>
      </c>
      <c r="AF93" s="230">
        <v>0</v>
      </c>
      <c r="AG93" s="230">
        <v>0</v>
      </c>
      <c r="AH93" s="230">
        <v>0</v>
      </c>
      <c r="AI93" s="230">
        <v>0</v>
      </c>
      <c r="AJ93" s="230">
        <v>0</v>
      </c>
      <c r="AK93" s="230">
        <v>0</v>
      </c>
      <c r="AL93" s="230">
        <v>0</v>
      </c>
      <c r="AM93" s="230">
        <v>0</v>
      </c>
      <c r="AN93" s="230">
        <v>0</v>
      </c>
      <c r="AO93" s="230">
        <v>0</v>
      </c>
      <c r="AP93" s="230">
        <v>0</v>
      </c>
      <c r="AQ93" s="230">
        <v>0</v>
      </c>
      <c r="AR93" s="230">
        <v>0</v>
      </c>
      <c r="AS93" s="230">
        <v>3</v>
      </c>
      <c r="AT93" s="230">
        <v>8</v>
      </c>
      <c r="AU93" s="230">
        <v>11</v>
      </c>
      <c r="AV93" s="230">
        <v>25</v>
      </c>
      <c r="AW93" s="230">
        <v>20</v>
      </c>
      <c r="AX93" s="230">
        <v>17</v>
      </c>
      <c r="AY93" s="230">
        <v>42</v>
      </c>
      <c r="AZ93" s="230">
        <v>34</v>
      </c>
      <c r="BA93" s="230">
        <v>58</v>
      </c>
      <c r="BB93" s="230">
        <v>29</v>
      </c>
      <c r="BC93" s="230">
        <v>29</v>
      </c>
      <c r="BD93" s="230">
        <v>38</v>
      </c>
      <c r="BE93" s="230">
        <v>21</v>
      </c>
      <c r="BF93" s="230">
        <v>43</v>
      </c>
      <c r="BG93" s="230">
        <v>97</v>
      </c>
      <c r="BH93" s="230">
        <v>122</v>
      </c>
      <c r="BI93" s="230">
        <v>39</v>
      </c>
      <c r="BJ93" s="230">
        <v>0</v>
      </c>
      <c r="BK93" s="230">
        <v>10</v>
      </c>
      <c r="BL93" s="230">
        <v>12</v>
      </c>
      <c r="BM93" s="230">
        <v>0</v>
      </c>
      <c r="BN93" s="230">
        <v>0</v>
      </c>
      <c r="BO93" s="230">
        <v>0</v>
      </c>
      <c r="BP93" s="230">
        <v>0</v>
      </c>
      <c r="BQ93" s="230">
        <v>0</v>
      </c>
      <c r="BR93" s="132">
        <f t="shared" ref="BR93:BR95" si="72">SUM(R93:BQ93)</f>
        <v>659</v>
      </c>
    </row>
    <row r="94" spans="1:70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8"/>
      <c r="Q94" s="219" t="s">
        <v>935</v>
      </c>
      <c r="R94" s="230">
        <v>0</v>
      </c>
      <c r="S94" s="230">
        <v>0</v>
      </c>
      <c r="T94" s="230">
        <v>0</v>
      </c>
      <c r="U94" s="230">
        <v>0</v>
      </c>
      <c r="V94" s="230">
        <v>0</v>
      </c>
      <c r="W94" s="230">
        <v>0</v>
      </c>
      <c r="X94" s="230"/>
      <c r="Y94" s="230">
        <v>0</v>
      </c>
      <c r="Z94" s="230">
        <v>0</v>
      </c>
      <c r="AA94" s="230">
        <v>0</v>
      </c>
      <c r="AB94" s="230">
        <v>0</v>
      </c>
      <c r="AC94" s="230">
        <v>0</v>
      </c>
      <c r="AD94" s="230">
        <v>0</v>
      </c>
      <c r="AE94" s="230">
        <v>0</v>
      </c>
      <c r="AF94" s="230">
        <v>0</v>
      </c>
      <c r="AG94" s="230">
        <v>0</v>
      </c>
      <c r="AH94" s="230">
        <v>0</v>
      </c>
      <c r="AI94" s="230">
        <v>0</v>
      </c>
      <c r="AJ94" s="230">
        <v>0</v>
      </c>
      <c r="AK94" s="230">
        <v>0</v>
      </c>
      <c r="AL94" s="230">
        <v>0</v>
      </c>
      <c r="AM94" s="230">
        <v>0</v>
      </c>
      <c r="AN94" s="230">
        <v>0</v>
      </c>
      <c r="AO94" s="230">
        <v>0</v>
      </c>
      <c r="AP94" s="230">
        <v>0</v>
      </c>
      <c r="AQ94" s="230">
        <v>0</v>
      </c>
      <c r="AR94" s="230">
        <v>1</v>
      </c>
      <c r="AS94" s="230">
        <v>1</v>
      </c>
      <c r="AT94" s="230">
        <v>2</v>
      </c>
      <c r="AU94" s="230">
        <v>6</v>
      </c>
      <c r="AV94" s="230">
        <v>13</v>
      </c>
      <c r="AW94" s="230">
        <v>8</v>
      </c>
      <c r="AX94" s="230">
        <v>7</v>
      </c>
      <c r="AY94" s="230">
        <v>55</v>
      </c>
      <c r="AZ94" s="230">
        <v>36</v>
      </c>
      <c r="BA94" s="230">
        <v>34</v>
      </c>
      <c r="BB94" s="230">
        <v>31</v>
      </c>
      <c r="BC94" s="230">
        <v>9</v>
      </c>
      <c r="BD94" s="230">
        <v>4</v>
      </c>
      <c r="BE94" s="230">
        <v>2</v>
      </c>
      <c r="BF94" s="230">
        <v>5</v>
      </c>
      <c r="BG94" s="230">
        <v>9</v>
      </c>
      <c r="BH94" s="230">
        <v>12</v>
      </c>
      <c r="BI94" s="230">
        <v>5</v>
      </c>
      <c r="BJ94" s="230">
        <v>0</v>
      </c>
      <c r="BK94" s="230">
        <v>2</v>
      </c>
      <c r="BL94" s="230">
        <v>2</v>
      </c>
      <c r="BM94" s="230">
        <v>0</v>
      </c>
      <c r="BN94" s="230">
        <v>0</v>
      </c>
      <c r="BO94" s="230">
        <v>0</v>
      </c>
      <c r="BP94" s="230">
        <v>0</v>
      </c>
      <c r="BQ94" s="230">
        <v>0</v>
      </c>
      <c r="BR94" s="132">
        <f t="shared" si="72"/>
        <v>244</v>
      </c>
    </row>
    <row r="95" spans="1:70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8"/>
      <c r="Q95" s="221" t="s">
        <v>633</v>
      </c>
      <c r="R95" s="222">
        <f t="shared" ref="R95:BQ95" si="73">IF(ISBLANK(R93),"-",R93+R94)</f>
        <v>1</v>
      </c>
      <c r="S95" s="222">
        <f t="shared" si="73"/>
        <v>0</v>
      </c>
      <c r="T95" s="222">
        <f t="shared" si="73"/>
        <v>0</v>
      </c>
      <c r="U95" s="222">
        <f t="shared" si="73"/>
        <v>0</v>
      </c>
      <c r="V95" s="222">
        <f t="shared" si="73"/>
        <v>0</v>
      </c>
      <c r="W95" s="222">
        <f t="shared" si="73"/>
        <v>0</v>
      </c>
      <c r="X95" s="222" t="str">
        <f t="shared" si="73"/>
        <v>-</v>
      </c>
      <c r="Y95" s="222">
        <f t="shared" si="73"/>
        <v>0</v>
      </c>
      <c r="Z95" s="222">
        <f t="shared" si="73"/>
        <v>0</v>
      </c>
      <c r="AA95" s="222">
        <f t="shared" si="73"/>
        <v>0</v>
      </c>
      <c r="AB95" s="222">
        <f t="shared" si="73"/>
        <v>0</v>
      </c>
      <c r="AC95" s="222">
        <f t="shared" si="73"/>
        <v>0</v>
      </c>
      <c r="AD95" s="222">
        <f t="shared" si="73"/>
        <v>0</v>
      </c>
      <c r="AE95" s="222">
        <f t="shared" si="73"/>
        <v>0</v>
      </c>
      <c r="AF95" s="222">
        <f t="shared" si="73"/>
        <v>0</v>
      </c>
      <c r="AG95" s="222">
        <f t="shared" si="73"/>
        <v>0</v>
      </c>
      <c r="AH95" s="222">
        <f t="shared" si="73"/>
        <v>0</v>
      </c>
      <c r="AI95" s="222">
        <f t="shared" si="73"/>
        <v>0</v>
      </c>
      <c r="AJ95" s="222">
        <f t="shared" si="73"/>
        <v>0</v>
      </c>
      <c r="AK95" s="222">
        <f t="shared" si="73"/>
        <v>0</v>
      </c>
      <c r="AL95" s="222">
        <f t="shared" si="73"/>
        <v>0</v>
      </c>
      <c r="AM95" s="222">
        <f t="shared" si="73"/>
        <v>0</v>
      </c>
      <c r="AN95" s="222">
        <f t="shared" si="73"/>
        <v>0</v>
      </c>
      <c r="AO95" s="222">
        <f t="shared" si="73"/>
        <v>0</v>
      </c>
      <c r="AP95" s="222">
        <f t="shared" si="73"/>
        <v>0</v>
      </c>
      <c r="AQ95" s="222">
        <f t="shared" si="73"/>
        <v>0</v>
      </c>
      <c r="AR95" s="222">
        <f t="shared" si="73"/>
        <v>1</v>
      </c>
      <c r="AS95" s="222">
        <f t="shared" si="73"/>
        <v>4</v>
      </c>
      <c r="AT95" s="222">
        <f t="shared" si="73"/>
        <v>10</v>
      </c>
      <c r="AU95" s="222">
        <f t="shared" si="73"/>
        <v>17</v>
      </c>
      <c r="AV95" s="222">
        <f t="shared" si="73"/>
        <v>38</v>
      </c>
      <c r="AW95" s="222">
        <f t="shared" si="73"/>
        <v>28</v>
      </c>
      <c r="AX95" s="222">
        <f t="shared" si="73"/>
        <v>24</v>
      </c>
      <c r="AY95" s="222">
        <f t="shared" si="73"/>
        <v>97</v>
      </c>
      <c r="AZ95" s="222">
        <f t="shared" si="73"/>
        <v>70</v>
      </c>
      <c r="BA95" s="222">
        <f t="shared" si="73"/>
        <v>92</v>
      </c>
      <c r="BB95" s="222">
        <f t="shared" si="73"/>
        <v>60</v>
      </c>
      <c r="BC95" s="222">
        <f t="shared" si="73"/>
        <v>38</v>
      </c>
      <c r="BD95" s="222">
        <f t="shared" si="73"/>
        <v>42</v>
      </c>
      <c r="BE95" s="222">
        <f t="shared" si="73"/>
        <v>23</v>
      </c>
      <c r="BF95" s="222">
        <f t="shared" si="73"/>
        <v>48</v>
      </c>
      <c r="BG95" s="222">
        <f t="shared" si="73"/>
        <v>106</v>
      </c>
      <c r="BH95" s="222">
        <f t="shared" si="73"/>
        <v>134</v>
      </c>
      <c r="BI95" s="222">
        <f t="shared" si="73"/>
        <v>44</v>
      </c>
      <c r="BJ95" s="222">
        <f t="shared" si="73"/>
        <v>0</v>
      </c>
      <c r="BK95" s="222">
        <f t="shared" si="73"/>
        <v>12</v>
      </c>
      <c r="BL95" s="222">
        <f t="shared" si="73"/>
        <v>14</v>
      </c>
      <c r="BM95" s="222">
        <f t="shared" si="73"/>
        <v>0</v>
      </c>
      <c r="BN95" s="222">
        <f t="shared" si="73"/>
        <v>0</v>
      </c>
      <c r="BO95" s="222">
        <f t="shared" si="73"/>
        <v>0</v>
      </c>
      <c r="BP95" s="222">
        <f t="shared" si="73"/>
        <v>0</v>
      </c>
      <c r="BQ95" s="222">
        <f t="shared" si="73"/>
        <v>0</v>
      </c>
      <c r="BR95" s="133">
        <f t="shared" si="72"/>
        <v>903</v>
      </c>
    </row>
    <row r="96" spans="1:70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8"/>
      <c r="Q96" s="219" t="s">
        <v>936</v>
      </c>
      <c r="R96" s="223">
        <f t="shared" ref="R96:BQ96" si="74">IF(ISNUMBER(R95),(IF(R95&gt;0,(100/(R93+R94))*R93,"-")),"-")</f>
        <v>100</v>
      </c>
      <c r="S96" s="223" t="str">
        <f t="shared" si="74"/>
        <v>-</v>
      </c>
      <c r="T96" s="223" t="str">
        <f t="shared" si="74"/>
        <v>-</v>
      </c>
      <c r="U96" s="223" t="str">
        <f t="shared" si="74"/>
        <v>-</v>
      </c>
      <c r="V96" s="223" t="str">
        <f t="shared" si="74"/>
        <v>-</v>
      </c>
      <c r="W96" s="223" t="str">
        <f t="shared" si="74"/>
        <v>-</v>
      </c>
      <c r="X96" s="223" t="str">
        <f t="shared" si="74"/>
        <v>-</v>
      </c>
      <c r="Y96" s="223" t="str">
        <f t="shared" si="74"/>
        <v>-</v>
      </c>
      <c r="Z96" s="223" t="str">
        <f t="shared" si="74"/>
        <v>-</v>
      </c>
      <c r="AA96" s="223" t="str">
        <f t="shared" si="74"/>
        <v>-</v>
      </c>
      <c r="AB96" s="223" t="str">
        <f t="shared" si="74"/>
        <v>-</v>
      </c>
      <c r="AC96" s="223" t="str">
        <f t="shared" si="74"/>
        <v>-</v>
      </c>
      <c r="AD96" s="223" t="str">
        <f t="shared" si="74"/>
        <v>-</v>
      </c>
      <c r="AE96" s="223" t="str">
        <f t="shared" si="74"/>
        <v>-</v>
      </c>
      <c r="AF96" s="223" t="str">
        <f t="shared" si="74"/>
        <v>-</v>
      </c>
      <c r="AG96" s="223" t="str">
        <f t="shared" si="74"/>
        <v>-</v>
      </c>
      <c r="AH96" s="223" t="str">
        <f t="shared" si="74"/>
        <v>-</v>
      </c>
      <c r="AI96" s="223" t="str">
        <f t="shared" si="74"/>
        <v>-</v>
      </c>
      <c r="AJ96" s="223" t="str">
        <f t="shared" si="74"/>
        <v>-</v>
      </c>
      <c r="AK96" s="223" t="str">
        <f t="shared" si="74"/>
        <v>-</v>
      </c>
      <c r="AL96" s="223" t="str">
        <f t="shared" si="74"/>
        <v>-</v>
      </c>
      <c r="AM96" s="223" t="str">
        <f t="shared" si="74"/>
        <v>-</v>
      </c>
      <c r="AN96" s="223" t="str">
        <f t="shared" si="74"/>
        <v>-</v>
      </c>
      <c r="AO96" s="223" t="str">
        <f t="shared" si="74"/>
        <v>-</v>
      </c>
      <c r="AP96" s="223" t="str">
        <f t="shared" si="74"/>
        <v>-</v>
      </c>
      <c r="AQ96" s="223" t="str">
        <f t="shared" si="74"/>
        <v>-</v>
      </c>
      <c r="AR96" s="223">
        <f t="shared" si="74"/>
        <v>0</v>
      </c>
      <c r="AS96" s="223">
        <f t="shared" si="74"/>
        <v>75</v>
      </c>
      <c r="AT96" s="223">
        <f t="shared" si="74"/>
        <v>80</v>
      </c>
      <c r="AU96" s="223">
        <f t="shared" si="74"/>
        <v>64.705882352941188</v>
      </c>
      <c r="AV96" s="223">
        <f t="shared" si="74"/>
        <v>65.789473684210535</v>
      </c>
      <c r="AW96" s="223">
        <f t="shared" si="74"/>
        <v>71.428571428571431</v>
      </c>
      <c r="AX96" s="223">
        <f t="shared" si="74"/>
        <v>70.833333333333343</v>
      </c>
      <c r="AY96" s="223">
        <f t="shared" si="74"/>
        <v>43.298969072164944</v>
      </c>
      <c r="AZ96" s="223">
        <f t="shared" si="74"/>
        <v>48.571428571428569</v>
      </c>
      <c r="BA96" s="223">
        <f t="shared" si="74"/>
        <v>63.043478260869563</v>
      </c>
      <c r="BB96" s="223">
        <f t="shared" si="74"/>
        <v>48.333333333333336</v>
      </c>
      <c r="BC96" s="223">
        <f t="shared" si="74"/>
        <v>76.31578947368422</v>
      </c>
      <c r="BD96" s="223">
        <f t="shared" si="74"/>
        <v>90.476190476190482</v>
      </c>
      <c r="BE96" s="223">
        <f t="shared" si="74"/>
        <v>91.304347826086953</v>
      </c>
      <c r="BF96" s="223">
        <f t="shared" si="74"/>
        <v>89.583333333333343</v>
      </c>
      <c r="BG96" s="223">
        <f t="shared" si="74"/>
        <v>91.509433962264154</v>
      </c>
      <c r="BH96" s="223">
        <f t="shared" si="74"/>
        <v>91.044776119402997</v>
      </c>
      <c r="BI96" s="223">
        <f t="shared" si="74"/>
        <v>88.63636363636364</v>
      </c>
      <c r="BJ96" s="223" t="str">
        <f t="shared" si="74"/>
        <v>-</v>
      </c>
      <c r="BK96" s="223">
        <f t="shared" si="74"/>
        <v>83.333333333333343</v>
      </c>
      <c r="BL96" s="223">
        <f t="shared" si="74"/>
        <v>85.714285714285722</v>
      </c>
      <c r="BM96" s="223" t="str">
        <f t="shared" si="74"/>
        <v>-</v>
      </c>
      <c r="BN96" s="223" t="str">
        <f t="shared" si="74"/>
        <v>-</v>
      </c>
      <c r="BO96" s="223" t="str">
        <f t="shared" si="74"/>
        <v>-</v>
      </c>
      <c r="BP96" s="223" t="str">
        <f t="shared" si="74"/>
        <v>-</v>
      </c>
      <c r="BQ96" s="223" t="str">
        <f t="shared" si="74"/>
        <v>-</v>
      </c>
      <c r="BR96" s="270">
        <f t="shared" ref="BR96:BR97" si="75">AVERAGE(R96:BQ96)</f>
        <v>72.329634471990374</v>
      </c>
    </row>
    <row r="97" spans="1:70" x14ac:dyDescent="0.2">
      <c r="A97" s="286"/>
      <c r="B97" s="286"/>
      <c r="C97" s="286"/>
      <c r="D97" s="286"/>
      <c r="E97" s="286"/>
      <c r="F97" s="286"/>
      <c r="G97" s="285"/>
      <c r="H97" s="285"/>
      <c r="I97" s="285"/>
      <c r="J97" s="285"/>
      <c r="K97" s="285"/>
      <c r="L97" s="285"/>
      <c r="M97" s="285"/>
      <c r="N97" s="286"/>
      <c r="O97" s="286"/>
      <c r="P97" s="289"/>
      <c r="Q97" s="224" t="s">
        <v>937</v>
      </c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25"/>
      <c r="BR97" s="122" t="e">
        <f t="shared" si="75"/>
        <v>#DIV/0!</v>
      </c>
    </row>
    <row r="98" spans="1:70" ht="12.75" customHeight="1" x14ac:dyDescent="0.2">
      <c r="A98" s="306" t="s">
        <v>29</v>
      </c>
      <c r="B98" s="307">
        <v>21</v>
      </c>
      <c r="C98" s="307" t="s">
        <v>464</v>
      </c>
      <c r="D98" s="306" t="s">
        <v>76</v>
      </c>
      <c r="E98" s="307" t="s">
        <v>465</v>
      </c>
      <c r="F98" s="307"/>
      <c r="G98" s="304"/>
      <c r="H98" s="305" t="s">
        <v>478</v>
      </c>
      <c r="I98" s="304" t="s">
        <v>474</v>
      </c>
      <c r="J98" s="304"/>
      <c r="K98" s="304"/>
      <c r="L98" s="304"/>
      <c r="M98" s="304"/>
      <c r="N98" s="307"/>
      <c r="O98" s="307"/>
      <c r="P98" s="309"/>
      <c r="Q98" s="219" t="s">
        <v>934</v>
      </c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132">
        <f t="shared" ref="BR98:BR100" si="76">SUM(R98:BQ98)</f>
        <v>0</v>
      </c>
    </row>
    <row r="99" spans="1:70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8"/>
      <c r="Q99" s="219" t="s">
        <v>935</v>
      </c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132">
        <f t="shared" si="76"/>
        <v>0</v>
      </c>
    </row>
    <row r="100" spans="1:70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8"/>
      <c r="Q100" s="221" t="s">
        <v>633</v>
      </c>
      <c r="R100" s="222" t="str">
        <f t="shared" ref="R100:BQ100" si="77">IF(ISBLANK(R98),"-",R98+R99)</f>
        <v>-</v>
      </c>
      <c r="S100" s="222" t="str">
        <f t="shared" si="77"/>
        <v>-</v>
      </c>
      <c r="T100" s="222" t="str">
        <f t="shared" si="77"/>
        <v>-</v>
      </c>
      <c r="U100" s="222" t="str">
        <f t="shared" si="77"/>
        <v>-</v>
      </c>
      <c r="V100" s="222" t="str">
        <f t="shared" si="77"/>
        <v>-</v>
      </c>
      <c r="W100" s="222" t="str">
        <f t="shared" si="77"/>
        <v>-</v>
      </c>
      <c r="X100" s="222" t="str">
        <f t="shared" si="77"/>
        <v>-</v>
      </c>
      <c r="Y100" s="222" t="str">
        <f t="shared" si="77"/>
        <v>-</v>
      </c>
      <c r="Z100" s="222" t="str">
        <f t="shared" si="77"/>
        <v>-</v>
      </c>
      <c r="AA100" s="222" t="str">
        <f t="shared" si="77"/>
        <v>-</v>
      </c>
      <c r="AB100" s="222" t="str">
        <f t="shared" si="77"/>
        <v>-</v>
      </c>
      <c r="AC100" s="222" t="str">
        <f t="shared" si="77"/>
        <v>-</v>
      </c>
      <c r="AD100" s="222" t="str">
        <f t="shared" si="77"/>
        <v>-</v>
      </c>
      <c r="AE100" s="222" t="str">
        <f t="shared" si="77"/>
        <v>-</v>
      </c>
      <c r="AF100" s="222" t="str">
        <f t="shared" si="77"/>
        <v>-</v>
      </c>
      <c r="AG100" s="222" t="str">
        <f t="shared" si="77"/>
        <v>-</v>
      </c>
      <c r="AH100" s="222" t="str">
        <f t="shared" si="77"/>
        <v>-</v>
      </c>
      <c r="AI100" s="222" t="str">
        <f t="shared" si="77"/>
        <v>-</v>
      </c>
      <c r="AJ100" s="222" t="str">
        <f t="shared" si="77"/>
        <v>-</v>
      </c>
      <c r="AK100" s="222" t="str">
        <f t="shared" si="77"/>
        <v>-</v>
      </c>
      <c r="AL100" s="222" t="str">
        <f t="shared" si="77"/>
        <v>-</v>
      </c>
      <c r="AM100" s="222" t="str">
        <f t="shared" si="77"/>
        <v>-</v>
      </c>
      <c r="AN100" s="222" t="str">
        <f t="shared" si="77"/>
        <v>-</v>
      </c>
      <c r="AO100" s="222" t="str">
        <f t="shared" si="77"/>
        <v>-</v>
      </c>
      <c r="AP100" s="222" t="str">
        <f t="shared" si="77"/>
        <v>-</v>
      </c>
      <c r="AQ100" s="222" t="str">
        <f t="shared" si="77"/>
        <v>-</v>
      </c>
      <c r="AR100" s="222" t="str">
        <f t="shared" si="77"/>
        <v>-</v>
      </c>
      <c r="AS100" s="222" t="str">
        <f t="shared" si="77"/>
        <v>-</v>
      </c>
      <c r="AT100" s="222" t="str">
        <f t="shared" si="77"/>
        <v>-</v>
      </c>
      <c r="AU100" s="222" t="str">
        <f t="shared" si="77"/>
        <v>-</v>
      </c>
      <c r="AV100" s="222" t="str">
        <f t="shared" si="77"/>
        <v>-</v>
      </c>
      <c r="AW100" s="222" t="str">
        <f t="shared" si="77"/>
        <v>-</v>
      </c>
      <c r="AX100" s="222" t="str">
        <f t="shared" si="77"/>
        <v>-</v>
      </c>
      <c r="AY100" s="222" t="str">
        <f t="shared" si="77"/>
        <v>-</v>
      </c>
      <c r="AZ100" s="222" t="str">
        <f t="shared" si="77"/>
        <v>-</v>
      </c>
      <c r="BA100" s="222" t="str">
        <f t="shared" si="77"/>
        <v>-</v>
      </c>
      <c r="BB100" s="222" t="str">
        <f t="shared" si="77"/>
        <v>-</v>
      </c>
      <c r="BC100" s="222" t="str">
        <f t="shared" si="77"/>
        <v>-</v>
      </c>
      <c r="BD100" s="222" t="str">
        <f t="shared" si="77"/>
        <v>-</v>
      </c>
      <c r="BE100" s="222" t="str">
        <f t="shared" si="77"/>
        <v>-</v>
      </c>
      <c r="BF100" s="222" t="str">
        <f t="shared" si="77"/>
        <v>-</v>
      </c>
      <c r="BG100" s="222" t="str">
        <f t="shared" si="77"/>
        <v>-</v>
      </c>
      <c r="BH100" s="222" t="str">
        <f t="shared" si="77"/>
        <v>-</v>
      </c>
      <c r="BI100" s="222" t="str">
        <f t="shared" si="77"/>
        <v>-</v>
      </c>
      <c r="BJ100" s="222" t="str">
        <f t="shared" si="77"/>
        <v>-</v>
      </c>
      <c r="BK100" s="222" t="str">
        <f t="shared" si="77"/>
        <v>-</v>
      </c>
      <c r="BL100" s="222" t="str">
        <f t="shared" si="77"/>
        <v>-</v>
      </c>
      <c r="BM100" s="222" t="str">
        <f t="shared" si="77"/>
        <v>-</v>
      </c>
      <c r="BN100" s="222" t="str">
        <f t="shared" si="77"/>
        <v>-</v>
      </c>
      <c r="BO100" s="222" t="str">
        <f t="shared" si="77"/>
        <v>-</v>
      </c>
      <c r="BP100" s="222" t="str">
        <f t="shared" si="77"/>
        <v>-</v>
      </c>
      <c r="BQ100" s="222" t="str">
        <f t="shared" si="77"/>
        <v>-</v>
      </c>
      <c r="BR100" s="133">
        <f t="shared" si="76"/>
        <v>0</v>
      </c>
    </row>
    <row r="101" spans="1:70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8"/>
      <c r="Q101" s="219" t="s">
        <v>936</v>
      </c>
      <c r="R101" s="223" t="str">
        <f t="shared" ref="R101:BQ101" si="78">IF(ISNUMBER(R100),(IF(R100&gt;0,(100/(R98+R99))*R98,"-")),"-")</f>
        <v>-</v>
      </c>
      <c r="S101" s="223" t="str">
        <f t="shared" si="78"/>
        <v>-</v>
      </c>
      <c r="T101" s="223" t="str">
        <f t="shared" si="78"/>
        <v>-</v>
      </c>
      <c r="U101" s="223" t="str">
        <f t="shared" si="78"/>
        <v>-</v>
      </c>
      <c r="V101" s="223" t="str">
        <f t="shared" si="78"/>
        <v>-</v>
      </c>
      <c r="W101" s="223" t="str">
        <f t="shared" si="78"/>
        <v>-</v>
      </c>
      <c r="X101" s="223" t="str">
        <f t="shared" si="78"/>
        <v>-</v>
      </c>
      <c r="Y101" s="223" t="str">
        <f t="shared" si="78"/>
        <v>-</v>
      </c>
      <c r="Z101" s="223" t="str">
        <f t="shared" si="78"/>
        <v>-</v>
      </c>
      <c r="AA101" s="223" t="str">
        <f t="shared" si="78"/>
        <v>-</v>
      </c>
      <c r="AB101" s="223" t="str">
        <f t="shared" si="78"/>
        <v>-</v>
      </c>
      <c r="AC101" s="223" t="str">
        <f t="shared" si="78"/>
        <v>-</v>
      </c>
      <c r="AD101" s="223" t="str">
        <f t="shared" si="78"/>
        <v>-</v>
      </c>
      <c r="AE101" s="223" t="str">
        <f t="shared" si="78"/>
        <v>-</v>
      </c>
      <c r="AF101" s="223" t="str">
        <f t="shared" si="78"/>
        <v>-</v>
      </c>
      <c r="AG101" s="223" t="str">
        <f t="shared" si="78"/>
        <v>-</v>
      </c>
      <c r="AH101" s="223" t="str">
        <f t="shared" si="78"/>
        <v>-</v>
      </c>
      <c r="AI101" s="223" t="str">
        <f t="shared" si="78"/>
        <v>-</v>
      </c>
      <c r="AJ101" s="223" t="str">
        <f t="shared" si="78"/>
        <v>-</v>
      </c>
      <c r="AK101" s="223" t="str">
        <f t="shared" si="78"/>
        <v>-</v>
      </c>
      <c r="AL101" s="223" t="str">
        <f t="shared" si="78"/>
        <v>-</v>
      </c>
      <c r="AM101" s="223" t="str">
        <f t="shared" si="78"/>
        <v>-</v>
      </c>
      <c r="AN101" s="223" t="str">
        <f t="shared" si="78"/>
        <v>-</v>
      </c>
      <c r="AO101" s="223" t="str">
        <f t="shared" si="78"/>
        <v>-</v>
      </c>
      <c r="AP101" s="223" t="str">
        <f t="shared" si="78"/>
        <v>-</v>
      </c>
      <c r="AQ101" s="223" t="str">
        <f t="shared" si="78"/>
        <v>-</v>
      </c>
      <c r="AR101" s="223" t="str">
        <f t="shared" si="78"/>
        <v>-</v>
      </c>
      <c r="AS101" s="223" t="str">
        <f t="shared" si="78"/>
        <v>-</v>
      </c>
      <c r="AT101" s="223" t="str">
        <f t="shared" si="78"/>
        <v>-</v>
      </c>
      <c r="AU101" s="223" t="str">
        <f t="shared" si="78"/>
        <v>-</v>
      </c>
      <c r="AV101" s="223" t="str">
        <f t="shared" si="78"/>
        <v>-</v>
      </c>
      <c r="AW101" s="223" t="str">
        <f t="shared" si="78"/>
        <v>-</v>
      </c>
      <c r="AX101" s="223" t="str">
        <f t="shared" si="78"/>
        <v>-</v>
      </c>
      <c r="AY101" s="223" t="str">
        <f t="shared" si="78"/>
        <v>-</v>
      </c>
      <c r="AZ101" s="223" t="str">
        <f t="shared" si="78"/>
        <v>-</v>
      </c>
      <c r="BA101" s="223" t="str">
        <f t="shared" si="78"/>
        <v>-</v>
      </c>
      <c r="BB101" s="223" t="str">
        <f t="shared" si="78"/>
        <v>-</v>
      </c>
      <c r="BC101" s="223" t="str">
        <f t="shared" si="78"/>
        <v>-</v>
      </c>
      <c r="BD101" s="223" t="str">
        <f t="shared" si="78"/>
        <v>-</v>
      </c>
      <c r="BE101" s="223" t="str">
        <f t="shared" si="78"/>
        <v>-</v>
      </c>
      <c r="BF101" s="223" t="str">
        <f t="shared" si="78"/>
        <v>-</v>
      </c>
      <c r="BG101" s="223" t="str">
        <f t="shared" si="78"/>
        <v>-</v>
      </c>
      <c r="BH101" s="223" t="str">
        <f t="shared" si="78"/>
        <v>-</v>
      </c>
      <c r="BI101" s="223" t="str">
        <f t="shared" si="78"/>
        <v>-</v>
      </c>
      <c r="BJ101" s="223" t="str">
        <f t="shared" si="78"/>
        <v>-</v>
      </c>
      <c r="BK101" s="223" t="str">
        <f t="shared" si="78"/>
        <v>-</v>
      </c>
      <c r="BL101" s="223" t="str">
        <f t="shared" si="78"/>
        <v>-</v>
      </c>
      <c r="BM101" s="223" t="str">
        <f t="shared" si="78"/>
        <v>-</v>
      </c>
      <c r="BN101" s="223" t="str">
        <f t="shared" si="78"/>
        <v>-</v>
      </c>
      <c r="BO101" s="223" t="str">
        <f t="shared" si="78"/>
        <v>-</v>
      </c>
      <c r="BP101" s="223" t="str">
        <f t="shared" si="78"/>
        <v>-</v>
      </c>
      <c r="BQ101" s="223" t="str">
        <f t="shared" si="78"/>
        <v>-</v>
      </c>
      <c r="BR101" s="119" t="e">
        <f t="shared" ref="BR101:BR102" si="79">AVERAGE(R101:BQ101)</f>
        <v>#DIV/0!</v>
      </c>
    </row>
    <row r="102" spans="1:70" x14ac:dyDescent="0.2">
      <c r="A102" s="286"/>
      <c r="B102" s="286"/>
      <c r="C102" s="286"/>
      <c r="D102" s="286"/>
      <c r="E102" s="286"/>
      <c r="F102" s="286"/>
      <c r="G102" s="285"/>
      <c r="H102" s="285"/>
      <c r="I102" s="285"/>
      <c r="J102" s="285"/>
      <c r="K102" s="285"/>
      <c r="L102" s="285"/>
      <c r="M102" s="285"/>
      <c r="N102" s="286"/>
      <c r="O102" s="286"/>
      <c r="P102" s="289"/>
      <c r="Q102" s="224" t="s">
        <v>937</v>
      </c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225"/>
      <c r="BP102" s="225"/>
      <c r="BQ102" s="225"/>
      <c r="BR102" s="122" t="e">
        <f t="shared" si="79"/>
        <v>#DIV/0!</v>
      </c>
    </row>
    <row r="103" spans="1:70" ht="12.75" customHeight="1" x14ac:dyDescent="0.2">
      <c r="A103" s="348" t="s">
        <v>29</v>
      </c>
      <c r="B103" s="307">
        <v>22</v>
      </c>
      <c r="C103" s="307" t="s">
        <v>464</v>
      </c>
      <c r="D103" s="306" t="s">
        <v>76</v>
      </c>
      <c r="E103" s="307" t="s">
        <v>479</v>
      </c>
      <c r="F103" s="307"/>
      <c r="G103" s="304" t="s">
        <v>480</v>
      </c>
      <c r="H103" s="305" t="s">
        <v>86</v>
      </c>
      <c r="I103" s="304" t="s">
        <v>481</v>
      </c>
      <c r="J103" s="304"/>
      <c r="K103" s="304"/>
      <c r="L103" s="304"/>
      <c r="M103" s="304"/>
      <c r="N103" s="307"/>
      <c r="O103" s="307"/>
      <c r="P103" s="309"/>
      <c r="Q103" s="219" t="s">
        <v>934</v>
      </c>
      <c r="R103" s="230">
        <v>0</v>
      </c>
      <c r="S103" s="230">
        <v>0</v>
      </c>
      <c r="T103" s="230">
        <v>0</v>
      </c>
      <c r="U103" s="230">
        <v>0</v>
      </c>
      <c r="V103" s="230">
        <v>0</v>
      </c>
      <c r="W103" s="230">
        <v>0</v>
      </c>
      <c r="X103" s="230"/>
      <c r="Y103" s="230">
        <v>0</v>
      </c>
      <c r="Z103" s="230">
        <v>0</v>
      </c>
      <c r="AA103" s="230">
        <v>0</v>
      </c>
      <c r="AB103" s="230">
        <v>0</v>
      </c>
      <c r="AC103" s="230">
        <v>0</v>
      </c>
      <c r="AD103" s="230">
        <v>0</v>
      </c>
      <c r="AE103" s="230">
        <v>0</v>
      </c>
      <c r="AF103" s="230">
        <v>0</v>
      </c>
      <c r="AG103" s="230">
        <v>0</v>
      </c>
      <c r="AH103" s="230">
        <v>0</v>
      </c>
      <c r="AI103" s="230">
        <v>0</v>
      </c>
      <c r="AJ103" s="230">
        <v>0</v>
      </c>
      <c r="AK103" s="230">
        <v>0</v>
      </c>
      <c r="AL103" s="230">
        <v>0</v>
      </c>
      <c r="AM103" s="230">
        <v>0</v>
      </c>
      <c r="AN103" s="230">
        <v>0</v>
      </c>
      <c r="AO103" s="230">
        <v>0</v>
      </c>
      <c r="AP103" s="230">
        <v>1</v>
      </c>
      <c r="AQ103" s="230">
        <v>0</v>
      </c>
      <c r="AR103" s="230">
        <v>2</v>
      </c>
      <c r="AS103" s="230">
        <v>4</v>
      </c>
      <c r="AT103" s="230">
        <v>3</v>
      </c>
      <c r="AU103" s="230">
        <v>8</v>
      </c>
      <c r="AV103" s="230">
        <v>19</v>
      </c>
      <c r="AW103" s="230">
        <v>36</v>
      </c>
      <c r="AX103" s="230">
        <v>62</v>
      </c>
      <c r="AY103" s="230">
        <v>31</v>
      </c>
      <c r="AZ103" s="230">
        <v>32</v>
      </c>
      <c r="BA103" s="230">
        <v>27</v>
      </c>
      <c r="BB103" s="230">
        <v>70</v>
      </c>
      <c r="BC103" s="230">
        <v>61</v>
      </c>
      <c r="BD103" s="230">
        <v>132</v>
      </c>
      <c r="BE103" s="230">
        <v>48</v>
      </c>
      <c r="BF103" s="230">
        <v>43</v>
      </c>
      <c r="BG103" s="230">
        <v>54</v>
      </c>
      <c r="BH103" s="230">
        <v>94</v>
      </c>
      <c r="BI103" s="230">
        <v>37</v>
      </c>
      <c r="BJ103" s="230">
        <v>0</v>
      </c>
      <c r="BK103" s="230">
        <v>5</v>
      </c>
      <c r="BL103" s="230">
        <v>5</v>
      </c>
      <c r="BM103" s="230">
        <v>0</v>
      </c>
      <c r="BN103" s="230">
        <v>0</v>
      </c>
      <c r="BO103" s="230">
        <v>0</v>
      </c>
      <c r="BP103" s="230">
        <v>0</v>
      </c>
      <c r="BQ103" s="230">
        <v>0</v>
      </c>
      <c r="BR103" s="132">
        <f t="shared" ref="BR103:BR105" si="80">SUM(R103:BQ103)</f>
        <v>774</v>
      </c>
    </row>
    <row r="104" spans="1:70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8"/>
      <c r="Q104" s="219" t="s">
        <v>935</v>
      </c>
      <c r="R104" s="230">
        <v>0</v>
      </c>
      <c r="S104" s="230">
        <v>0</v>
      </c>
      <c r="T104" s="230">
        <v>0</v>
      </c>
      <c r="U104" s="230">
        <v>0</v>
      </c>
      <c r="V104" s="230">
        <v>0</v>
      </c>
      <c r="W104" s="230">
        <v>0</v>
      </c>
      <c r="X104" s="230"/>
      <c r="Y104" s="230">
        <v>0</v>
      </c>
      <c r="Z104" s="230">
        <v>0</v>
      </c>
      <c r="AA104" s="230">
        <v>0</v>
      </c>
      <c r="AB104" s="230">
        <v>0</v>
      </c>
      <c r="AC104" s="230">
        <v>0</v>
      </c>
      <c r="AD104" s="230">
        <v>0</v>
      </c>
      <c r="AE104" s="230">
        <v>0</v>
      </c>
      <c r="AF104" s="230">
        <v>0</v>
      </c>
      <c r="AG104" s="230">
        <v>0</v>
      </c>
      <c r="AH104" s="230">
        <v>0</v>
      </c>
      <c r="AI104" s="230">
        <v>0</v>
      </c>
      <c r="AJ104" s="230">
        <v>0</v>
      </c>
      <c r="AK104" s="230">
        <v>0</v>
      </c>
      <c r="AL104" s="230">
        <v>0</v>
      </c>
      <c r="AM104" s="230">
        <v>0</v>
      </c>
      <c r="AN104" s="230">
        <v>0</v>
      </c>
      <c r="AO104" s="230">
        <v>0</v>
      </c>
      <c r="AP104" s="230">
        <v>0</v>
      </c>
      <c r="AQ104" s="230">
        <v>0</v>
      </c>
      <c r="AR104" s="230">
        <v>3</v>
      </c>
      <c r="AS104" s="230">
        <v>14</v>
      </c>
      <c r="AT104" s="230">
        <v>5</v>
      </c>
      <c r="AU104" s="230">
        <v>3</v>
      </c>
      <c r="AV104" s="230">
        <v>1</v>
      </c>
      <c r="AW104" s="230">
        <v>3</v>
      </c>
      <c r="AX104" s="230">
        <v>3</v>
      </c>
      <c r="AY104" s="230">
        <v>26</v>
      </c>
      <c r="AZ104" s="230">
        <v>63</v>
      </c>
      <c r="BA104" s="230">
        <v>31</v>
      </c>
      <c r="BB104" s="230">
        <v>121</v>
      </c>
      <c r="BC104" s="230">
        <v>41</v>
      </c>
      <c r="BD104" s="230">
        <v>13</v>
      </c>
      <c r="BE104" s="230">
        <v>5</v>
      </c>
      <c r="BF104" s="230">
        <v>3</v>
      </c>
      <c r="BG104" s="230">
        <v>5</v>
      </c>
      <c r="BH104" s="230">
        <v>6</v>
      </c>
      <c r="BI104" s="230">
        <v>3</v>
      </c>
      <c r="BJ104" s="230">
        <v>0</v>
      </c>
      <c r="BK104" s="230">
        <v>3</v>
      </c>
      <c r="BL104" s="230">
        <v>3</v>
      </c>
      <c r="BM104" s="230">
        <v>0</v>
      </c>
      <c r="BN104" s="230">
        <v>0</v>
      </c>
      <c r="BO104" s="230">
        <v>0</v>
      </c>
      <c r="BP104" s="230">
        <v>0</v>
      </c>
      <c r="BQ104" s="230">
        <v>0</v>
      </c>
      <c r="BR104" s="132">
        <f t="shared" si="80"/>
        <v>355</v>
      </c>
    </row>
    <row r="105" spans="1:70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8"/>
      <c r="Q105" s="221" t="s">
        <v>633</v>
      </c>
      <c r="R105" s="222">
        <f t="shared" ref="R105:BQ105" si="81">IF(ISBLANK(R103),"-",R103+R104)</f>
        <v>0</v>
      </c>
      <c r="S105" s="222">
        <f t="shared" si="81"/>
        <v>0</v>
      </c>
      <c r="T105" s="222">
        <f t="shared" si="81"/>
        <v>0</v>
      </c>
      <c r="U105" s="222">
        <f t="shared" si="81"/>
        <v>0</v>
      </c>
      <c r="V105" s="222">
        <f t="shared" si="81"/>
        <v>0</v>
      </c>
      <c r="W105" s="222">
        <f t="shared" si="81"/>
        <v>0</v>
      </c>
      <c r="X105" s="222" t="str">
        <f t="shared" si="81"/>
        <v>-</v>
      </c>
      <c r="Y105" s="222">
        <f t="shared" si="81"/>
        <v>0</v>
      </c>
      <c r="Z105" s="222">
        <f t="shared" si="81"/>
        <v>0</v>
      </c>
      <c r="AA105" s="222">
        <f t="shared" si="81"/>
        <v>0</v>
      </c>
      <c r="AB105" s="222">
        <f t="shared" si="81"/>
        <v>0</v>
      </c>
      <c r="AC105" s="222">
        <f t="shared" si="81"/>
        <v>0</v>
      </c>
      <c r="AD105" s="222">
        <f t="shared" si="81"/>
        <v>0</v>
      </c>
      <c r="AE105" s="222">
        <f t="shared" si="81"/>
        <v>0</v>
      </c>
      <c r="AF105" s="222">
        <f t="shared" si="81"/>
        <v>0</v>
      </c>
      <c r="AG105" s="222">
        <f t="shared" si="81"/>
        <v>0</v>
      </c>
      <c r="AH105" s="222">
        <f t="shared" si="81"/>
        <v>0</v>
      </c>
      <c r="AI105" s="222">
        <f t="shared" si="81"/>
        <v>0</v>
      </c>
      <c r="AJ105" s="222">
        <f t="shared" si="81"/>
        <v>0</v>
      </c>
      <c r="AK105" s="222">
        <f t="shared" si="81"/>
        <v>0</v>
      </c>
      <c r="AL105" s="222">
        <f t="shared" si="81"/>
        <v>0</v>
      </c>
      <c r="AM105" s="222">
        <f t="shared" si="81"/>
        <v>0</v>
      </c>
      <c r="AN105" s="222">
        <f t="shared" si="81"/>
        <v>0</v>
      </c>
      <c r="AO105" s="222">
        <f t="shared" si="81"/>
        <v>0</v>
      </c>
      <c r="AP105" s="222">
        <f t="shared" si="81"/>
        <v>1</v>
      </c>
      <c r="AQ105" s="222">
        <f t="shared" si="81"/>
        <v>0</v>
      </c>
      <c r="AR105" s="222">
        <f t="shared" si="81"/>
        <v>5</v>
      </c>
      <c r="AS105" s="222">
        <f t="shared" si="81"/>
        <v>18</v>
      </c>
      <c r="AT105" s="222">
        <f t="shared" si="81"/>
        <v>8</v>
      </c>
      <c r="AU105" s="222">
        <f t="shared" si="81"/>
        <v>11</v>
      </c>
      <c r="AV105" s="222">
        <f t="shared" si="81"/>
        <v>20</v>
      </c>
      <c r="AW105" s="222">
        <f t="shared" si="81"/>
        <v>39</v>
      </c>
      <c r="AX105" s="222">
        <f t="shared" si="81"/>
        <v>65</v>
      </c>
      <c r="AY105" s="222">
        <f t="shared" si="81"/>
        <v>57</v>
      </c>
      <c r="AZ105" s="222">
        <f t="shared" si="81"/>
        <v>95</v>
      </c>
      <c r="BA105" s="222">
        <f t="shared" si="81"/>
        <v>58</v>
      </c>
      <c r="BB105" s="222">
        <f t="shared" si="81"/>
        <v>191</v>
      </c>
      <c r="BC105" s="222">
        <f t="shared" si="81"/>
        <v>102</v>
      </c>
      <c r="BD105" s="222">
        <f t="shared" si="81"/>
        <v>145</v>
      </c>
      <c r="BE105" s="222">
        <f t="shared" si="81"/>
        <v>53</v>
      </c>
      <c r="BF105" s="222">
        <f t="shared" si="81"/>
        <v>46</v>
      </c>
      <c r="BG105" s="222">
        <f t="shared" si="81"/>
        <v>59</v>
      </c>
      <c r="BH105" s="222">
        <f t="shared" si="81"/>
        <v>100</v>
      </c>
      <c r="BI105" s="222">
        <f t="shared" si="81"/>
        <v>40</v>
      </c>
      <c r="BJ105" s="222">
        <f t="shared" si="81"/>
        <v>0</v>
      </c>
      <c r="BK105" s="222">
        <f t="shared" si="81"/>
        <v>8</v>
      </c>
      <c r="BL105" s="222">
        <f t="shared" si="81"/>
        <v>8</v>
      </c>
      <c r="BM105" s="222">
        <f t="shared" si="81"/>
        <v>0</v>
      </c>
      <c r="BN105" s="222">
        <f t="shared" si="81"/>
        <v>0</v>
      </c>
      <c r="BO105" s="222">
        <f t="shared" si="81"/>
        <v>0</v>
      </c>
      <c r="BP105" s="222">
        <f t="shared" si="81"/>
        <v>0</v>
      </c>
      <c r="BQ105" s="222">
        <f t="shared" si="81"/>
        <v>0</v>
      </c>
      <c r="BR105" s="133">
        <f t="shared" si="80"/>
        <v>1129</v>
      </c>
    </row>
    <row r="106" spans="1:70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8"/>
      <c r="Q106" s="219" t="s">
        <v>936</v>
      </c>
      <c r="R106" s="223" t="str">
        <f t="shared" ref="R106:BQ106" si="82">IF(ISNUMBER(R105),(IF(R105&gt;0,(100/(R103+R104))*R103,"-")),"-")</f>
        <v>-</v>
      </c>
      <c r="S106" s="223" t="str">
        <f t="shared" si="82"/>
        <v>-</v>
      </c>
      <c r="T106" s="223" t="str">
        <f t="shared" si="82"/>
        <v>-</v>
      </c>
      <c r="U106" s="223" t="str">
        <f t="shared" si="82"/>
        <v>-</v>
      </c>
      <c r="V106" s="223" t="str">
        <f t="shared" si="82"/>
        <v>-</v>
      </c>
      <c r="W106" s="223" t="str">
        <f t="shared" si="82"/>
        <v>-</v>
      </c>
      <c r="X106" s="223" t="str">
        <f t="shared" si="82"/>
        <v>-</v>
      </c>
      <c r="Y106" s="223" t="str">
        <f t="shared" si="82"/>
        <v>-</v>
      </c>
      <c r="Z106" s="223" t="str">
        <f t="shared" si="82"/>
        <v>-</v>
      </c>
      <c r="AA106" s="223" t="str">
        <f t="shared" si="82"/>
        <v>-</v>
      </c>
      <c r="AB106" s="223" t="str">
        <f t="shared" si="82"/>
        <v>-</v>
      </c>
      <c r="AC106" s="223" t="str">
        <f t="shared" si="82"/>
        <v>-</v>
      </c>
      <c r="AD106" s="223" t="str">
        <f t="shared" si="82"/>
        <v>-</v>
      </c>
      <c r="AE106" s="223" t="str">
        <f t="shared" si="82"/>
        <v>-</v>
      </c>
      <c r="AF106" s="223" t="str">
        <f t="shared" si="82"/>
        <v>-</v>
      </c>
      <c r="AG106" s="223" t="str">
        <f t="shared" si="82"/>
        <v>-</v>
      </c>
      <c r="AH106" s="223" t="str">
        <f t="shared" si="82"/>
        <v>-</v>
      </c>
      <c r="AI106" s="223" t="str">
        <f t="shared" si="82"/>
        <v>-</v>
      </c>
      <c r="AJ106" s="223" t="str">
        <f t="shared" si="82"/>
        <v>-</v>
      </c>
      <c r="AK106" s="223" t="str">
        <f t="shared" si="82"/>
        <v>-</v>
      </c>
      <c r="AL106" s="223" t="str">
        <f t="shared" si="82"/>
        <v>-</v>
      </c>
      <c r="AM106" s="223" t="str">
        <f t="shared" si="82"/>
        <v>-</v>
      </c>
      <c r="AN106" s="223" t="str">
        <f t="shared" si="82"/>
        <v>-</v>
      </c>
      <c r="AO106" s="223" t="str">
        <f t="shared" si="82"/>
        <v>-</v>
      </c>
      <c r="AP106" s="223">
        <f t="shared" si="82"/>
        <v>100</v>
      </c>
      <c r="AQ106" s="223" t="str">
        <f t="shared" si="82"/>
        <v>-</v>
      </c>
      <c r="AR106" s="223">
        <f t="shared" si="82"/>
        <v>40</v>
      </c>
      <c r="AS106" s="223">
        <f t="shared" si="82"/>
        <v>22.222222222222221</v>
      </c>
      <c r="AT106" s="223">
        <f t="shared" si="82"/>
        <v>37.5</v>
      </c>
      <c r="AU106" s="223">
        <f t="shared" si="82"/>
        <v>72.727272727272734</v>
      </c>
      <c r="AV106" s="223">
        <f t="shared" si="82"/>
        <v>95</v>
      </c>
      <c r="AW106" s="223">
        <f t="shared" si="82"/>
        <v>92.307692307692321</v>
      </c>
      <c r="AX106" s="223">
        <f t="shared" si="82"/>
        <v>95.384615384615387</v>
      </c>
      <c r="AY106" s="223">
        <f t="shared" si="82"/>
        <v>54.385964912280699</v>
      </c>
      <c r="AZ106" s="223">
        <f t="shared" si="82"/>
        <v>33.684210526315788</v>
      </c>
      <c r="BA106" s="223">
        <f t="shared" si="82"/>
        <v>46.551724137931032</v>
      </c>
      <c r="BB106" s="223">
        <f t="shared" si="82"/>
        <v>36.64921465968586</v>
      </c>
      <c r="BC106" s="223">
        <f t="shared" si="82"/>
        <v>59.803921568627452</v>
      </c>
      <c r="BD106" s="223">
        <f t="shared" si="82"/>
        <v>91.034482758620697</v>
      </c>
      <c r="BE106" s="223">
        <f t="shared" si="82"/>
        <v>90.566037735849051</v>
      </c>
      <c r="BF106" s="223">
        <f t="shared" si="82"/>
        <v>93.478260869565219</v>
      </c>
      <c r="BG106" s="223">
        <f t="shared" si="82"/>
        <v>91.52542372881355</v>
      </c>
      <c r="BH106" s="223">
        <f t="shared" si="82"/>
        <v>94</v>
      </c>
      <c r="BI106" s="223">
        <f t="shared" si="82"/>
        <v>92.5</v>
      </c>
      <c r="BJ106" s="223" t="str">
        <f t="shared" si="82"/>
        <v>-</v>
      </c>
      <c r="BK106" s="223">
        <f t="shared" si="82"/>
        <v>62.5</v>
      </c>
      <c r="BL106" s="223">
        <f t="shared" si="82"/>
        <v>62.5</v>
      </c>
      <c r="BM106" s="223" t="str">
        <f t="shared" si="82"/>
        <v>-</v>
      </c>
      <c r="BN106" s="223" t="str">
        <f t="shared" si="82"/>
        <v>-</v>
      </c>
      <c r="BO106" s="223" t="str">
        <f t="shared" si="82"/>
        <v>-</v>
      </c>
      <c r="BP106" s="223" t="str">
        <f t="shared" si="82"/>
        <v>-</v>
      </c>
      <c r="BQ106" s="223" t="str">
        <f t="shared" si="82"/>
        <v>-</v>
      </c>
      <c r="BR106" s="270">
        <f t="shared" ref="BR106:BR107" si="83">AVERAGE(R106:BQ106)</f>
        <v>69.729573501880566</v>
      </c>
    </row>
    <row r="107" spans="1:70" x14ac:dyDescent="0.2">
      <c r="A107" s="286"/>
      <c r="B107" s="286"/>
      <c r="C107" s="286"/>
      <c r="D107" s="286"/>
      <c r="E107" s="286"/>
      <c r="F107" s="286"/>
      <c r="G107" s="285"/>
      <c r="H107" s="285"/>
      <c r="I107" s="285"/>
      <c r="J107" s="285"/>
      <c r="K107" s="285"/>
      <c r="L107" s="285"/>
      <c r="M107" s="285"/>
      <c r="N107" s="286"/>
      <c r="O107" s="286"/>
      <c r="P107" s="289"/>
      <c r="Q107" s="224" t="s">
        <v>937</v>
      </c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122" t="e">
        <f t="shared" si="83"/>
        <v>#DIV/0!</v>
      </c>
    </row>
    <row r="108" spans="1:70" ht="12.75" customHeight="1" x14ac:dyDescent="0.2">
      <c r="A108" s="345" t="s">
        <v>29</v>
      </c>
      <c r="B108" s="307">
        <v>23</v>
      </c>
      <c r="C108" s="307" t="s">
        <v>464</v>
      </c>
      <c r="D108" s="306" t="s">
        <v>76</v>
      </c>
      <c r="E108" s="307" t="s">
        <v>479</v>
      </c>
      <c r="F108" s="307"/>
      <c r="G108" s="304" t="s">
        <v>482</v>
      </c>
      <c r="H108" s="305" t="s">
        <v>187</v>
      </c>
      <c r="I108" s="304" t="s">
        <v>483</v>
      </c>
      <c r="J108" s="304"/>
      <c r="K108" s="304"/>
      <c r="L108" s="304"/>
      <c r="M108" s="304"/>
      <c r="N108" s="307"/>
      <c r="O108" s="307"/>
      <c r="P108" s="309"/>
      <c r="Q108" s="219" t="s">
        <v>934</v>
      </c>
      <c r="R108" s="230">
        <v>14</v>
      </c>
      <c r="S108" s="230">
        <v>0</v>
      </c>
      <c r="T108" s="230">
        <v>0</v>
      </c>
      <c r="U108" s="230">
        <v>0</v>
      </c>
      <c r="V108" s="230">
        <v>0</v>
      </c>
      <c r="W108" s="230">
        <v>0</v>
      </c>
      <c r="X108" s="230"/>
      <c r="Y108" s="230">
        <v>0</v>
      </c>
      <c r="Z108" s="230">
        <v>0</v>
      </c>
      <c r="AA108" s="230">
        <v>0</v>
      </c>
      <c r="AB108" s="230">
        <v>0</v>
      </c>
      <c r="AC108" s="230">
        <v>0</v>
      </c>
      <c r="AD108" s="230">
        <v>0</v>
      </c>
      <c r="AE108" s="230">
        <v>0</v>
      </c>
      <c r="AF108" s="230">
        <v>0</v>
      </c>
      <c r="AG108" s="230">
        <v>0</v>
      </c>
      <c r="AH108" s="230">
        <v>0</v>
      </c>
      <c r="AI108" s="230">
        <v>0</v>
      </c>
      <c r="AJ108" s="230">
        <v>0</v>
      </c>
      <c r="AK108" s="230">
        <v>0</v>
      </c>
      <c r="AL108" s="230">
        <v>0</v>
      </c>
      <c r="AM108" s="230">
        <v>0</v>
      </c>
      <c r="AN108" s="230">
        <v>0</v>
      </c>
      <c r="AO108" s="230">
        <v>0</v>
      </c>
      <c r="AP108" s="230">
        <v>0</v>
      </c>
      <c r="AQ108" s="230">
        <v>0</v>
      </c>
      <c r="AR108" s="230">
        <v>2</v>
      </c>
      <c r="AS108" s="230">
        <v>2</v>
      </c>
      <c r="AT108" s="230">
        <v>0</v>
      </c>
      <c r="AU108" s="230">
        <v>15</v>
      </c>
      <c r="AV108" s="230">
        <v>32</v>
      </c>
      <c r="AW108" s="230">
        <v>22</v>
      </c>
      <c r="AX108" s="230">
        <v>49</v>
      </c>
      <c r="AY108" s="230">
        <v>108</v>
      </c>
      <c r="AZ108" s="230">
        <v>195</v>
      </c>
      <c r="BA108" s="230">
        <v>213</v>
      </c>
      <c r="BB108" s="230">
        <v>202</v>
      </c>
      <c r="BC108" s="230">
        <v>205</v>
      </c>
      <c r="BD108" s="230">
        <v>97</v>
      </c>
      <c r="BE108" s="230">
        <v>137</v>
      </c>
      <c r="BF108" s="230">
        <v>1</v>
      </c>
      <c r="BG108" s="230">
        <v>55</v>
      </c>
      <c r="BH108" s="230">
        <v>90</v>
      </c>
      <c r="BI108" s="230">
        <v>36</v>
      </c>
      <c r="BJ108" s="230">
        <v>0</v>
      </c>
      <c r="BK108" s="230">
        <v>60</v>
      </c>
      <c r="BL108" s="230">
        <v>80</v>
      </c>
      <c r="BM108" s="230">
        <v>0</v>
      </c>
      <c r="BN108" s="230">
        <v>0</v>
      </c>
      <c r="BO108" s="230">
        <v>0</v>
      </c>
      <c r="BP108" s="230">
        <v>0</v>
      </c>
      <c r="BQ108" s="230">
        <v>0</v>
      </c>
      <c r="BR108" s="132">
        <f t="shared" ref="BR108:BR110" si="84">SUM(R108:BQ108)</f>
        <v>1615</v>
      </c>
    </row>
    <row r="109" spans="1:70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8"/>
      <c r="Q109" s="219" t="s">
        <v>935</v>
      </c>
      <c r="R109" s="230">
        <v>34</v>
      </c>
      <c r="S109" s="230">
        <v>1</v>
      </c>
      <c r="T109" s="230">
        <v>0</v>
      </c>
      <c r="U109" s="230">
        <v>1</v>
      </c>
      <c r="V109" s="230">
        <v>0</v>
      </c>
      <c r="W109" s="230">
        <v>0</v>
      </c>
      <c r="X109" s="230"/>
      <c r="Y109" s="230">
        <v>0</v>
      </c>
      <c r="Z109" s="230">
        <v>0</v>
      </c>
      <c r="AA109" s="230">
        <v>0</v>
      </c>
      <c r="AB109" s="230">
        <v>0</v>
      </c>
      <c r="AC109" s="230">
        <v>0</v>
      </c>
      <c r="AD109" s="230">
        <v>0</v>
      </c>
      <c r="AE109" s="230">
        <v>0</v>
      </c>
      <c r="AF109" s="230">
        <v>0</v>
      </c>
      <c r="AG109" s="230">
        <v>0</v>
      </c>
      <c r="AH109" s="230">
        <v>0</v>
      </c>
      <c r="AI109" s="230">
        <v>0</v>
      </c>
      <c r="AJ109" s="230">
        <v>0</v>
      </c>
      <c r="AK109" s="230">
        <v>0</v>
      </c>
      <c r="AL109" s="230">
        <v>0</v>
      </c>
      <c r="AM109" s="230">
        <v>0</v>
      </c>
      <c r="AN109" s="230">
        <v>0</v>
      </c>
      <c r="AO109" s="230">
        <v>0</v>
      </c>
      <c r="AP109" s="230">
        <v>0</v>
      </c>
      <c r="AQ109" s="230">
        <v>0</v>
      </c>
      <c r="AR109" s="230">
        <v>0</v>
      </c>
      <c r="AS109" s="230">
        <v>5</v>
      </c>
      <c r="AT109" s="230">
        <v>6</v>
      </c>
      <c r="AU109" s="230">
        <v>18</v>
      </c>
      <c r="AV109" s="230">
        <v>11</v>
      </c>
      <c r="AW109" s="230">
        <v>16</v>
      </c>
      <c r="AX109" s="230">
        <v>20</v>
      </c>
      <c r="AY109" s="230">
        <v>68</v>
      </c>
      <c r="AZ109" s="230">
        <v>183</v>
      </c>
      <c r="BA109" s="230">
        <v>130</v>
      </c>
      <c r="BB109" s="230">
        <v>84</v>
      </c>
      <c r="BC109" s="230">
        <v>83</v>
      </c>
      <c r="BD109" s="230">
        <v>23</v>
      </c>
      <c r="BE109" s="230">
        <v>3</v>
      </c>
      <c r="BF109" s="230">
        <v>0</v>
      </c>
      <c r="BG109" s="230">
        <v>4</v>
      </c>
      <c r="BH109" s="230">
        <v>12</v>
      </c>
      <c r="BI109" s="230">
        <v>7</v>
      </c>
      <c r="BJ109" s="230">
        <v>0</v>
      </c>
      <c r="BK109" s="230">
        <v>10</v>
      </c>
      <c r="BL109" s="230">
        <v>12</v>
      </c>
      <c r="BM109" s="230">
        <v>0</v>
      </c>
      <c r="BN109" s="230">
        <v>0</v>
      </c>
      <c r="BO109" s="230">
        <v>0</v>
      </c>
      <c r="BP109" s="230">
        <v>0</v>
      </c>
      <c r="BQ109" s="230">
        <v>0</v>
      </c>
      <c r="BR109" s="132">
        <f t="shared" si="84"/>
        <v>731</v>
      </c>
    </row>
    <row r="110" spans="1:70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8"/>
      <c r="Q110" s="221" t="s">
        <v>633</v>
      </c>
      <c r="R110" s="222">
        <f t="shared" ref="R110:BQ110" si="85">IF(ISBLANK(R108),"-",R108+R109)</f>
        <v>48</v>
      </c>
      <c r="S110" s="222">
        <f t="shared" si="85"/>
        <v>1</v>
      </c>
      <c r="T110" s="222">
        <f t="shared" si="85"/>
        <v>0</v>
      </c>
      <c r="U110" s="222">
        <f t="shared" si="85"/>
        <v>1</v>
      </c>
      <c r="V110" s="222">
        <f t="shared" si="85"/>
        <v>0</v>
      </c>
      <c r="W110" s="222">
        <f t="shared" si="85"/>
        <v>0</v>
      </c>
      <c r="X110" s="222" t="str">
        <f t="shared" si="85"/>
        <v>-</v>
      </c>
      <c r="Y110" s="222">
        <f t="shared" si="85"/>
        <v>0</v>
      </c>
      <c r="Z110" s="222">
        <f t="shared" si="85"/>
        <v>0</v>
      </c>
      <c r="AA110" s="222">
        <f t="shared" si="85"/>
        <v>0</v>
      </c>
      <c r="AB110" s="222">
        <f t="shared" si="85"/>
        <v>0</v>
      </c>
      <c r="AC110" s="222">
        <f t="shared" si="85"/>
        <v>0</v>
      </c>
      <c r="AD110" s="222">
        <f t="shared" si="85"/>
        <v>0</v>
      </c>
      <c r="AE110" s="222">
        <f t="shared" si="85"/>
        <v>0</v>
      </c>
      <c r="AF110" s="222">
        <f t="shared" si="85"/>
        <v>0</v>
      </c>
      <c r="AG110" s="222">
        <f t="shared" si="85"/>
        <v>0</v>
      </c>
      <c r="AH110" s="222">
        <f t="shared" si="85"/>
        <v>0</v>
      </c>
      <c r="AI110" s="222">
        <f t="shared" si="85"/>
        <v>0</v>
      </c>
      <c r="AJ110" s="222">
        <f t="shared" si="85"/>
        <v>0</v>
      </c>
      <c r="AK110" s="222">
        <f t="shared" si="85"/>
        <v>0</v>
      </c>
      <c r="AL110" s="222">
        <f t="shared" si="85"/>
        <v>0</v>
      </c>
      <c r="AM110" s="222">
        <f t="shared" si="85"/>
        <v>0</v>
      </c>
      <c r="AN110" s="222">
        <f t="shared" si="85"/>
        <v>0</v>
      </c>
      <c r="AO110" s="222">
        <f t="shared" si="85"/>
        <v>0</v>
      </c>
      <c r="AP110" s="222">
        <f t="shared" si="85"/>
        <v>0</v>
      </c>
      <c r="AQ110" s="222">
        <f t="shared" si="85"/>
        <v>0</v>
      </c>
      <c r="AR110" s="222">
        <f t="shared" si="85"/>
        <v>2</v>
      </c>
      <c r="AS110" s="222">
        <f t="shared" si="85"/>
        <v>7</v>
      </c>
      <c r="AT110" s="222">
        <f t="shared" si="85"/>
        <v>6</v>
      </c>
      <c r="AU110" s="222">
        <f t="shared" si="85"/>
        <v>33</v>
      </c>
      <c r="AV110" s="222">
        <f t="shared" si="85"/>
        <v>43</v>
      </c>
      <c r="AW110" s="222">
        <f t="shared" si="85"/>
        <v>38</v>
      </c>
      <c r="AX110" s="222">
        <f t="shared" si="85"/>
        <v>69</v>
      </c>
      <c r="AY110" s="222">
        <f t="shared" si="85"/>
        <v>176</v>
      </c>
      <c r="AZ110" s="222">
        <f t="shared" si="85"/>
        <v>378</v>
      </c>
      <c r="BA110" s="222">
        <f t="shared" si="85"/>
        <v>343</v>
      </c>
      <c r="BB110" s="222">
        <f t="shared" si="85"/>
        <v>286</v>
      </c>
      <c r="BC110" s="222">
        <f t="shared" si="85"/>
        <v>288</v>
      </c>
      <c r="BD110" s="222">
        <f t="shared" si="85"/>
        <v>120</v>
      </c>
      <c r="BE110" s="222">
        <f t="shared" si="85"/>
        <v>140</v>
      </c>
      <c r="BF110" s="222">
        <f t="shared" si="85"/>
        <v>1</v>
      </c>
      <c r="BG110" s="222">
        <f t="shared" si="85"/>
        <v>59</v>
      </c>
      <c r="BH110" s="222">
        <f t="shared" si="85"/>
        <v>102</v>
      </c>
      <c r="BI110" s="222">
        <f t="shared" si="85"/>
        <v>43</v>
      </c>
      <c r="BJ110" s="222">
        <f t="shared" si="85"/>
        <v>0</v>
      </c>
      <c r="BK110" s="222">
        <f t="shared" si="85"/>
        <v>70</v>
      </c>
      <c r="BL110" s="222">
        <f t="shared" si="85"/>
        <v>92</v>
      </c>
      <c r="BM110" s="222">
        <f t="shared" si="85"/>
        <v>0</v>
      </c>
      <c r="BN110" s="222">
        <f t="shared" si="85"/>
        <v>0</v>
      </c>
      <c r="BO110" s="222">
        <f t="shared" si="85"/>
        <v>0</v>
      </c>
      <c r="BP110" s="222">
        <f t="shared" si="85"/>
        <v>0</v>
      </c>
      <c r="BQ110" s="222">
        <f t="shared" si="85"/>
        <v>0</v>
      </c>
      <c r="BR110" s="133">
        <f t="shared" si="84"/>
        <v>2346</v>
      </c>
    </row>
    <row r="111" spans="1:70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8"/>
      <c r="Q111" s="219" t="s">
        <v>936</v>
      </c>
      <c r="R111" s="223">
        <f t="shared" ref="R111:BQ111" si="86">IF(ISNUMBER(R110),(IF(R110&gt;0,(100/(R108+R109))*R108,"-")),"-")</f>
        <v>29.166666666666668</v>
      </c>
      <c r="S111" s="223">
        <f t="shared" si="86"/>
        <v>0</v>
      </c>
      <c r="T111" s="223" t="str">
        <f t="shared" si="86"/>
        <v>-</v>
      </c>
      <c r="U111" s="223">
        <f t="shared" si="86"/>
        <v>0</v>
      </c>
      <c r="V111" s="223" t="str">
        <f t="shared" si="86"/>
        <v>-</v>
      </c>
      <c r="W111" s="223" t="str">
        <f t="shared" si="86"/>
        <v>-</v>
      </c>
      <c r="X111" s="223" t="str">
        <f t="shared" si="86"/>
        <v>-</v>
      </c>
      <c r="Y111" s="223" t="str">
        <f t="shared" si="86"/>
        <v>-</v>
      </c>
      <c r="Z111" s="223" t="str">
        <f t="shared" si="86"/>
        <v>-</v>
      </c>
      <c r="AA111" s="223" t="str">
        <f t="shared" si="86"/>
        <v>-</v>
      </c>
      <c r="AB111" s="223" t="str">
        <f t="shared" si="86"/>
        <v>-</v>
      </c>
      <c r="AC111" s="223" t="str">
        <f t="shared" si="86"/>
        <v>-</v>
      </c>
      <c r="AD111" s="223" t="str">
        <f t="shared" si="86"/>
        <v>-</v>
      </c>
      <c r="AE111" s="223" t="str">
        <f t="shared" si="86"/>
        <v>-</v>
      </c>
      <c r="AF111" s="223" t="str">
        <f t="shared" si="86"/>
        <v>-</v>
      </c>
      <c r="AG111" s="223" t="str">
        <f t="shared" si="86"/>
        <v>-</v>
      </c>
      <c r="AH111" s="223" t="str">
        <f t="shared" si="86"/>
        <v>-</v>
      </c>
      <c r="AI111" s="223" t="str">
        <f t="shared" si="86"/>
        <v>-</v>
      </c>
      <c r="AJ111" s="223" t="str">
        <f t="shared" si="86"/>
        <v>-</v>
      </c>
      <c r="AK111" s="223" t="str">
        <f t="shared" si="86"/>
        <v>-</v>
      </c>
      <c r="AL111" s="223" t="str">
        <f t="shared" si="86"/>
        <v>-</v>
      </c>
      <c r="AM111" s="223" t="str">
        <f t="shared" si="86"/>
        <v>-</v>
      </c>
      <c r="AN111" s="223" t="str">
        <f t="shared" si="86"/>
        <v>-</v>
      </c>
      <c r="AO111" s="223" t="str">
        <f t="shared" si="86"/>
        <v>-</v>
      </c>
      <c r="AP111" s="223" t="str">
        <f t="shared" si="86"/>
        <v>-</v>
      </c>
      <c r="AQ111" s="223" t="str">
        <f t="shared" si="86"/>
        <v>-</v>
      </c>
      <c r="AR111" s="223">
        <f t="shared" si="86"/>
        <v>100</v>
      </c>
      <c r="AS111" s="223">
        <f t="shared" si="86"/>
        <v>28.571428571428573</v>
      </c>
      <c r="AT111" s="223">
        <f t="shared" si="86"/>
        <v>0</v>
      </c>
      <c r="AU111" s="223">
        <f t="shared" si="86"/>
        <v>45.454545454545453</v>
      </c>
      <c r="AV111" s="223">
        <f t="shared" si="86"/>
        <v>74.418604651162795</v>
      </c>
      <c r="AW111" s="223">
        <f t="shared" si="86"/>
        <v>57.894736842105267</v>
      </c>
      <c r="AX111" s="223">
        <f t="shared" si="86"/>
        <v>71.014492753623188</v>
      </c>
      <c r="AY111" s="223">
        <f t="shared" si="86"/>
        <v>61.363636363636367</v>
      </c>
      <c r="AZ111" s="223">
        <f t="shared" si="86"/>
        <v>51.587301587301582</v>
      </c>
      <c r="BA111" s="223">
        <f t="shared" si="86"/>
        <v>62.099125364431487</v>
      </c>
      <c r="BB111" s="223">
        <f t="shared" si="86"/>
        <v>70.629370629370626</v>
      </c>
      <c r="BC111" s="223">
        <f t="shared" si="86"/>
        <v>71.180555555555557</v>
      </c>
      <c r="BD111" s="223">
        <f t="shared" si="86"/>
        <v>80.833333333333343</v>
      </c>
      <c r="BE111" s="223">
        <f t="shared" si="86"/>
        <v>97.857142857142861</v>
      </c>
      <c r="BF111" s="223">
        <f t="shared" si="86"/>
        <v>100</v>
      </c>
      <c r="BG111" s="223">
        <f t="shared" si="86"/>
        <v>93.220338983050837</v>
      </c>
      <c r="BH111" s="223">
        <f t="shared" si="86"/>
        <v>88.235294117647058</v>
      </c>
      <c r="BI111" s="223">
        <f t="shared" si="86"/>
        <v>83.720930232558146</v>
      </c>
      <c r="BJ111" s="223" t="str">
        <f t="shared" si="86"/>
        <v>-</v>
      </c>
      <c r="BK111" s="223">
        <f t="shared" si="86"/>
        <v>85.714285714285722</v>
      </c>
      <c r="BL111" s="223">
        <f t="shared" si="86"/>
        <v>86.956521739130437</v>
      </c>
      <c r="BM111" s="223" t="str">
        <f t="shared" si="86"/>
        <v>-</v>
      </c>
      <c r="BN111" s="223" t="str">
        <f t="shared" si="86"/>
        <v>-</v>
      </c>
      <c r="BO111" s="223" t="str">
        <f t="shared" si="86"/>
        <v>-</v>
      </c>
      <c r="BP111" s="223" t="str">
        <f t="shared" si="86"/>
        <v>-</v>
      </c>
      <c r="BQ111" s="223" t="str">
        <f t="shared" si="86"/>
        <v>-</v>
      </c>
      <c r="BR111" s="270">
        <f t="shared" ref="BR111:BR112" si="87">AVERAGE(R111:BQ111)</f>
        <v>62.605143974651135</v>
      </c>
    </row>
    <row r="112" spans="1:70" x14ac:dyDescent="0.2">
      <c r="A112" s="286"/>
      <c r="B112" s="286"/>
      <c r="C112" s="286"/>
      <c r="D112" s="286"/>
      <c r="E112" s="286"/>
      <c r="F112" s="286"/>
      <c r="G112" s="285"/>
      <c r="H112" s="285"/>
      <c r="I112" s="285"/>
      <c r="J112" s="285"/>
      <c r="K112" s="285"/>
      <c r="L112" s="285"/>
      <c r="M112" s="285"/>
      <c r="N112" s="286"/>
      <c r="O112" s="286"/>
      <c r="P112" s="289"/>
      <c r="Q112" s="224" t="s">
        <v>937</v>
      </c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122" t="e">
        <f t="shared" si="87"/>
        <v>#DIV/0!</v>
      </c>
    </row>
    <row r="113" spans="1:70" ht="12.75" customHeight="1" x14ac:dyDescent="0.2">
      <c r="A113" s="306" t="s">
        <v>29</v>
      </c>
      <c r="B113" s="307">
        <v>24</v>
      </c>
      <c r="C113" s="307" t="s">
        <v>464</v>
      </c>
      <c r="D113" s="306" t="s">
        <v>76</v>
      </c>
      <c r="E113" s="307" t="s">
        <v>479</v>
      </c>
      <c r="F113" s="307"/>
      <c r="G113" s="304" t="s">
        <v>484</v>
      </c>
      <c r="H113" s="305" t="s">
        <v>485</v>
      </c>
      <c r="I113" s="304" t="s">
        <v>483</v>
      </c>
      <c r="J113" s="304"/>
      <c r="K113" s="304"/>
      <c r="L113" s="304"/>
      <c r="M113" s="304"/>
      <c r="N113" s="307"/>
      <c r="O113" s="307"/>
      <c r="P113" s="309"/>
      <c r="Q113" s="219" t="s">
        <v>934</v>
      </c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>
        <v>1</v>
      </c>
      <c r="AQ113" s="230">
        <v>6</v>
      </c>
      <c r="AR113" s="230">
        <v>8</v>
      </c>
      <c r="AS113" s="230">
        <v>17</v>
      </c>
      <c r="AT113" s="230">
        <v>54</v>
      </c>
      <c r="AU113" s="230">
        <v>48</v>
      </c>
      <c r="AV113" s="230">
        <v>54</v>
      </c>
      <c r="AW113" s="230">
        <v>66</v>
      </c>
      <c r="AX113" s="230">
        <v>166</v>
      </c>
      <c r="AY113" s="230">
        <v>253</v>
      </c>
      <c r="AZ113" s="230">
        <v>312</v>
      </c>
      <c r="BA113" s="230">
        <v>70</v>
      </c>
      <c r="BB113" s="230">
        <v>205</v>
      </c>
      <c r="BC113" s="230">
        <v>248</v>
      </c>
      <c r="BD113" s="230">
        <v>285</v>
      </c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230"/>
      <c r="BP113" s="230"/>
      <c r="BQ113" s="230"/>
      <c r="BR113" s="132">
        <f t="shared" ref="BR113:BR115" si="88">SUM(R113:BQ113)</f>
        <v>1793</v>
      </c>
    </row>
    <row r="114" spans="1:70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8"/>
      <c r="Q114" s="219" t="s">
        <v>935</v>
      </c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>
        <v>0</v>
      </c>
      <c r="AQ114" s="230">
        <v>0</v>
      </c>
      <c r="AR114" s="230">
        <v>3</v>
      </c>
      <c r="AS114" s="230">
        <v>10</v>
      </c>
      <c r="AT114" s="230">
        <v>40</v>
      </c>
      <c r="AU114" s="230">
        <v>18</v>
      </c>
      <c r="AV114" s="230">
        <v>13</v>
      </c>
      <c r="AW114" s="230">
        <v>17</v>
      </c>
      <c r="AX114" s="230">
        <v>30</v>
      </c>
      <c r="AY114" s="230">
        <v>83</v>
      </c>
      <c r="AZ114" s="230">
        <v>126</v>
      </c>
      <c r="BA114" s="230">
        <v>47</v>
      </c>
      <c r="BB114" s="230">
        <v>47</v>
      </c>
      <c r="BC114" s="230">
        <v>62</v>
      </c>
      <c r="BD114" s="230">
        <v>46</v>
      </c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230"/>
      <c r="BP114" s="230"/>
      <c r="BQ114" s="230"/>
      <c r="BR114" s="132">
        <f t="shared" si="88"/>
        <v>542</v>
      </c>
    </row>
    <row r="115" spans="1:70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8"/>
      <c r="Q115" s="221" t="s">
        <v>633</v>
      </c>
      <c r="R115" s="222" t="str">
        <f t="shared" ref="R115:BQ115" si="89">IF(ISBLANK(R113),"-",R113+R114)</f>
        <v>-</v>
      </c>
      <c r="S115" s="222" t="str">
        <f t="shared" si="89"/>
        <v>-</v>
      </c>
      <c r="T115" s="222" t="str">
        <f t="shared" si="89"/>
        <v>-</v>
      </c>
      <c r="U115" s="222" t="str">
        <f t="shared" si="89"/>
        <v>-</v>
      </c>
      <c r="V115" s="222" t="str">
        <f t="shared" si="89"/>
        <v>-</v>
      </c>
      <c r="W115" s="222" t="str">
        <f t="shared" si="89"/>
        <v>-</v>
      </c>
      <c r="X115" s="222" t="str">
        <f t="shared" si="89"/>
        <v>-</v>
      </c>
      <c r="Y115" s="222" t="str">
        <f t="shared" si="89"/>
        <v>-</v>
      </c>
      <c r="Z115" s="222" t="str">
        <f t="shared" si="89"/>
        <v>-</v>
      </c>
      <c r="AA115" s="222" t="str">
        <f t="shared" si="89"/>
        <v>-</v>
      </c>
      <c r="AB115" s="222" t="str">
        <f t="shared" si="89"/>
        <v>-</v>
      </c>
      <c r="AC115" s="222" t="str">
        <f t="shared" si="89"/>
        <v>-</v>
      </c>
      <c r="AD115" s="222" t="str">
        <f t="shared" si="89"/>
        <v>-</v>
      </c>
      <c r="AE115" s="222" t="str">
        <f t="shared" si="89"/>
        <v>-</v>
      </c>
      <c r="AF115" s="222" t="str">
        <f t="shared" si="89"/>
        <v>-</v>
      </c>
      <c r="AG115" s="222" t="str">
        <f t="shared" si="89"/>
        <v>-</v>
      </c>
      <c r="AH115" s="222" t="str">
        <f t="shared" si="89"/>
        <v>-</v>
      </c>
      <c r="AI115" s="222" t="str">
        <f t="shared" si="89"/>
        <v>-</v>
      </c>
      <c r="AJ115" s="222" t="str">
        <f t="shared" si="89"/>
        <v>-</v>
      </c>
      <c r="AK115" s="222" t="str">
        <f t="shared" si="89"/>
        <v>-</v>
      </c>
      <c r="AL115" s="222" t="str">
        <f t="shared" si="89"/>
        <v>-</v>
      </c>
      <c r="AM115" s="222" t="str">
        <f t="shared" si="89"/>
        <v>-</v>
      </c>
      <c r="AN115" s="222" t="str">
        <f t="shared" si="89"/>
        <v>-</v>
      </c>
      <c r="AO115" s="222" t="str">
        <f t="shared" si="89"/>
        <v>-</v>
      </c>
      <c r="AP115" s="222">
        <f t="shared" si="89"/>
        <v>1</v>
      </c>
      <c r="AQ115" s="222">
        <f t="shared" si="89"/>
        <v>6</v>
      </c>
      <c r="AR115" s="222">
        <f t="shared" si="89"/>
        <v>11</v>
      </c>
      <c r="AS115" s="222">
        <f t="shared" si="89"/>
        <v>27</v>
      </c>
      <c r="AT115" s="222">
        <f t="shared" si="89"/>
        <v>94</v>
      </c>
      <c r="AU115" s="222">
        <f t="shared" si="89"/>
        <v>66</v>
      </c>
      <c r="AV115" s="222">
        <f t="shared" si="89"/>
        <v>67</v>
      </c>
      <c r="AW115" s="222">
        <f t="shared" si="89"/>
        <v>83</v>
      </c>
      <c r="AX115" s="222">
        <f t="shared" si="89"/>
        <v>196</v>
      </c>
      <c r="AY115" s="222">
        <f t="shared" si="89"/>
        <v>336</v>
      </c>
      <c r="AZ115" s="222">
        <f t="shared" si="89"/>
        <v>438</v>
      </c>
      <c r="BA115" s="222">
        <f t="shared" si="89"/>
        <v>117</v>
      </c>
      <c r="BB115" s="222">
        <f t="shared" si="89"/>
        <v>252</v>
      </c>
      <c r="BC115" s="222">
        <f t="shared" si="89"/>
        <v>310</v>
      </c>
      <c r="BD115" s="222">
        <f t="shared" si="89"/>
        <v>331</v>
      </c>
      <c r="BE115" s="222" t="str">
        <f t="shared" si="89"/>
        <v>-</v>
      </c>
      <c r="BF115" s="222" t="str">
        <f t="shared" si="89"/>
        <v>-</v>
      </c>
      <c r="BG115" s="222" t="str">
        <f t="shared" si="89"/>
        <v>-</v>
      </c>
      <c r="BH115" s="222" t="str">
        <f t="shared" si="89"/>
        <v>-</v>
      </c>
      <c r="BI115" s="222" t="str">
        <f t="shared" si="89"/>
        <v>-</v>
      </c>
      <c r="BJ115" s="222" t="str">
        <f t="shared" si="89"/>
        <v>-</v>
      </c>
      <c r="BK115" s="222" t="str">
        <f t="shared" si="89"/>
        <v>-</v>
      </c>
      <c r="BL115" s="222" t="str">
        <f t="shared" si="89"/>
        <v>-</v>
      </c>
      <c r="BM115" s="222" t="str">
        <f t="shared" si="89"/>
        <v>-</v>
      </c>
      <c r="BN115" s="222" t="str">
        <f t="shared" si="89"/>
        <v>-</v>
      </c>
      <c r="BO115" s="222" t="str">
        <f t="shared" si="89"/>
        <v>-</v>
      </c>
      <c r="BP115" s="222" t="str">
        <f t="shared" si="89"/>
        <v>-</v>
      </c>
      <c r="BQ115" s="222" t="str">
        <f t="shared" si="89"/>
        <v>-</v>
      </c>
      <c r="BR115" s="133">
        <f t="shared" si="88"/>
        <v>2335</v>
      </c>
    </row>
    <row r="116" spans="1:70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8"/>
      <c r="Q116" s="219" t="s">
        <v>936</v>
      </c>
      <c r="R116" s="223" t="str">
        <f t="shared" ref="R116:BQ116" si="90">IF(ISNUMBER(R115),(IF(R115&gt;0,(100/(R113+R114))*R113,"-")),"-")</f>
        <v>-</v>
      </c>
      <c r="S116" s="223" t="str">
        <f t="shared" si="90"/>
        <v>-</v>
      </c>
      <c r="T116" s="223" t="str">
        <f t="shared" si="90"/>
        <v>-</v>
      </c>
      <c r="U116" s="223" t="str">
        <f t="shared" si="90"/>
        <v>-</v>
      </c>
      <c r="V116" s="223" t="str">
        <f t="shared" si="90"/>
        <v>-</v>
      </c>
      <c r="W116" s="223" t="str">
        <f t="shared" si="90"/>
        <v>-</v>
      </c>
      <c r="X116" s="223" t="str">
        <f t="shared" si="90"/>
        <v>-</v>
      </c>
      <c r="Y116" s="223" t="str">
        <f t="shared" si="90"/>
        <v>-</v>
      </c>
      <c r="Z116" s="223" t="str">
        <f t="shared" si="90"/>
        <v>-</v>
      </c>
      <c r="AA116" s="223" t="str">
        <f t="shared" si="90"/>
        <v>-</v>
      </c>
      <c r="AB116" s="223" t="str">
        <f t="shared" si="90"/>
        <v>-</v>
      </c>
      <c r="AC116" s="223" t="str">
        <f t="shared" si="90"/>
        <v>-</v>
      </c>
      <c r="AD116" s="223" t="str">
        <f t="shared" si="90"/>
        <v>-</v>
      </c>
      <c r="AE116" s="223" t="str">
        <f t="shared" si="90"/>
        <v>-</v>
      </c>
      <c r="AF116" s="223" t="str">
        <f t="shared" si="90"/>
        <v>-</v>
      </c>
      <c r="AG116" s="223" t="str">
        <f t="shared" si="90"/>
        <v>-</v>
      </c>
      <c r="AH116" s="223" t="str">
        <f t="shared" si="90"/>
        <v>-</v>
      </c>
      <c r="AI116" s="223" t="str">
        <f t="shared" si="90"/>
        <v>-</v>
      </c>
      <c r="AJ116" s="223" t="str">
        <f t="shared" si="90"/>
        <v>-</v>
      </c>
      <c r="AK116" s="223" t="str">
        <f t="shared" si="90"/>
        <v>-</v>
      </c>
      <c r="AL116" s="223" t="str">
        <f t="shared" si="90"/>
        <v>-</v>
      </c>
      <c r="AM116" s="223" t="str">
        <f t="shared" si="90"/>
        <v>-</v>
      </c>
      <c r="AN116" s="223" t="str">
        <f t="shared" si="90"/>
        <v>-</v>
      </c>
      <c r="AO116" s="223" t="str">
        <f t="shared" si="90"/>
        <v>-</v>
      </c>
      <c r="AP116" s="223">
        <f t="shared" si="90"/>
        <v>100</v>
      </c>
      <c r="AQ116" s="223">
        <f t="shared" si="90"/>
        <v>100</v>
      </c>
      <c r="AR116" s="223">
        <f t="shared" si="90"/>
        <v>72.727272727272734</v>
      </c>
      <c r="AS116" s="223">
        <f t="shared" si="90"/>
        <v>62.962962962962962</v>
      </c>
      <c r="AT116" s="223">
        <f t="shared" si="90"/>
        <v>57.446808510638299</v>
      </c>
      <c r="AU116" s="223">
        <f t="shared" si="90"/>
        <v>72.72727272727272</v>
      </c>
      <c r="AV116" s="223">
        <f t="shared" si="90"/>
        <v>80.597014925373145</v>
      </c>
      <c r="AW116" s="223">
        <f t="shared" si="90"/>
        <v>79.518072289156635</v>
      </c>
      <c r="AX116" s="223">
        <f t="shared" si="90"/>
        <v>84.693877551020407</v>
      </c>
      <c r="AY116" s="223">
        <f t="shared" si="90"/>
        <v>75.297619047619051</v>
      </c>
      <c r="AZ116" s="223">
        <f t="shared" si="90"/>
        <v>71.232876712328761</v>
      </c>
      <c r="BA116" s="223">
        <f t="shared" si="90"/>
        <v>59.82905982905983</v>
      </c>
      <c r="BB116" s="223">
        <f t="shared" si="90"/>
        <v>81.349206349206341</v>
      </c>
      <c r="BC116" s="223">
        <f t="shared" si="90"/>
        <v>80</v>
      </c>
      <c r="BD116" s="223">
        <f t="shared" si="90"/>
        <v>86.102719033232617</v>
      </c>
      <c r="BE116" s="223" t="str">
        <f t="shared" si="90"/>
        <v>-</v>
      </c>
      <c r="BF116" s="223" t="str">
        <f t="shared" si="90"/>
        <v>-</v>
      </c>
      <c r="BG116" s="223" t="str">
        <f t="shared" si="90"/>
        <v>-</v>
      </c>
      <c r="BH116" s="223" t="str">
        <f t="shared" si="90"/>
        <v>-</v>
      </c>
      <c r="BI116" s="223" t="str">
        <f t="shared" si="90"/>
        <v>-</v>
      </c>
      <c r="BJ116" s="223" t="str">
        <f t="shared" si="90"/>
        <v>-</v>
      </c>
      <c r="BK116" s="223" t="str">
        <f t="shared" si="90"/>
        <v>-</v>
      </c>
      <c r="BL116" s="223" t="str">
        <f t="shared" si="90"/>
        <v>-</v>
      </c>
      <c r="BM116" s="223" t="str">
        <f t="shared" si="90"/>
        <v>-</v>
      </c>
      <c r="BN116" s="223" t="str">
        <f t="shared" si="90"/>
        <v>-</v>
      </c>
      <c r="BO116" s="223" t="str">
        <f t="shared" si="90"/>
        <v>-</v>
      </c>
      <c r="BP116" s="223" t="str">
        <f t="shared" si="90"/>
        <v>-</v>
      </c>
      <c r="BQ116" s="223" t="str">
        <f t="shared" si="90"/>
        <v>-</v>
      </c>
      <c r="BR116" s="270">
        <f t="shared" ref="BR116:BR117" si="91">AVERAGE(R116:BQ116)</f>
        <v>77.632317511009575</v>
      </c>
    </row>
    <row r="117" spans="1:70" x14ac:dyDescent="0.2">
      <c r="A117" s="286"/>
      <c r="B117" s="286"/>
      <c r="C117" s="286"/>
      <c r="D117" s="286"/>
      <c r="E117" s="286"/>
      <c r="F117" s="286"/>
      <c r="G117" s="285"/>
      <c r="H117" s="285"/>
      <c r="I117" s="285"/>
      <c r="J117" s="285"/>
      <c r="K117" s="285"/>
      <c r="L117" s="285"/>
      <c r="M117" s="285"/>
      <c r="N117" s="286"/>
      <c r="O117" s="286"/>
      <c r="P117" s="289"/>
      <c r="Q117" s="224" t="s">
        <v>937</v>
      </c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225"/>
      <c r="BP117" s="225"/>
      <c r="BQ117" s="225"/>
      <c r="BR117" s="122" t="e">
        <f t="shared" si="91"/>
        <v>#DIV/0!</v>
      </c>
    </row>
    <row r="118" spans="1:70" ht="12.75" customHeight="1" x14ac:dyDescent="0.2">
      <c r="A118" s="345" t="s">
        <v>29</v>
      </c>
      <c r="B118" s="307">
        <v>25</v>
      </c>
      <c r="C118" s="307" t="s">
        <v>464</v>
      </c>
      <c r="D118" s="306" t="s">
        <v>76</v>
      </c>
      <c r="E118" s="307" t="s">
        <v>479</v>
      </c>
      <c r="F118" s="307"/>
      <c r="G118" s="304" t="s">
        <v>484</v>
      </c>
      <c r="H118" s="305" t="s">
        <v>486</v>
      </c>
      <c r="I118" s="304" t="s">
        <v>483</v>
      </c>
      <c r="J118" s="304"/>
      <c r="K118" s="304"/>
      <c r="L118" s="304"/>
      <c r="M118" s="304"/>
      <c r="N118" s="307"/>
      <c r="O118" s="307"/>
      <c r="P118" s="309"/>
      <c r="Q118" s="219" t="s">
        <v>934</v>
      </c>
      <c r="R118" s="230">
        <v>4</v>
      </c>
      <c r="S118" s="230">
        <v>1</v>
      </c>
      <c r="T118" s="230">
        <v>0</v>
      </c>
      <c r="U118" s="230">
        <v>0</v>
      </c>
      <c r="V118" s="230">
        <v>0</v>
      </c>
      <c r="W118" s="230">
        <v>1</v>
      </c>
      <c r="X118" s="230"/>
      <c r="Y118" s="230">
        <v>0</v>
      </c>
      <c r="Z118" s="230">
        <v>0</v>
      </c>
      <c r="AA118" s="230">
        <v>0</v>
      </c>
      <c r="AB118" s="230">
        <v>0</v>
      </c>
      <c r="AC118" s="230">
        <v>0</v>
      </c>
      <c r="AD118" s="230">
        <v>0</v>
      </c>
      <c r="AE118" s="230">
        <v>0</v>
      </c>
      <c r="AF118" s="230">
        <v>0</v>
      </c>
      <c r="AG118" s="230">
        <v>0</v>
      </c>
      <c r="AH118" s="230">
        <v>0</v>
      </c>
      <c r="AI118" s="230">
        <v>0</v>
      </c>
      <c r="AJ118" s="230">
        <v>0</v>
      </c>
      <c r="AK118" s="230">
        <v>0</v>
      </c>
      <c r="AL118" s="230">
        <v>0</v>
      </c>
      <c r="AM118" s="230">
        <v>0</v>
      </c>
      <c r="AN118" s="230">
        <v>0</v>
      </c>
      <c r="AO118" s="230">
        <v>0</v>
      </c>
      <c r="AP118" s="230">
        <v>0</v>
      </c>
      <c r="AQ118" s="230">
        <v>0</v>
      </c>
      <c r="AR118" s="230">
        <v>0</v>
      </c>
      <c r="AS118" s="230">
        <v>0</v>
      </c>
      <c r="AT118" s="230">
        <v>5</v>
      </c>
      <c r="AU118" s="230">
        <v>3</v>
      </c>
      <c r="AV118" s="230">
        <v>1</v>
      </c>
      <c r="AW118" s="230">
        <v>5</v>
      </c>
      <c r="AX118" s="230">
        <v>7</v>
      </c>
      <c r="AY118" s="230">
        <v>16</v>
      </c>
      <c r="AZ118" s="230">
        <v>19</v>
      </c>
      <c r="BA118" s="230">
        <v>53</v>
      </c>
      <c r="BB118" s="230">
        <v>14</v>
      </c>
      <c r="BC118" s="230">
        <v>9</v>
      </c>
      <c r="BD118" s="230">
        <v>16</v>
      </c>
      <c r="BE118" s="230">
        <v>88</v>
      </c>
      <c r="BF118" s="230">
        <v>82</v>
      </c>
      <c r="BG118" s="230">
        <v>215</v>
      </c>
      <c r="BH118" s="230">
        <v>389</v>
      </c>
      <c r="BI118" s="230">
        <v>214</v>
      </c>
      <c r="BJ118" s="230">
        <v>0</v>
      </c>
      <c r="BK118" s="230">
        <v>252</v>
      </c>
      <c r="BL118" s="230">
        <v>353</v>
      </c>
      <c r="BM118" s="230">
        <v>0</v>
      </c>
      <c r="BN118" s="230">
        <v>0</v>
      </c>
      <c r="BO118" s="230">
        <v>0</v>
      </c>
      <c r="BP118" s="230">
        <v>0</v>
      </c>
      <c r="BQ118" s="230">
        <v>1</v>
      </c>
      <c r="BR118" s="132">
        <f t="shared" ref="BR118:BR120" si="92">SUM(R118:BQ118)</f>
        <v>1748</v>
      </c>
    </row>
    <row r="119" spans="1:70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8"/>
      <c r="Q119" s="219" t="s">
        <v>935</v>
      </c>
      <c r="R119" s="230">
        <v>33</v>
      </c>
      <c r="S119" s="230">
        <v>1</v>
      </c>
      <c r="T119" s="230">
        <v>0</v>
      </c>
      <c r="U119" s="230">
        <v>0</v>
      </c>
      <c r="V119" s="230">
        <v>0</v>
      </c>
      <c r="W119" s="230">
        <v>0</v>
      </c>
      <c r="X119" s="230"/>
      <c r="Y119" s="230">
        <v>0</v>
      </c>
      <c r="Z119" s="230">
        <v>0</v>
      </c>
      <c r="AA119" s="230">
        <v>0</v>
      </c>
      <c r="AB119" s="230">
        <v>0</v>
      </c>
      <c r="AC119" s="230">
        <v>0</v>
      </c>
      <c r="AD119" s="230">
        <v>0</v>
      </c>
      <c r="AE119" s="230">
        <v>0</v>
      </c>
      <c r="AF119" s="230">
        <v>0</v>
      </c>
      <c r="AG119" s="230">
        <v>0</v>
      </c>
      <c r="AH119" s="230">
        <v>0</v>
      </c>
      <c r="AI119" s="230">
        <v>0</v>
      </c>
      <c r="AJ119" s="230">
        <v>0</v>
      </c>
      <c r="AK119" s="230">
        <v>0</v>
      </c>
      <c r="AL119" s="230">
        <v>0</v>
      </c>
      <c r="AM119" s="230">
        <v>0</v>
      </c>
      <c r="AN119" s="230">
        <v>0</v>
      </c>
      <c r="AO119" s="230">
        <v>0</v>
      </c>
      <c r="AP119" s="230">
        <v>0</v>
      </c>
      <c r="AQ119" s="230">
        <v>1</v>
      </c>
      <c r="AR119" s="230">
        <v>1</v>
      </c>
      <c r="AS119" s="230">
        <v>0</v>
      </c>
      <c r="AT119" s="230">
        <v>2</v>
      </c>
      <c r="AU119" s="230">
        <v>2</v>
      </c>
      <c r="AV119" s="230">
        <v>2</v>
      </c>
      <c r="AW119" s="230">
        <v>3</v>
      </c>
      <c r="AX119" s="230">
        <v>6</v>
      </c>
      <c r="AY119" s="230">
        <v>16</v>
      </c>
      <c r="AZ119" s="230">
        <v>11</v>
      </c>
      <c r="BA119" s="230">
        <v>24</v>
      </c>
      <c r="BB119" s="230">
        <v>11</v>
      </c>
      <c r="BC119" s="230">
        <v>11</v>
      </c>
      <c r="BD119" s="230">
        <v>8</v>
      </c>
      <c r="BE119" s="230">
        <v>7</v>
      </c>
      <c r="BF119" s="230">
        <v>4</v>
      </c>
      <c r="BG119" s="230">
        <v>11</v>
      </c>
      <c r="BH119" s="230">
        <v>47</v>
      </c>
      <c r="BI119" s="230">
        <v>16</v>
      </c>
      <c r="BJ119" s="230">
        <v>0</v>
      </c>
      <c r="BK119" s="230">
        <v>50</v>
      </c>
      <c r="BL119" s="230">
        <v>44</v>
      </c>
      <c r="BM119" s="230">
        <v>1</v>
      </c>
      <c r="BN119" s="230">
        <v>0</v>
      </c>
      <c r="BO119" s="230">
        <v>0</v>
      </c>
      <c r="BP119" s="230">
        <v>0</v>
      </c>
      <c r="BQ119" s="230">
        <v>6</v>
      </c>
      <c r="BR119" s="132">
        <f t="shared" si="92"/>
        <v>318</v>
      </c>
    </row>
    <row r="120" spans="1:70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8"/>
      <c r="Q120" s="221" t="s">
        <v>633</v>
      </c>
      <c r="R120" s="222">
        <f t="shared" ref="R120:BQ120" si="93">IF(ISBLANK(R118),"-",R118+R119)</f>
        <v>37</v>
      </c>
      <c r="S120" s="222">
        <f t="shared" si="93"/>
        <v>2</v>
      </c>
      <c r="T120" s="222">
        <f t="shared" si="93"/>
        <v>0</v>
      </c>
      <c r="U120" s="222">
        <f t="shared" si="93"/>
        <v>0</v>
      </c>
      <c r="V120" s="222">
        <f t="shared" si="93"/>
        <v>0</v>
      </c>
      <c r="W120" s="222">
        <f t="shared" si="93"/>
        <v>1</v>
      </c>
      <c r="X120" s="222" t="str">
        <f t="shared" si="93"/>
        <v>-</v>
      </c>
      <c r="Y120" s="222">
        <f t="shared" si="93"/>
        <v>0</v>
      </c>
      <c r="Z120" s="222">
        <f t="shared" si="93"/>
        <v>0</v>
      </c>
      <c r="AA120" s="222">
        <f t="shared" si="93"/>
        <v>0</v>
      </c>
      <c r="AB120" s="222">
        <f t="shared" si="93"/>
        <v>0</v>
      </c>
      <c r="AC120" s="222">
        <f t="shared" si="93"/>
        <v>0</v>
      </c>
      <c r="AD120" s="222">
        <f t="shared" si="93"/>
        <v>0</v>
      </c>
      <c r="AE120" s="222">
        <f t="shared" si="93"/>
        <v>0</v>
      </c>
      <c r="AF120" s="222">
        <f t="shared" si="93"/>
        <v>0</v>
      </c>
      <c r="AG120" s="222">
        <f t="shared" si="93"/>
        <v>0</v>
      </c>
      <c r="AH120" s="222">
        <f t="shared" si="93"/>
        <v>0</v>
      </c>
      <c r="AI120" s="222">
        <f t="shared" si="93"/>
        <v>0</v>
      </c>
      <c r="AJ120" s="222">
        <f t="shared" si="93"/>
        <v>0</v>
      </c>
      <c r="AK120" s="222">
        <f t="shared" si="93"/>
        <v>0</v>
      </c>
      <c r="AL120" s="222">
        <f t="shared" si="93"/>
        <v>0</v>
      </c>
      <c r="AM120" s="222">
        <f t="shared" si="93"/>
        <v>0</v>
      </c>
      <c r="AN120" s="222">
        <f t="shared" si="93"/>
        <v>0</v>
      </c>
      <c r="AO120" s="222">
        <f t="shared" si="93"/>
        <v>0</v>
      </c>
      <c r="AP120" s="222">
        <f t="shared" si="93"/>
        <v>0</v>
      </c>
      <c r="AQ120" s="222">
        <f t="shared" si="93"/>
        <v>1</v>
      </c>
      <c r="AR120" s="222">
        <f t="shared" si="93"/>
        <v>1</v>
      </c>
      <c r="AS120" s="222">
        <f t="shared" si="93"/>
        <v>0</v>
      </c>
      <c r="AT120" s="222">
        <f t="shared" si="93"/>
        <v>7</v>
      </c>
      <c r="AU120" s="222">
        <f t="shared" si="93"/>
        <v>5</v>
      </c>
      <c r="AV120" s="222">
        <f t="shared" si="93"/>
        <v>3</v>
      </c>
      <c r="AW120" s="222">
        <f t="shared" si="93"/>
        <v>8</v>
      </c>
      <c r="AX120" s="222">
        <f t="shared" si="93"/>
        <v>13</v>
      </c>
      <c r="AY120" s="222">
        <f t="shared" si="93"/>
        <v>32</v>
      </c>
      <c r="AZ120" s="222">
        <f t="shared" si="93"/>
        <v>30</v>
      </c>
      <c r="BA120" s="222">
        <f t="shared" si="93"/>
        <v>77</v>
      </c>
      <c r="BB120" s="222">
        <f t="shared" si="93"/>
        <v>25</v>
      </c>
      <c r="BC120" s="222">
        <f t="shared" si="93"/>
        <v>20</v>
      </c>
      <c r="BD120" s="222">
        <f t="shared" si="93"/>
        <v>24</v>
      </c>
      <c r="BE120" s="222">
        <f t="shared" si="93"/>
        <v>95</v>
      </c>
      <c r="BF120" s="222">
        <f t="shared" si="93"/>
        <v>86</v>
      </c>
      <c r="BG120" s="222">
        <f t="shared" si="93"/>
        <v>226</v>
      </c>
      <c r="BH120" s="222">
        <f t="shared" si="93"/>
        <v>436</v>
      </c>
      <c r="BI120" s="222">
        <f t="shared" si="93"/>
        <v>230</v>
      </c>
      <c r="BJ120" s="222">
        <f t="shared" si="93"/>
        <v>0</v>
      </c>
      <c r="BK120" s="222">
        <f t="shared" si="93"/>
        <v>302</v>
      </c>
      <c r="BL120" s="222">
        <f t="shared" si="93"/>
        <v>397</v>
      </c>
      <c r="BM120" s="222">
        <f t="shared" si="93"/>
        <v>1</v>
      </c>
      <c r="BN120" s="222">
        <f t="shared" si="93"/>
        <v>0</v>
      </c>
      <c r="BO120" s="222">
        <f t="shared" si="93"/>
        <v>0</v>
      </c>
      <c r="BP120" s="222">
        <f t="shared" si="93"/>
        <v>0</v>
      </c>
      <c r="BQ120" s="222">
        <f t="shared" si="93"/>
        <v>7</v>
      </c>
      <c r="BR120" s="133">
        <f t="shared" si="92"/>
        <v>2066</v>
      </c>
    </row>
    <row r="121" spans="1:70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8"/>
      <c r="Q121" s="219" t="s">
        <v>936</v>
      </c>
      <c r="R121" s="223">
        <f t="shared" ref="R121:BQ121" si="94">IF(ISNUMBER(R120),(IF(R120&gt;0,(100/(R118+R119))*R118,"-")),"-")</f>
        <v>10.810810810810811</v>
      </c>
      <c r="S121" s="223">
        <f t="shared" si="94"/>
        <v>50</v>
      </c>
      <c r="T121" s="223" t="str">
        <f t="shared" si="94"/>
        <v>-</v>
      </c>
      <c r="U121" s="223" t="str">
        <f t="shared" si="94"/>
        <v>-</v>
      </c>
      <c r="V121" s="223" t="str">
        <f t="shared" si="94"/>
        <v>-</v>
      </c>
      <c r="W121" s="223">
        <f t="shared" si="94"/>
        <v>100</v>
      </c>
      <c r="X121" s="223" t="str">
        <f t="shared" si="94"/>
        <v>-</v>
      </c>
      <c r="Y121" s="223" t="str">
        <f t="shared" si="94"/>
        <v>-</v>
      </c>
      <c r="Z121" s="223" t="str">
        <f t="shared" si="94"/>
        <v>-</v>
      </c>
      <c r="AA121" s="223" t="str">
        <f t="shared" si="94"/>
        <v>-</v>
      </c>
      <c r="AB121" s="223" t="str">
        <f t="shared" si="94"/>
        <v>-</v>
      </c>
      <c r="AC121" s="223" t="str">
        <f t="shared" si="94"/>
        <v>-</v>
      </c>
      <c r="AD121" s="223" t="str">
        <f t="shared" si="94"/>
        <v>-</v>
      </c>
      <c r="AE121" s="223" t="str">
        <f t="shared" si="94"/>
        <v>-</v>
      </c>
      <c r="AF121" s="223" t="str">
        <f t="shared" si="94"/>
        <v>-</v>
      </c>
      <c r="AG121" s="223" t="str">
        <f t="shared" si="94"/>
        <v>-</v>
      </c>
      <c r="AH121" s="223" t="str">
        <f t="shared" si="94"/>
        <v>-</v>
      </c>
      <c r="AI121" s="223" t="str">
        <f t="shared" si="94"/>
        <v>-</v>
      </c>
      <c r="AJ121" s="223" t="str">
        <f t="shared" si="94"/>
        <v>-</v>
      </c>
      <c r="AK121" s="223" t="str">
        <f t="shared" si="94"/>
        <v>-</v>
      </c>
      <c r="AL121" s="223" t="str">
        <f t="shared" si="94"/>
        <v>-</v>
      </c>
      <c r="AM121" s="223" t="str">
        <f t="shared" si="94"/>
        <v>-</v>
      </c>
      <c r="AN121" s="223" t="str">
        <f t="shared" si="94"/>
        <v>-</v>
      </c>
      <c r="AO121" s="223" t="str">
        <f t="shared" si="94"/>
        <v>-</v>
      </c>
      <c r="AP121" s="223" t="str">
        <f t="shared" si="94"/>
        <v>-</v>
      </c>
      <c r="AQ121" s="223">
        <f t="shared" si="94"/>
        <v>0</v>
      </c>
      <c r="AR121" s="223">
        <f t="shared" si="94"/>
        <v>0</v>
      </c>
      <c r="AS121" s="223" t="str">
        <f t="shared" si="94"/>
        <v>-</v>
      </c>
      <c r="AT121" s="223">
        <f t="shared" si="94"/>
        <v>71.428571428571431</v>
      </c>
      <c r="AU121" s="223">
        <f t="shared" si="94"/>
        <v>60</v>
      </c>
      <c r="AV121" s="223">
        <f t="shared" si="94"/>
        <v>33.333333333333336</v>
      </c>
      <c r="AW121" s="223">
        <f t="shared" si="94"/>
        <v>62.5</v>
      </c>
      <c r="AX121" s="223">
        <f t="shared" si="94"/>
        <v>53.846153846153847</v>
      </c>
      <c r="AY121" s="223">
        <f t="shared" si="94"/>
        <v>50</v>
      </c>
      <c r="AZ121" s="223">
        <f t="shared" si="94"/>
        <v>63.333333333333336</v>
      </c>
      <c r="BA121" s="223">
        <f t="shared" si="94"/>
        <v>68.831168831168824</v>
      </c>
      <c r="BB121" s="223">
        <f t="shared" si="94"/>
        <v>56</v>
      </c>
      <c r="BC121" s="223">
        <f t="shared" si="94"/>
        <v>45</v>
      </c>
      <c r="BD121" s="223">
        <f t="shared" si="94"/>
        <v>66.666666666666671</v>
      </c>
      <c r="BE121" s="223">
        <f t="shared" si="94"/>
        <v>92.631578947368411</v>
      </c>
      <c r="BF121" s="223">
        <f t="shared" si="94"/>
        <v>95.348837209302332</v>
      </c>
      <c r="BG121" s="223">
        <f t="shared" si="94"/>
        <v>95.13274336283186</v>
      </c>
      <c r="BH121" s="223">
        <f t="shared" si="94"/>
        <v>89.22018348623854</v>
      </c>
      <c r="BI121" s="223">
        <f t="shared" si="94"/>
        <v>93.043478260869563</v>
      </c>
      <c r="BJ121" s="223" t="str">
        <f t="shared" si="94"/>
        <v>-</v>
      </c>
      <c r="BK121" s="223">
        <f t="shared" si="94"/>
        <v>83.443708609271525</v>
      </c>
      <c r="BL121" s="223">
        <f t="shared" si="94"/>
        <v>88.91687657430731</v>
      </c>
      <c r="BM121" s="223">
        <f t="shared" si="94"/>
        <v>0</v>
      </c>
      <c r="BN121" s="223" t="str">
        <f t="shared" si="94"/>
        <v>-</v>
      </c>
      <c r="BO121" s="223" t="str">
        <f t="shared" si="94"/>
        <v>-</v>
      </c>
      <c r="BP121" s="223" t="str">
        <f t="shared" si="94"/>
        <v>-</v>
      </c>
      <c r="BQ121" s="223">
        <f t="shared" si="94"/>
        <v>14.285714285714286</v>
      </c>
      <c r="BR121" s="270">
        <f t="shared" ref="BR121:BR122" si="95">AVERAGE(R121:BQ121)</f>
        <v>57.75092635943767</v>
      </c>
    </row>
    <row r="122" spans="1:70" x14ac:dyDescent="0.2">
      <c r="A122" s="286"/>
      <c r="B122" s="286"/>
      <c r="C122" s="286"/>
      <c r="D122" s="286"/>
      <c r="E122" s="286"/>
      <c r="F122" s="286"/>
      <c r="G122" s="285"/>
      <c r="H122" s="285"/>
      <c r="I122" s="285"/>
      <c r="J122" s="285"/>
      <c r="K122" s="285"/>
      <c r="L122" s="285"/>
      <c r="M122" s="285"/>
      <c r="N122" s="286"/>
      <c r="O122" s="286"/>
      <c r="P122" s="289"/>
      <c r="Q122" s="224" t="s">
        <v>937</v>
      </c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225"/>
      <c r="BP122" s="225"/>
      <c r="BQ122" s="225"/>
      <c r="BR122" s="122" t="e">
        <f t="shared" si="95"/>
        <v>#DIV/0!</v>
      </c>
    </row>
    <row r="123" spans="1:70" ht="12.75" customHeight="1" x14ac:dyDescent="0.2">
      <c r="A123" s="345" t="s">
        <v>29</v>
      </c>
      <c r="B123" s="307">
        <v>26</v>
      </c>
      <c r="C123" s="307" t="s">
        <v>464</v>
      </c>
      <c r="D123" s="306" t="s">
        <v>76</v>
      </c>
      <c r="E123" s="307" t="s">
        <v>479</v>
      </c>
      <c r="F123" s="307"/>
      <c r="G123" s="304" t="s">
        <v>487</v>
      </c>
      <c r="H123" s="305" t="s">
        <v>118</v>
      </c>
      <c r="I123" s="304" t="s">
        <v>346</v>
      </c>
      <c r="J123" s="304"/>
      <c r="K123" s="304"/>
      <c r="L123" s="304"/>
      <c r="M123" s="304"/>
      <c r="N123" s="307"/>
      <c r="O123" s="307"/>
      <c r="P123" s="309"/>
      <c r="Q123" s="219" t="s">
        <v>934</v>
      </c>
      <c r="R123" s="230">
        <v>0</v>
      </c>
      <c r="S123" s="230">
        <v>0</v>
      </c>
      <c r="T123" s="230">
        <v>0</v>
      </c>
      <c r="U123" s="230">
        <v>0</v>
      </c>
      <c r="V123" s="230">
        <v>0</v>
      </c>
      <c r="W123" s="230">
        <v>0</v>
      </c>
      <c r="X123" s="230"/>
      <c r="Y123" s="230">
        <v>0</v>
      </c>
      <c r="Z123" s="230">
        <v>0</v>
      </c>
      <c r="AA123" s="230">
        <v>0</v>
      </c>
      <c r="AB123" s="230">
        <v>0</v>
      </c>
      <c r="AC123" s="230">
        <v>0</v>
      </c>
      <c r="AD123" s="230">
        <v>0</v>
      </c>
      <c r="AE123" s="230">
        <v>0</v>
      </c>
      <c r="AF123" s="230">
        <v>0</v>
      </c>
      <c r="AG123" s="230">
        <v>0</v>
      </c>
      <c r="AH123" s="230">
        <v>0</v>
      </c>
      <c r="AI123" s="230">
        <v>0</v>
      </c>
      <c r="AJ123" s="230">
        <v>0</v>
      </c>
      <c r="AK123" s="230">
        <v>0</v>
      </c>
      <c r="AL123" s="230">
        <v>0</v>
      </c>
      <c r="AM123" s="230">
        <v>0</v>
      </c>
      <c r="AN123" s="230">
        <v>0</v>
      </c>
      <c r="AO123" s="230">
        <v>0</v>
      </c>
      <c r="AP123" s="230">
        <v>0</v>
      </c>
      <c r="AQ123" s="230">
        <v>0</v>
      </c>
      <c r="AR123" s="230">
        <v>0</v>
      </c>
      <c r="AS123" s="230">
        <v>2</v>
      </c>
      <c r="AT123" s="230">
        <v>12</v>
      </c>
      <c r="AU123" s="230">
        <v>22</v>
      </c>
      <c r="AV123" s="230">
        <v>31</v>
      </c>
      <c r="AW123" s="230">
        <v>44</v>
      </c>
      <c r="AX123" s="230">
        <v>15</v>
      </c>
      <c r="AY123" s="230">
        <v>22</v>
      </c>
      <c r="AZ123" s="230">
        <v>62</v>
      </c>
      <c r="BA123" s="230">
        <v>53</v>
      </c>
      <c r="BB123" s="230">
        <v>81</v>
      </c>
      <c r="BC123" s="230">
        <v>62</v>
      </c>
      <c r="BD123" s="230">
        <v>100</v>
      </c>
      <c r="BE123" s="230">
        <v>87</v>
      </c>
      <c r="BF123" s="230">
        <v>71</v>
      </c>
      <c r="BG123" s="230">
        <v>52</v>
      </c>
      <c r="BH123" s="230">
        <v>95</v>
      </c>
      <c r="BI123" s="230">
        <v>115</v>
      </c>
      <c r="BJ123" s="230">
        <v>0</v>
      </c>
      <c r="BK123" s="230">
        <v>24</v>
      </c>
      <c r="BL123" s="230">
        <v>30</v>
      </c>
      <c r="BM123" s="230">
        <v>0</v>
      </c>
      <c r="BN123" s="230">
        <v>0</v>
      </c>
      <c r="BO123" s="230">
        <v>0</v>
      </c>
      <c r="BP123" s="230">
        <v>0</v>
      </c>
      <c r="BQ123" s="230">
        <v>1</v>
      </c>
      <c r="BR123" s="132">
        <f t="shared" ref="BR123:BR125" si="96">SUM(R123:BQ123)</f>
        <v>981</v>
      </c>
    </row>
    <row r="124" spans="1:70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8"/>
      <c r="Q124" s="219" t="s">
        <v>935</v>
      </c>
      <c r="R124" s="230">
        <v>7</v>
      </c>
      <c r="S124" s="230">
        <v>1</v>
      </c>
      <c r="T124" s="230">
        <v>0</v>
      </c>
      <c r="U124" s="230">
        <v>0</v>
      </c>
      <c r="V124" s="230">
        <v>0</v>
      </c>
      <c r="W124" s="230">
        <v>0</v>
      </c>
      <c r="X124" s="230"/>
      <c r="Y124" s="230">
        <v>0</v>
      </c>
      <c r="Z124" s="230">
        <v>0</v>
      </c>
      <c r="AA124" s="230">
        <v>0</v>
      </c>
      <c r="AB124" s="230">
        <v>0</v>
      </c>
      <c r="AC124" s="230">
        <v>0</v>
      </c>
      <c r="AD124" s="230">
        <v>0</v>
      </c>
      <c r="AE124" s="230">
        <v>0</v>
      </c>
      <c r="AF124" s="230">
        <v>0</v>
      </c>
      <c r="AG124" s="230">
        <v>0</v>
      </c>
      <c r="AH124" s="230">
        <v>0</v>
      </c>
      <c r="AI124" s="230">
        <v>0</v>
      </c>
      <c r="AJ124" s="230">
        <v>0</v>
      </c>
      <c r="AK124" s="230">
        <v>0</v>
      </c>
      <c r="AL124" s="230">
        <v>0</v>
      </c>
      <c r="AM124" s="230">
        <v>0</v>
      </c>
      <c r="AN124" s="230">
        <v>0</v>
      </c>
      <c r="AO124" s="230">
        <v>1</v>
      </c>
      <c r="AP124" s="230">
        <v>4</v>
      </c>
      <c r="AQ124" s="230">
        <v>0</v>
      </c>
      <c r="AR124" s="230">
        <v>0</v>
      </c>
      <c r="AS124" s="230">
        <v>1</v>
      </c>
      <c r="AT124" s="230">
        <v>10</v>
      </c>
      <c r="AU124" s="230">
        <v>9</v>
      </c>
      <c r="AV124" s="230">
        <v>4</v>
      </c>
      <c r="AW124" s="230">
        <v>5</v>
      </c>
      <c r="AX124" s="230">
        <v>5</v>
      </c>
      <c r="AY124" s="230">
        <v>18</v>
      </c>
      <c r="AZ124" s="230">
        <v>56</v>
      </c>
      <c r="BA124" s="230">
        <v>17</v>
      </c>
      <c r="BB124" s="230">
        <v>170</v>
      </c>
      <c r="BC124" s="230">
        <v>29</v>
      </c>
      <c r="BD124" s="230">
        <v>22</v>
      </c>
      <c r="BE124" s="230">
        <v>2</v>
      </c>
      <c r="BF124" s="230">
        <v>4</v>
      </c>
      <c r="BG124" s="230">
        <v>3</v>
      </c>
      <c r="BH124" s="230">
        <v>5</v>
      </c>
      <c r="BI124" s="230">
        <v>15</v>
      </c>
      <c r="BJ124" s="230">
        <v>0</v>
      </c>
      <c r="BK124" s="230">
        <v>4</v>
      </c>
      <c r="BL124" s="230">
        <v>5</v>
      </c>
      <c r="BM124" s="230">
        <v>0</v>
      </c>
      <c r="BN124" s="230">
        <v>0</v>
      </c>
      <c r="BO124" s="230">
        <v>0</v>
      </c>
      <c r="BP124" s="230">
        <v>0</v>
      </c>
      <c r="BQ124" s="230">
        <v>0</v>
      </c>
      <c r="BR124" s="132">
        <f t="shared" si="96"/>
        <v>397</v>
      </c>
    </row>
    <row r="125" spans="1:70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8"/>
      <c r="Q125" s="221" t="s">
        <v>633</v>
      </c>
      <c r="R125" s="222">
        <f t="shared" ref="R125:BQ125" si="97">IF(ISBLANK(R123),"-",R123+R124)</f>
        <v>7</v>
      </c>
      <c r="S125" s="222">
        <f t="shared" si="97"/>
        <v>1</v>
      </c>
      <c r="T125" s="222">
        <f t="shared" si="97"/>
        <v>0</v>
      </c>
      <c r="U125" s="222">
        <f t="shared" si="97"/>
        <v>0</v>
      </c>
      <c r="V125" s="222">
        <f t="shared" si="97"/>
        <v>0</v>
      </c>
      <c r="W125" s="222">
        <f t="shared" si="97"/>
        <v>0</v>
      </c>
      <c r="X125" s="222" t="str">
        <f t="shared" si="97"/>
        <v>-</v>
      </c>
      <c r="Y125" s="222">
        <f t="shared" si="97"/>
        <v>0</v>
      </c>
      <c r="Z125" s="222">
        <f t="shared" si="97"/>
        <v>0</v>
      </c>
      <c r="AA125" s="222">
        <f t="shared" si="97"/>
        <v>0</v>
      </c>
      <c r="AB125" s="222">
        <f t="shared" si="97"/>
        <v>0</v>
      </c>
      <c r="AC125" s="222">
        <f t="shared" si="97"/>
        <v>0</v>
      </c>
      <c r="AD125" s="222">
        <f t="shared" si="97"/>
        <v>0</v>
      </c>
      <c r="AE125" s="222">
        <f t="shared" si="97"/>
        <v>0</v>
      </c>
      <c r="AF125" s="222">
        <f t="shared" si="97"/>
        <v>0</v>
      </c>
      <c r="AG125" s="222">
        <f t="shared" si="97"/>
        <v>0</v>
      </c>
      <c r="AH125" s="222">
        <f t="shared" si="97"/>
        <v>0</v>
      </c>
      <c r="AI125" s="222">
        <f t="shared" si="97"/>
        <v>0</v>
      </c>
      <c r="AJ125" s="222">
        <f t="shared" si="97"/>
        <v>0</v>
      </c>
      <c r="AK125" s="222">
        <f t="shared" si="97"/>
        <v>0</v>
      </c>
      <c r="AL125" s="222">
        <f t="shared" si="97"/>
        <v>0</v>
      </c>
      <c r="AM125" s="222">
        <f t="shared" si="97"/>
        <v>0</v>
      </c>
      <c r="AN125" s="222">
        <f t="shared" si="97"/>
        <v>0</v>
      </c>
      <c r="AO125" s="222">
        <f t="shared" si="97"/>
        <v>1</v>
      </c>
      <c r="AP125" s="222">
        <f t="shared" si="97"/>
        <v>4</v>
      </c>
      <c r="AQ125" s="222">
        <f t="shared" si="97"/>
        <v>0</v>
      </c>
      <c r="AR125" s="222">
        <f t="shared" si="97"/>
        <v>0</v>
      </c>
      <c r="AS125" s="222">
        <f t="shared" si="97"/>
        <v>3</v>
      </c>
      <c r="AT125" s="222">
        <f t="shared" si="97"/>
        <v>22</v>
      </c>
      <c r="AU125" s="222">
        <f t="shared" si="97"/>
        <v>31</v>
      </c>
      <c r="AV125" s="222">
        <f t="shared" si="97"/>
        <v>35</v>
      </c>
      <c r="AW125" s="222">
        <f t="shared" si="97"/>
        <v>49</v>
      </c>
      <c r="AX125" s="222">
        <f t="shared" si="97"/>
        <v>20</v>
      </c>
      <c r="AY125" s="222">
        <f t="shared" si="97"/>
        <v>40</v>
      </c>
      <c r="AZ125" s="222">
        <f t="shared" si="97"/>
        <v>118</v>
      </c>
      <c r="BA125" s="222">
        <f t="shared" si="97"/>
        <v>70</v>
      </c>
      <c r="BB125" s="222">
        <f t="shared" si="97"/>
        <v>251</v>
      </c>
      <c r="BC125" s="222">
        <f t="shared" si="97"/>
        <v>91</v>
      </c>
      <c r="BD125" s="222">
        <f t="shared" si="97"/>
        <v>122</v>
      </c>
      <c r="BE125" s="222">
        <f t="shared" si="97"/>
        <v>89</v>
      </c>
      <c r="BF125" s="222">
        <f t="shared" si="97"/>
        <v>75</v>
      </c>
      <c r="BG125" s="222">
        <f t="shared" si="97"/>
        <v>55</v>
      </c>
      <c r="BH125" s="222">
        <f t="shared" si="97"/>
        <v>100</v>
      </c>
      <c r="BI125" s="222">
        <f t="shared" si="97"/>
        <v>130</v>
      </c>
      <c r="BJ125" s="222">
        <f t="shared" si="97"/>
        <v>0</v>
      </c>
      <c r="BK125" s="222">
        <f t="shared" si="97"/>
        <v>28</v>
      </c>
      <c r="BL125" s="222">
        <f t="shared" si="97"/>
        <v>35</v>
      </c>
      <c r="BM125" s="222">
        <f t="shared" si="97"/>
        <v>0</v>
      </c>
      <c r="BN125" s="222">
        <f t="shared" si="97"/>
        <v>0</v>
      </c>
      <c r="BO125" s="222">
        <f t="shared" si="97"/>
        <v>0</v>
      </c>
      <c r="BP125" s="222">
        <f t="shared" si="97"/>
        <v>0</v>
      </c>
      <c r="BQ125" s="222">
        <f t="shared" si="97"/>
        <v>1</v>
      </c>
      <c r="BR125" s="133">
        <f t="shared" si="96"/>
        <v>1378</v>
      </c>
    </row>
    <row r="126" spans="1:70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8"/>
      <c r="Q126" s="219" t="s">
        <v>936</v>
      </c>
      <c r="R126" s="223">
        <f t="shared" ref="R126:BQ126" si="98">IF(ISNUMBER(R125),(IF(R125&gt;0,(100/(R123+R124))*R123,"-")),"-")</f>
        <v>0</v>
      </c>
      <c r="S126" s="223">
        <f t="shared" si="98"/>
        <v>0</v>
      </c>
      <c r="T126" s="223" t="str">
        <f t="shared" si="98"/>
        <v>-</v>
      </c>
      <c r="U126" s="223" t="str">
        <f t="shared" si="98"/>
        <v>-</v>
      </c>
      <c r="V126" s="223" t="str">
        <f t="shared" si="98"/>
        <v>-</v>
      </c>
      <c r="W126" s="223" t="str">
        <f t="shared" si="98"/>
        <v>-</v>
      </c>
      <c r="X126" s="223" t="str">
        <f t="shared" si="98"/>
        <v>-</v>
      </c>
      <c r="Y126" s="223" t="str">
        <f t="shared" si="98"/>
        <v>-</v>
      </c>
      <c r="Z126" s="223" t="str">
        <f t="shared" si="98"/>
        <v>-</v>
      </c>
      <c r="AA126" s="223" t="str">
        <f t="shared" si="98"/>
        <v>-</v>
      </c>
      <c r="AB126" s="223" t="str">
        <f t="shared" si="98"/>
        <v>-</v>
      </c>
      <c r="AC126" s="223" t="str">
        <f t="shared" si="98"/>
        <v>-</v>
      </c>
      <c r="AD126" s="223" t="str">
        <f t="shared" si="98"/>
        <v>-</v>
      </c>
      <c r="AE126" s="223" t="str">
        <f t="shared" si="98"/>
        <v>-</v>
      </c>
      <c r="AF126" s="223" t="str">
        <f t="shared" si="98"/>
        <v>-</v>
      </c>
      <c r="AG126" s="223" t="str">
        <f t="shared" si="98"/>
        <v>-</v>
      </c>
      <c r="AH126" s="223" t="str">
        <f t="shared" si="98"/>
        <v>-</v>
      </c>
      <c r="AI126" s="223" t="str">
        <f t="shared" si="98"/>
        <v>-</v>
      </c>
      <c r="AJ126" s="223" t="str">
        <f t="shared" si="98"/>
        <v>-</v>
      </c>
      <c r="AK126" s="223" t="str">
        <f t="shared" si="98"/>
        <v>-</v>
      </c>
      <c r="AL126" s="223" t="str">
        <f t="shared" si="98"/>
        <v>-</v>
      </c>
      <c r="AM126" s="223" t="str">
        <f t="shared" si="98"/>
        <v>-</v>
      </c>
      <c r="AN126" s="223" t="str">
        <f t="shared" si="98"/>
        <v>-</v>
      </c>
      <c r="AO126" s="223">
        <f t="shared" si="98"/>
        <v>0</v>
      </c>
      <c r="AP126" s="223">
        <f t="shared" si="98"/>
        <v>0</v>
      </c>
      <c r="AQ126" s="223" t="str">
        <f t="shared" si="98"/>
        <v>-</v>
      </c>
      <c r="AR126" s="223" t="str">
        <f t="shared" si="98"/>
        <v>-</v>
      </c>
      <c r="AS126" s="223">
        <f t="shared" si="98"/>
        <v>66.666666666666671</v>
      </c>
      <c r="AT126" s="223">
        <f t="shared" si="98"/>
        <v>54.545454545454547</v>
      </c>
      <c r="AU126" s="223">
        <f t="shared" si="98"/>
        <v>70.967741935483872</v>
      </c>
      <c r="AV126" s="223">
        <f t="shared" si="98"/>
        <v>88.571428571428569</v>
      </c>
      <c r="AW126" s="223">
        <f t="shared" si="98"/>
        <v>89.795918367346943</v>
      </c>
      <c r="AX126" s="223">
        <f t="shared" si="98"/>
        <v>75</v>
      </c>
      <c r="AY126" s="223">
        <f t="shared" si="98"/>
        <v>55</v>
      </c>
      <c r="AZ126" s="223">
        <f t="shared" si="98"/>
        <v>52.542372881355931</v>
      </c>
      <c r="BA126" s="223">
        <f t="shared" si="98"/>
        <v>75.714285714285722</v>
      </c>
      <c r="BB126" s="223">
        <f t="shared" si="98"/>
        <v>32.270916334661351</v>
      </c>
      <c r="BC126" s="223">
        <f t="shared" si="98"/>
        <v>68.131868131868131</v>
      </c>
      <c r="BD126" s="223">
        <f t="shared" si="98"/>
        <v>81.967213114754102</v>
      </c>
      <c r="BE126" s="223">
        <f t="shared" si="98"/>
        <v>97.752808988764059</v>
      </c>
      <c r="BF126" s="223">
        <f t="shared" si="98"/>
        <v>94.666666666666657</v>
      </c>
      <c r="BG126" s="223">
        <f t="shared" si="98"/>
        <v>94.545454545454547</v>
      </c>
      <c r="BH126" s="223">
        <f t="shared" si="98"/>
        <v>95</v>
      </c>
      <c r="BI126" s="223">
        <f t="shared" si="98"/>
        <v>88.461538461538467</v>
      </c>
      <c r="BJ126" s="223" t="str">
        <f t="shared" si="98"/>
        <v>-</v>
      </c>
      <c r="BK126" s="223">
        <f t="shared" si="98"/>
        <v>85.714285714285722</v>
      </c>
      <c r="BL126" s="223">
        <f t="shared" si="98"/>
        <v>85.714285714285722</v>
      </c>
      <c r="BM126" s="223" t="str">
        <f t="shared" si="98"/>
        <v>-</v>
      </c>
      <c r="BN126" s="223" t="str">
        <f t="shared" si="98"/>
        <v>-</v>
      </c>
      <c r="BO126" s="223" t="str">
        <f t="shared" si="98"/>
        <v>-</v>
      </c>
      <c r="BP126" s="223" t="str">
        <f t="shared" si="98"/>
        <v>-</v>
      </c>
      <c r="BQ126" s="223">
        <f t="shared" si="98"/>
        <v>100</v>
      </c>
      <c r="BR126" s="270">
        <f t="shared" ref="BR126:BR127" si="99">AVERAGE(R126:BQ126)</f>
        <v>64.709537764762558</v>
      </c>
    </row>
    <row r="127" spans="1:70" x14ac:dyDescent="0.2">
      <c r="A127" s="286"/>
      <c r="B127" s="286"/>
      <c r="C127" s="286"/>
      <c r="D127" s="286"/>
      <c r="E127" s="286"/>
      <c r="F127" s="286"/>
      <c r="G127" s="285"/>
      <c r="H127" s="285"/>
      <c r="I127" s="285"/>
      <c r="J127" s="285"/>
      <c r="K127" s="285"/>
      <c r="L127" s="285"/>
      <c r="M127" s="285"/>
      <c r="N127" s="286"/>
      <c r="O127" s="286"/>
      <c r="P127" s="289"/>
      <c r="Q127" s="224" t="s">
        <v>937</v>
      </c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225"/>
      <c r="BP127" s="225"/>
      <c r="BQ127" s="225"/>
      <c r="BR127" s="122" t="e">
        <f t="shared" si="99"/>
        <v>#DIV/0!</v>
      </c>
    </row>
    <row r="128" spans="1:70" ht="12.75" customHeight="1" x14ac:dyDescent="0.2">
      <c r="A128" s="306" t="s">
        <v>29</v>
      </c>
      <c r="B128" s="307">
        <v>28</v>
      </c>
      <c r="C128" s="307" t="s">
        <v>464</v>
      </c>
      <c r="D128" s="306" t="s">
        <v>76</v>
      </c>
      <c r="E128" s="307" t="s">
        <v>479</v>
      </c>
      <c r="F128" s="307"/>
      <c r="G128" s="304"/>
      <c r="H128" s="305" t="s">
        <v>488</v>
      </c>
      <c r="I128" s="304" t="s">
        <v>489</v>
      </c>
      <c r="J128" s="304"/>
      <c r="K128" s="304"/>
      <c r="L128" s="304"/>
      <c r="M128" s="304"/>
      <c r="N128" s="307"/>
      <c r="O128" s="307"/>
      <c r="P128" s="309"/>
      <c r="Q128" s="219" t="s">
        <v>934</v>
      </c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>
        <v>0</v>
      </c>
      <c r="AQ128" s="230">
        <v>1</v>
      </c>
      <c r="AR128" s="230">
        <v>6</v>
      </c>
      <c r="AS128" s="230">
        <v>5</v>
      </c>
      <c r="AT128" s="230">
        <v>24</v>
      </c>
      <c r="AU128" s="230">
        <v>27</v>
      </c>
      <c r="AV128" s="230">
        <v>10</v>
      </c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132">
        <f t="shared" ref="BR128:BR130" si="100">SUM(R128:BQ128)</f>
        <v>73</v>
      </c>
    </row>
    <row r="129" spans="1:70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8"/>
      <c r="Q129" s="219" t="s">
        <v>935</v>
      </c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>
        <v>0</v>
      </c>
      <c r="AQ129" s="230">
        <v>0</v>
      </c>
      <c r="AR129" s="230">
        <v>1</v>
      </c>
      <c r="AS129" s="230">
        <v>10</v>
      </c>
      <c r="AT129" s="230">
        <v>12</v>
      </c>
      <c r="AU129" s="230">
        <v>9</v>
      </c>
      <c r="AV129" s="230">
        <v>4</v>
      </c>
      <c r="AW129" s="230"/>
      <c r="AX129" s="230"/>
      <c r="AY129" s="230"/>
      <c r="AZ129" s="230"/>
      <c r="BA129" s="230"/>
      <c r="BB129" s="230"/>
      <c r="BC129" s="230"/>
      <c r="BD129" s="230"/>
      <c r="BE129" s="230"/>
      <c r="BF129" s="230"/>
      <c r="BG129" s="230"/>
      <c r="BH129" s="230"/>
      <c r="BI129" s="230"/>
      <c r="BJ129" s="230"/>
      <c r="BK129" s="230"/>
      <c r="BL129" s="230"/>
      <c r="BM129" s="230"/>
      <c r="BN129" s="230"/>
      <c r="BO129" s="230"/>
      <c r="BP129" s="230"/>
      <c r="BQ129" s="230"/>
      <c r="BR129" s="132">
        <f t="shared" si="100"/>
        <v>36</v>
      </c>
    </row>
    <row r="130" spans="1:70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8"/>
      <c r="Q130" s="221" t="s">
        <v>633</v>
      </c>
      <c r="R130" s="222" t="str">
        <f t="shared" ref="R130:BQ130" si="101">IF(ISBLANK(R128),"-",R128+R129)</f>
        <v>-</v>
      </c>
      <c r="S130" s="222" t="str">
        <f t="shared" si="101"/>
        <v>-</v>
      </c>
      <c r="T130" s="222" t="str">
        <f t="shared" si="101"/>
        <v>-</v>
      </c>
      <c r="U130" s="222" t="str">
        <f t="shared" si="101"/>
        <v>-</v>
      </c>
      <c r="V130" s="222" t="str">
        <f t="shared" si="101"/>
        <v>-</v>
      </c>
      <c r="W130" s="222" t="str">
        <f t="shared" si="101"/>
        <v>-</v>
      </c>
      <c r="X130" s="222" t="str">
        <f t="shared" si="101"/>
        <v>-</v>
      </c>
      <c r="Y130" s="222" t="str">
        <f t="shared" si="101"/>
        <v>-</v>
      </c>
      <c r="Z130" s="222" t="str">
        <f t="shared" si="101"/>
        <v>-</v>
      </c>
      <c r="AA130" s="222" t="str">
        <f t="shared" si="101"/>
        <v>-</v>
      </c>
      <c r="AB130" s="222" t="str">
        <f t="shared" si="101"/>
        <v>-</v>
      </c>
      <c r="AC130" s="222" t="str">
        <f t="shared" si="101"/>
        <v>-</v>
      </c>
      <c r="AD130" s="222" t="str">
        <f t="shared" si="101"/>
        <v>-</v>
      </c>
      <c r="AE130" s="222" t="str">
        <f t="shared" si="101"/>
        <v>-</v>
      </c>
      <c r="AF130" s="222" t="str">
        <f t="shared" si="101"/>
        <v>-</v>
      </c>
      <c r="AG130" s="222" t="str">
        <f t="shared" si="101"/>
        <v>-</v>
      </c>
      <c r="AH130" s="222" t="str">
        <f t="shared" si="101"/>
        <v>-</v>
      </c>
      <c r="AI130" s="222" t="str">
        <f t="shared" si="101"/>
        <v>-</v>
      </c>
      <c r="AJ130" s="222" t="str">
        <f t="shared" si="101"/>
        <v>-</v>
      </c>
      <c r="AK130" s="222" t="str">
        <f t="shared" si="101"/>
        <v>-</v>
      </c>
      <c r="AL130" s="222" t="str">
        <f t="shared" si="101"/>
        <v>-</v>
      </c>
      <c r="AM130" s="222" t="str">
        <f t="shared" si="101"/>
        <v>-</v>
      </c>
      <c r="AN130" s="222" t="str">
        <f t="shared" si="101"/>
        <v>-</v>
      </c>
      <c r="AO130" s="222" t="str">
        <f t="shared" si="101"/>
        <v>-</v>
      </c>
      <c r="AP130" s="222">
        <f t="shared" si="101"/>
        <v>0</v>
      </c>
      <c r="AQ130" s="222">
        <f t="shared" si="101"/>
        <v>1</v>
      </c>
      <c r="AR130" s="222">
        <f t="shared" si="101"/>
        <v>7</v>
      </c>
      <c r="AS130" s="222">
        <f t="shared" si="101"/>
        <v>15</v>
      </c>
      <c r="AT130" s="222">
        <f t="shared" si="101"/>
        <v>36</v>
      </c>
      <c r="AU130" s="222">
        <f t="shared" si="101"/>
        <v>36</v>
      </c>
      <c r="AV130" s="222">
        <f t="shared" si="101"/>
        <v>14</v>
      </c>
      <c r="AW130" s="222" t="str">
        <f t="shared" si="101"/>
        <v>-</v>
      </c>
      <c r="AX130" s="222" t="str">
        <f t="shared" si="101"/>
        <v>-</v>
      </c>
      <c r="AY130" s="222" t="str">
        <f t="shared" si="101"/>
        <v>-</v>
      </c>
      <c r="AZ130" s="222" t="str">
        <f t="shared" si="101"/>
        <v>-</v>
      </c>
      <c r="BA130" s="222" t="str">
        <f t="shared" si="101"/>
        <v>-</v>
      </c>
      <c r="BB130" s="222" t="str">
        <f t="shared" si="101"/>
        <v>-</v>
      </c>
      <c r="BC130" s="222" t="str">
        <f t="shared" si="101"/>
        <v>-</v>
      </c>
      <c r="BD130" s="222" t="str">
        <f t="shared" si="101"/>
        <v>-</v>
      </c>
      <c r="BE130" s="222" t="str">
        <f t="shared" si="101"/>
        <v>-</v>
      </c>
      <c r="BF130" s="222" t="str">
        <f t="shared" si="101"/>
        <v>-</v>
      </c>
      <c r="BG130" s="222" t="str">
        <f t="shared" si="101"/>
        <v>-</v>
      </c>
      <c r="BH130" s="222" t="str">
        <f t="shared" si="101"/>
        <v>-</v>
      </c>
      <c r="BI130" s="222" t="str">
        <f t="shared" si="101"/>
        <v>-</v>
      </c>
      <c r="BJ130" s="222" t="str">
        <f t="shared" si="101"/>
        <v>-</v>
      </c>
      <c r="BK130" s="222" t="str">
        <f t="shared" si="101"/>
        <v>-</v>
      </c>
      <c r="BL130" s="222" t="str">
        <f t="shared" si="101"/>
        <v>-</v>
      </c>
      <c r="BM130" s="222" t="str">
        <f t="shared" si="101"/>
        <v>-</v>
      </c>
      <c r="BN130" s="222" t="str">
        <f t="shared" si="101"/>
        <v>-</v>
      </c>
      <c r="BO130" s="222" t="str">
        <f t="shared" si="101"/>
        <v>-</v>
      </c>
      <c r="BP130" s="222" t="str">
        <f t="shared" si="101"/>
        <v>-</v>
      </c>
      <c r="BQ130" s="222" t="str">
        <f t="shared" si="101"/>
        <v>-</v>
      </c>
      <c r="BR130" s="133">
        <f t="shared" si="100"/>
        <v>109</v>
      </c>
    </row>
    <row r="131" spans="1:70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8"/>
      <c r="Q131" s="219" t="s">
        <v>936</v>
      </c>
      <c r="R131" s="223" t="str">
        <f t="shared" ref="R131:BQ131" si="102">IF(ISNUMBER(R130),(IF(R130&gt;0,(100/(R128+R129))*R128,"-")),"-")</f>
        <v>-</v>
      </c>
      <c r="S131" s="223" t="str">
        <f t="shared" si="102"/>
        <v>-</v>
      </c>
      <c r="T131" s="223" t="str">
        <f t="shared" si="102"/>
        <v>-</v>
      </c>
      <c r="U131" s="223" t="str">
        <f t="shared" si="102"/>
        <v>-</v>
      </c>
      <c r="V131" s="223" t="str">
        <f t="shared" si="102"/>
        <v>-</v>
      </c>
      <c r="W131" s="223" t="str">
        <f t="shared" si="102"/>
        <v>-</v>
      </c>
      <c r="X131" s="223" t="str">
        <f t="shared" si="102"/>
        <v>-</v>
      </c>
      <c r="Y131" s="223" t="str">
        <f t="shared" si="102"/>
        <v>-</v>
      </c>
      <c r="Z131" s="223" t="str">
        <f t="shared" si="102"/>
        <v>-</v>
      </c>
      <c r="AA131" s="223" t="str">
        <f t="shared" si="102"/>
        <v>-</v>
      </c>
      <c r="AB131" s="223" t="str">
        <f t="shared" si="102"/>
        <v>-</v>
      </c>
      <c r="AC131" s="223" t="str">
        <f t="shared" si="102"/>
        <v>-</v>
      </c>
      <c r="AD131" s="223" t="str">
        <f t="shared" si="102"/>
        <v>-</v>
      </c>
      <c r="AE131" s="223" t="str">
        <f t="shared" si="102"/>
        <v>-</v>
      </c>
      <c r="AF131" s="223" t="str">
        <f t="shared" si="102"/>
        <v>-</v>
      </c>
      <c r="AG131" s="223" t="str">
        <f t="shared" si="102"/>
        <v>-</v>
      </c>
      <c r="AH131" s="223" t="str">
        <f t="shared" si="102"/>
        <v>-</v>
      </c>
      <c r="AI131" s="223" t="str">
        <f t="shared" si="102"/>
        <v>-</v>
      </c>
      <c r="AJ131" s="223" t="str">
        <f t="shared" si="102"/>
        <v>-</v>
      </c>
      <c r="AK131" s="223" t="str">
        <f t="shared" si="102"/>
        <v>-</v>
      </c>
      <c r="AL131" s="223" t="str">
        <f t="shared" si="102"/>
        <v>-</v>
      </c>
      <c r="AM131" s="223" t="str">
        <f t="shared" si="102"/>
        <v>-</v>
      </c>
      <c r="AN131" s="223" t="str">
        <f t="shared" si="102"/>
        <v>-</v>
      </c>
      <c r="AO131" s="223" t="str">
        <f t="shared" si="102"/>
        <v>-</v>
      </c>
      <c r="AP131" s="223" t="str">
        <f t="shared" si="102"/>
        <v>-</v>
      </c>
      <c r="AQ131" s="223">
        <f t="shared" si="102"/>
        <v>100</v>
      </c>
      <c r="AR131" s="223">
        <f t="shared" si="102"/>
        <v>85.714285714285722</v>
      </c>
      <c r="AS131" s="223">
        <f t="shared" si="102"/>
        <v>33.333333333333336</v>
      </c>
      <c r="AT131" s="223">
        <f t="shared" si="102"/>
        <v>66.666666666666657</v>
      </c>
      <c r="AU131" s="223">
        <f t="shared" si="102"/>
        <v>75</v>
      </c>
      <c r="AV131" s="223">
        <f t="shared" si="102"/>
        <v>71.428571428571431</v>
      </c>
      <c r="AW131" s="223" t="str">
        <f t="shared" si="102"/>
        <v>-</v>
      </c>
      <c r="AX131" s="223" t="str">
        <f t="shared" si="102"/>
        <v>-</v>
      </c>
      <c r="AY131" s="223" t="str">
        <f t="shared" si="102"/>
        <v>-</v>
      </c>
      <c r="AZ131" s="223" t="str">
        <f t="shared" si="102"/>
        <v>-</v>
      </c>
      <c r="BA131" s="223" t="str">
        <f t="shared" si="102"/>
        <v>-</v>
      </c>
      <c r="BB131" s="223" t="str">
        <f t="shared" si="102"/>
        <v>-</v>
      </c>
      <c r="BC131" s="223" t="str">
        <f t="shared" si="102"/>
        <v>-</v>
      </c>
      <c r="BD131" s="223" t="str">
        <f t="shared" si="102"/>
        <v>-</v>
      </c>
      <c r="BE131" s="223" t="str">
        <f t="shared" si="102"/>
        <v>-</v>
      </c>
      <c r="BF131" s="223" t="str">
        <f t="shared" si="102"/>
        <v>-</v>
      </c>
      <c r="BG131" s="223" t="str">
        <f t="shared" si="102"/>
        <v>-</v>
      </c>
      <c r="BH131" s="223" t="str">
        <f t="shared" si="102"/>
        <v>-</v>
      </c>
      <c r="BI131" s="223" t="str">
        <f t="shared" si="102"/>
        <v>-</v>
      </c>
      <c r="BJ131" s="223" t="str">
        <f t="shared" si="102"/>
        <v>-</v>
      </c>
      <c r="BK131" s="223" t="str">
        <f t="shared" si="102"/>
        <v>-</v>
      </c>
      <c r="BL131" s="223" t="str">
        <f t="shared" si="102"/>
        <v>-</v>
      </c>
      <c r="BM131" s="223" t="str">
        <f t="shared" si="102"/>
        <v>-</v>
      </c>
      <c r="BN131" s="223" t="str">
        <f t="shared" si="102"/>
        <v>-</v>
      </c>
      <c r="BO131" s="223" t="str">
        <f t="shared" si="102"/>
        <v>-</v>
      </c>
      <c r="BP131" s="223" t="str">
        <f t="shared" si="102"/>
        <v>-</v>
      </c>
      <c r="BQ131" s="223" t="str">
        <f t="shared" si="102"/>
        <v>-</v>
      </c>
      <c r="BR131" s="270">
        <f t="shared" ref="BR131:BR132" si="103">AVERAGE(R131:BQ131)</f>
        <v>72.023809523809533</v>
      </c>
    </row>
    <row r="132" spans="1:70" x14ac:dyDescent="0.2">
      <c r="A132" s="286"/>
      <c r="B132" s="286"/>
      <c r="C132" s="286"/>
      <c r="D132" s="286"/>
      <c r="E132" s="286"/>
      <c r="F132" s="286"/>
      <c r="G132" s="285"/>
      <c r="H132" s="285"/>
      <c r="I132" s="285"/>
      <c r="J132" s="285"/>
      <c r="K132" s="285"/>
      <c r="L132" s="285"/>
      <c r="M132" s="285"/>
      <c r="N132" s="286"/>
      <c r="O132" s="286"/>
      <c r="P132" s="289"/>
      <c r="Q132" s="224" t="s">
        <v>937</v>
      </c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122" t="e">
        <f t="shared" si="103"/>
        <v>#DIV/0!</v>
      </c>
    </row>
    <row r="133" spans="1:70" ht="12.75" customHeight="1" x14ac:dyDescent="0.2">
      <c r="A133" s="345" t="s">
        <v>29</v>
      </c>
      <c r="B133" s="307">
        <v>29</v>
      </c>
      <c r="C133" s="307" t="s">
        <v>464</v>
      </c>
      <c r="D133" s="306" t="s">
        <v>76</v>
      </c>
      <c r="E133" s="307" t="s">
        <v>490</v>
      </c>
      <c r="F133" s="307"/>
      <c r="G133" s="304" t="s">
        <v>491</v>
      </c>
      <c r="H133" s="305" t="s">
        <v>490</v>
      </c>
      <c r="I133" s="304" t="s">
        <v>492</v>
      </c>
      <c r="J133" s="304"/>
      <c r="K133" s="304"/>
      <c r="L133" s="304"/>
      <c r="M133" s="304"/>
      <c r="N133" s="307"/>
      <c r="O133" s="307"/>
      <c r="P133" s="309"/>
      <c r="Q133" s="219" t="s">
        <v>934</v>
      </c>
      <c r="R133" s="230">
        <v>0</v>
      </c>
      <c r="S133" s="230">
        <v>0</v>
      </c>
      <c r="T133" s="230">
        <v>0</v>
      </c>
      <c r="U133" s="230">
        <v>0</v>
      </c>
      <c r="V133" s="230">
        <v>0</v>
      </c>
      <c r="W133" s="230">
        <v>0</v>
      </c>
      <c r="X133" s="230"/>
      <c r="Y133" s="230">
        <v>0</v>
      </c>
      <c r="Z133" s="230">
        <v>0</v>
      </c>
      <c r="AA133" s="230">
        <v>0</v>
      </c>
      <c r="AB133" s="230">
        <v>0</v>
      </c>
      <c r="AC133" s="230">
        <v>0</v>
      </c>
      <c r="AD133" s="230">
        <v>0</v>
      </c>
      <c r="AE133" s="230">
        <v>0</v>
      </c>
      <c r="AF133" s="230">
        <v>1</v>
      </c>
      <c r="AG133" s="230">
        <v>0</v>
      </c>
      <c r="AH133" s="230">
        <v>0</v>
      </c>
      <c r="AI133" s="230">
        <v>0</v>
      </c>
      <c r="AJ133" s="230">
        <v>0</v>
      </c>
      <c r="AK133" s="230">
        <v>0</v>
      </c>
      <c r="AL133" s="230">
        <v>0</v>
      </c>
      <c r="AM133" s="230">
        <v>0</v>
      </c>
      <c r="AN133" s="230">
        <v>0</v>
      </c>
      <c r="AO133" s="230">
        <v>0</v>
      </c>
      <c r="AP133" s="230">
        <v>0</v>
      </c>
      <c r="AQ133" s="230">
        <v>2</v>
      </c>
      <c r="AR133" s="230">
        <v>0</v>
      </c>
      <c r="AS133" s="230">
        <v>1</v>
      </c>
      <c r="AT133" s="230">
        <v>2</v>
      </c>
      <c r="AU133" s="230">
        <v>9</v>
      </c>
      <c r="AV133" s="230">
        <v>14</v>
      </c>
      <c r="AW133" s="230">
        <v>47</v>
      </c>
      <c r="AX133" s="230">
        <v>26</v>
      </c>
      <c r="AY133" s="230">
        <v>59</v>
      </c>
      <c r="AZ133" s="230">
        <v>82</v>
      </c>
      <c r="BA133" s="230">
        <v>81</v>
      </c>
      <c r="BB133" s="230">
        <v>48</v>
      </c>
      <c r="BC133" s="230">
        <v>99</v>
      </c>
      <c r="BD133" s="230">
        <v>89</v>
      </c>
      <c r="BE133" s="230">
        <v>97</v>
      </c>
      <c r="BF133" s="230">
        <v>50</v>
      </c>
      <c r="BG133" s="230">
        <v>8</v>
      </c>
      <c r="BH133" s="230">
        <v>84</v>
      </c>
      <c r="BI133" s="230">
        <v>95</v>
      </c>
      <c r="BJ133" s="230">
        <v>0</v>
      </c>
      <c r="BK133" s="230">
        <v>46</v>
      </c>
      <c r="BL133" s="230">
        <v>114</v>
      </c>
      <c r="BM133" s="230">
        <v>1</v>
      </c>
      <c r="BN133" s="230">
        <v>0</v>
      </c>
      <c r="BO133" s="230">
        <v>0</v>
      </c>
      <c r="BP133" s="230">
        <v>0</v>
      </c>
      <c r="BQ133" s="230">
        <v>0</v>
      </c>
      <c r="BR133" s="132">
        <f t="shared" ref="BR133:BR135" si="104">SUM(R133:BQ133)</f>
        <v>1055</v>
      </c>
    </row>
    <row r="134" spans="1:70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8"/>
      <c r="Q134" s="219" t="s">
        <v>935</v>
      </c>
      <c r="R134" s="230">
        <v>6</v>
      </c>
      <c r="S134" s="230">
        <v>0</v>
      </c>
      <c r="T134" s="230">
        <v>0</v>
      </c>
      <c r="U134" s="230">
        <v>0</v>
      </c>
      <c r="V134" s="230">
        <v>0</v>
      </c>
      <c r="W134" s="230">
        <v>0</v>
      </c>
      <c r="X134" s="230"/>
      <c r="Y134" s="230">
        <v>0</v>
      </c>
      <c r="Z134" s="230">
        <v>0</v>
      </c>
      <c r="AA134" s="230">
        <v>0</v>
      </c>
      <c r="AB134" s="230">
        <v>0</v>
      </c>
      <c r="AC134" s="230">
        <v>0</v>
      </c>
      <c r="AD134" s="230">
        <v>0</v>
      </c>
      <c r="AE134" s="230">
        <v>0</v>
      </c>
      <c r="AF134" s="230">
        <v>0</v>
      </c>
      <c r="AG134" s="230">
        <v>0</v>
      </c>
      <c r="AH134" s="230">
        <v>0</v>
      </c>
      <c r="AI134" s="230">
        <v>0</v>
      </c>
      <c r="AJ134" s="230">
        <v>0</v>
      </c>
      <c r="AK134" s="230">
        <v>0</v>
      </c>
      <c r="AL134" s="230">
        <v>0</v>
      </c>
      <c r="AM134" s="230">
        <v>0</v>
      </c>
      <c r="AN134" s="230">
        <v>0</v>
      </c>
      <c r="AO134" s="230">
        <v>0</v>
      </c>
      <c r="AP134" s="230">
        <v>0</v>
      </c>
      <c r="AQ134" s="230">
        <v>0</v>
      </c>
      <c r="AR134" s="230">
        <v>0</v>
      </c>
      <c r="AS134" s="230">
        <v>1</v>
      </c>
      <c r="AT134" s="230">
        <v>2</v>
      </c>
      <c r="AU134" s="230">
        <v>3</v>
      </c>
      <c r="AV134" s="230">
        <v>5</v>
      </c>
      <c r="AW134" s="230">
        <v>12</v>
      </c>
      <c r="AX134" s="230">
        <v>24</v>
      </c>
      <c r="AY134" s="230">
        <v>67</v>
      </c>
      <c r="AZ134" s="230">
        <v>63</v>
      </c>
      <c r="BA134" s="230">
        <v>25</v>
      </c>
      <c r="BB134" s="230">
        <v>27</v>
      </c>
      <c r="BC134" s="230">
        <v>32</v>
      </c>
      <c r="BD134" s="230">
        <v>19</v>
      </c>
      <c r="BE134" s="230">
        <v>9</v>
      </c>
      <c r="BF134" s="230">
        <v>3</v>
      </c>
      <c r="BG134" s="230">
        <v>1</v>
      </c>
      <c r="BH134" s="230">
        <v>6</v>
      </c>
      <c r="BI134" s="230">
        <v>11</v>
      </c>
      <c r="BJ134" s="230">
        <v>0</v>
      </c>
      <c r="BK134" s="230">
        <v>6</v>
      </c>
      <c r="BL134" s="230">
        <v>13</v>
      </c>
      <c r="BM134" s="230">
        <v>0</v>
      </c>
      <c r="BN134" s="230">
        <v>0</v>
      </c>
      <c r="BO134" s="230">
        <v>0</v>
      </c>
      <c r="BP134" s="230">
        <v>0</v>
      </c>
      <c r="BQ134" s="230">
        <v>0</v>
      </c>
      <c r="BR134" s="132">
        <f t="shared" si="104"/>
        <v>335</v>
      </c>
    </row>
    <row r="135" spans="1:70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8"/>
      <c r="Q135" s="221" t="s">
        <v>633</v>
      </c>
      <c r="R135" s="222">
        <f t="shared" ref="R135:BQ135" si="105">IF(ISBLANK(R133),"-",R133+R134)</f>
        <v>6</v>
      </c>
      <c r="S135" s="222">
        <f t="shared" si="105"/>
        <v>0</v>
      </c>
      <c r="T135" s="222">
        <f t="shared" si="105"/>
        <v>0</v>
      </c>
      <c r="U135" s="222">
        <f t="shared" si="105"/>
        <v>0</v>
      </c>
      <c r="V135" s="222">
        <f t="shared" si="105"/>
        <v>0</v>
      </c>
      <c r="W135" s="222">
        <f t="shared" si="105"/>
        <v>0</v>
      </c>
      <c r="X135" s="222" t="str">
        <f t="shared" si="105"/>
        <v>-</v>
      </c>
      <c r="Y135" s="222">
        <f t="shared" si="105"/>
        <v>0</v>
      </c>
      <c r="Z135" s="222">
        <f t="shared" si="105"/>
        <v>0</v>
      </c>
      <c r="AA135" s="222">
        <f t="shared" si="105"/>
        <v>0</v>
      </c>
      <c r="AB135" s="222">
        <f t="shared" si="105"/>
        <v>0</v>
      </c>
      <c r="AC135" s="222">
        <f t="shared" si="105"/>
        <v>0</v>
      </c>
      <c r="AD135" s="222">
        <f t="shared" si="105"/>
        <v>0</v>
      </c>
      <c r="AE135" s="222">
        <f t="shared" si="105"/>
        <v>0</v>
      </c>
      <c r="AF135" s="222">
        <f t="shared" si="105"/>
        <v>1</v>
      </c>
      <c r="AG135" s="222">
        <f t="shared" si="105"/>
        <v>0</v>
      </c>
      <c r="AH135" s="222">
        <f t="shared" si="105"/>
        <v>0</v>
      </c>
      <c r="AI135" s="222">
        <f t="shared" si="105"/>
        <v>0</v>
      </c>
      <c r="AJ135" s="222">
        <f t="shared" si="105"/>
        <v>0</v>
      </c>
      <c r="AK135" s="222">
        <f t="shared" si="105"/>
        <v>0</v>
      </c>
      <c r="AL135" s="222">
        <f t="shared" si="105"/>
        <v>0</v>
      </c>
      <c r="AM135" s="222">
        <f t="shared" si="105"/>
        <v>0</v>
      </c>
      <c r="AN135" s="222">
        <f t="shared" si="105"/>
        <v>0</v>
      </c>
      <c r="AO135" s="222">
        <f t="shared" si="105"/>
        <v>0</v>
      </c>
      <c r="AP135" s="222">
        <f t="shared" si="105"/>
        <v>0</v>
      </c>
      <c r="AQ135" s="222">
        <f t="shared" si="105"/>
        <v>2</v>
      </c>
      <c r="AR135" s="222">
        <f t="shared" si="105"/>
        <v>0</v>
      </c>
      <c r="AS135" s="222">
        <f t="shared" si="105"/>
        <v>2</v>
      </c>
      <c r="AT135" s="222">
        <f t="shared" si="105"/>
        <v>4</v>
      </c>
      <c r="AU135" s="222">
        <f t="shared" si="105"/>
        <v>12</v>
      </c>
      <c r="AV135" s="222">
        <f t="shared" si="105"/>
        <v>19</v>
      </c>
      <c r="AW135" s="222">
        <f t="shared" si="105"/>
        <v>59</v>
      </c>
      <c r="AX135" s="222">
        <f t="shared" si="105"/>
        <v>50</v>
      </c>
      <c r="AY135" s="222">
        <f t="shared" si="105"/>
        <v>126</v>
      </c>
      <c r="AZ135" s="222">
        <f t="shared" si="105"/>
        <v>145</v>
      </c>
      <c r="BA135" s="222">
        <f t="shared" si="105"/>
        <v>106</v>
      </c>
      <c r="BB135" s="222">
        <f t="shared" si="105"/>
        <v>75</v>
      </c>
      <c r="BC135" s="222">
        <f t="shared" si="105"/>
        <v>131</v>
      </c>
      <c r="BD135" s="222">
        <f t="shared" si="105"/>
        <v>108</v>
      </c>
      <c r="BE135" s="222">
        <f t="shared" si="105"/>
        <v>106</v>
      </c>
      <c r="BF135" s="222">
        <f t="shared" si="105"/>
        <v>53</v>
      </c>
      <c r="BG135" s="222">
        <f t="shared" si="105"/>
        <v>9</v>
      </c>
      <c r="BH135" s="222">
        <f t="shared" si="105"/>
        <v>90</v>
      </c>
      <c r="BI135" s="222">
        <f t="shared" si="105"/>
        <v>106</v>
      </c>
      <c r="BJ135" s="222">
        <f t="shared" si="105"/>
        <v>0</v>
      </c>
      <c r="BK135" s="222">
        <f t="shared" si="105"/>
        <v>52</v>
      </c>
      <c r="BL135" s="222">
        <f t="shared" si="105"/>
        <v>127</v>
      </c>
      <c r="BM135" s="222">
        <f t="shared" si="105"/>
        <v>1</v>
      </c>
      <c r="BN135" s="222">
        <f t="shared" si="105"/>
        <v>0</v>
      </c>
      <c r="BO135" s="222">
        <f t="shared" si="105"/>
        <v>0</v>
      </c>
      <c r="BP135" s="222">
        <f t="shared" si="105"/>
        <v>0</v>
      </c>
      <c r="BQ135" s="222">
        <f t="shared" si="105"/>
        <v>0</v>
      </c>
      <c r="BR135" s="133">
        <f t="shared" si="104"/>
        <v>1390</v>
      </c>
    </row>
    <row r="136" spans="1:70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8"/>
      <c r="Q136" s="219" t="s">
        <v>936</v>
      </c>
      <c r="R136" s="223">
        <f t="shared" ref="R136:BQ136" si="106">IF(ISNUMBER(R135),(IF(R135&gt;0,(100/(R133+R134))*R133,"-")),"-")</f>
        <v>0</v>
      </c>
      <c r="S136" s="223" t="str">
        <f t="shared" si="106"/>
        <v>-</v>
      </c>
      <c r="T136" s="223" t="str">
        <f t="shared" si="106"/>
        <v>-</v>
      </c>
      <c r="U136" s="223" t="str">
        <f t="shared" si="106"/>
        <v>-</v>
      </c>
      <c r="V136" s="223" t="str">
        <f t="shared" si="106"/>
        <v>-</v>
      </c>
      <c r="W136" s="223" t="str">
        <f t="shared" si="106"/>
        <v>-</v>
      </c>
      <c r="X136" s="223" t="str">
        <f t="shared" si="106"/>
        <v>-</v>
      </c>
      <c r="Y136" s="223" t="str">
        <f t="shared" si="106"/>
        <v>-</v>
      </c>
      <c r="Z136" s="223" t="str">
        <f t="shared" si="106"/>
        <v>-</v>
      </c>
      <c r="AA136" s="223" t="str">
        <f t="shared" si="106"/>
        <v>-</v>
      </c>
      <c r="AB136" s="223" t="str">
        <f t="shared" si="106"/>
        <v>-</v>
      </c>
      <c r="AC136" s="223" t="str">
        <f t="shared" si="106"/>
        <v>-</v>
      </c>
      <c r="AD136" s="223" t="str">
        <f t="shared" si="106"/>
        <v>-</v>
      </c>
      <c r="AE136" s="223" t="str">
        <f t="shared" si="106"/>
        <v>-</v>
      </c>
      <c r="AF136" s="223">
        <f t="shared" si="106"/>
        <v>100</v>
      </c>
      <c r="AG136" s="223" t="str">
        <f t="shared" si="106"/>
        <v>-</v>
      </c>
      <c r="AH136" s="223" t="str">
        <f t="shared" si="106"/>
        <v>-</v>
      </c>
      <c r="AI136" s="223" t="str">
        <f t="shared" si="106"/>
        <v>-</v>
      </c>
      <c r="AJ136" s="223" t="str">
        <f t="shared" si="106"/>
        <v>-</v>
      </c>
      <c r="AK136" s="223" t="str">
        <f t="shared" si="106"/>
        <v>-</v>
      </c>
      <c r="AL136" s="223" t="str">
        <f t="shared" si="106"/>
        <v>-</v>
      </c>
      <c r="AM136" s="223" t="str">
        <f t="shared" si="106"/>
        <v>-</v>
      </c>
      <c r="AN136" s="223" t="str">
        <f t="shared" si="106"/>
        <v>-</v>
      </c>
      <c r="AO136" s="223" t="str">
        <f t="shared" si="106"/>
        <v>-</v>
      </c>
      <c r="AP136" s="223" t="str">
        <f t="shared" si="106"/>
        <v>-</v>
      </c>
      <c r="AQ136" s="223">
        <f t="shared" si="106"/>
        <v>100</v>
      </c>
      <c r="AR136" s="223" t="str">
        <f t="shared" si="106"/>
        <v>-</v>
      </c>
      <c r="AS136" s="223">
        <f t="shared" si="106"/>
        <v>50</v>
      </c>
      <c r="AT136" s="223">
        <f t="shared" si="106"/>
        <v>50</v>
      </c>
      <c r="AU136" s="223">
        <f t="shared" si="106"/>
        <v>75</v>
      </c>
      <c r="AV136" s="223">
        <f t="shared" si="106"/>
        <v>73.684210526315795</v>
      </c>
      <c r="AW136" s="223">
        <f t="shared" si="106"/>
        <v>79.66101694915254</v>
      </c>
      <c r="AX136" s="223">
        <f t="shared" si="106"/>
        <v>52</v>
      </c>
      <c r="AY136" s="223">
        <f t="shared" si="106"/>
        <v>46.825396825396822</v>
      </c>
      <c r="AZ136" s="223">
        <f t="shared" si="106"/>
        <v>56.551724137931039</v>
      </c>
      <c r="BA136" s="223">
        <f t="shared" si="106"/>
        <v>76.415094339622641</v>
      </c>
      <c r="BB136" s="223">
        <f t="shared" si="106"/>
        <v>64</v>
      </c>
      <c r="BC136" s="223">
        <f t="shared" si="106"/>
        <v>75.572519083969468</v>
      </c>
      <c r="BD136" s="223">
        <f t="shared" si="106"/>
        <v>82.407407407407405</v>
      </c>
      <c r="BE136" s="223">
        <f t="shared" si="106"/>
        <v>91.509433962264154</v>
      </c>
      <c r="BF136" s="223">
        <f t="shared" si="106"/>
        <v>94.339622641509436</v>
      </c>
      <c r="BG136" s="223">
        <f t="shared" si="106"/>
        <v>88.888888888888886</v>
      </c>
      <c r="BH136" s="223">
        <f t="shared" si="106"/>
        <v>93.333333333333343</v>
      </c>
      <c r="BI136" s="223">
        <f t="shared" si="106"/>
        <v>89.622641509433961</v>
      </c>
      <c r="BJ136" s="223" t="str">
        <f t="shared" si="106"/>
        <v>-</v>
      </c>
      <c r="BK136" s="223">
        <f t="shared" si="106"/>
        <v>88.461538461538467</v>
      </c>
      <c r="BL136" s="223">
        <f t="shared" si="106"/>
        <v>89.763779527559066</v>
      </c>
      <c r="BM136" s="223">
        <f t="shared" si="106"/>
        <v>100</v>
      </c>
      <c r="BN136" s="223" t="str">
        <f t="shared" si="106"/>
        <v>-</v>
      </c>
      <c r="BO136" s="223" t="str">
        <f t="shared" si="106"/>
        <v>-</v>
      </c>
      <c r="BP136" s="223" t="str">
        <f t="shared" si="106"/>
        <v>-</v>
      </c>
      <c r="BQ136" s="223" t="str">
        <f t="shared" si="106"/>
        <v>-</v>
      </c>
      <c r="BR136" s="270">
        <f t="shared" ref="BR136:BR137" si="107">AVERAGE(R136:BQ136)</f>
        <v>74.697243808448832</v>
      </c>
    </row>
    <row r="137" spans="1:70" x14ac:dyDescent="0.2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9"/>
      <c r="Q137" s="224" t="s">
        <v>937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225"/>
      <c r="BP137" s="225"/>
      <c r="BQ137" s="225"/>
      <c r="BR137" s="122" t="e">
        <f t="shared" si="107"/>
        <v>#DIV/0!</v>
      </c>
    </row>
    <row r="138" spans="1:70" ht="12.75" customHeight="1" x14ac:dyDescent="0.2">
      <c r="A138" s="306" t="s">
        <v>29</v>
      </c>
      <c r="B138" s="284">
        <v>30</v>
      </c>
      <c r="C138" s="307" t="s">
        <v>464</v>
      </c>
      <c r="D138" s="306" t="s">
        <v>76</v>
      </c>
      <c r="E138" s="304" t="s">
        <v>490</v>
      </c>
      <c r="F138" s="304"/>
      <c r="G138" s="304"/>
      <c r="H138" s="305" t="s">
        <v>738</v>
      </c>
      <c r="I138" s="304" t="s">
        <v>739</v>
      </c>
      <c r="J138" s="304"/>
      <c r="K138" s="304"/>
      <c r="L138" s="304"/>
      <c r="M138" s="304"/>
      <c r="N138" s="304"/>
      <c r="O138" s="304"/>
      <c r="P138" s="303"/>
      <c r="Q138" s="219" t="s">
        <v>934</v>
      </c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>
        <v>38</v>
      </c>
      <c r="AZ138" s="220">
        <v>43</v>
      </c>
      <c r="BA138" s="220">
        <v>36</v>
      </c>
      <c r="BB138" s="220">
        <v>52</v>
      </c>
      <c r="BC138" s="220">
        <v>40</v>
      </c>
      <c r="BD138" s="220">
        <v>131</v>
      </c>
      <c r="BE138" s="220">
        <v>46</v>
      </c>
      <c r="BF138" s="220">
        <v>3</v>
      </c>
      <c r="BG138" s="220">
        <v>18</v>
      </c>
      <c r="BH138" s="220"/>
      <c r="BI138" s="220"/>
      <c r="BJ138" s="220"/>
      <c r="BK138" s="220"/>
      <c r="BL138" s="220"/>
      <c r="BM138" s="220"/>
      <c r="BN138" s="220"/>
      <c r="BO138" s="220"/>
      <c r="BP138" s="220"/>
      <c r="BQ138" s="220"/>
      <c r="BR138" s="132">
        <f t="shared" ref="BR138:BR140" si="108">SUM(R138:BQ138)</f>
        <v>407</v>
      </c>
    </row>
    <row r="139" spans="1:70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8"/>
      <c r="Q139" s="219" t="s">
        <v>935</v>
      </c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>
        <v>24</v>
      </c>
      <c r="AZ139" s="220"/>
      <c r="BA139" s="220">
        <v>16</v>
      </c>
      <c r="BB139" s="220">
        <v>30</v>
      </c>
      <c r="BC139" s="220">
        <v>12</v>
      </c>
      <c r="BD139" s="220">
        <v>21</v>
      </c>
      <c r="BE139" s="220">
        <v>8</v>
      </c>
      <c r="BF139" s="220">
        <v>1</v>
      </c>
      <c r="BG139" s="220">
        <v>1</v>
      </c>
      <c r="BH139" s="220"/>
      <c r="BI139" s="220"/>
      <c r="BJ139" s="220"/>
      <c r="BK139" s="220"/>
      <c r="BL139" s="220"/>
      <c r="BM139" s="220"/>
      <c r="BN139" s="220"/>
      <c r="BO139" s="220"/>
      <c r="BP139" s="220"/>
      <c r="BQ139" s="220"/>
      <c r="BR139" s="132">
        <f t="shared" si="108"/>
        <v>113</v>
      </c>
    </row>
    <row r="140" spans="1:70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8"/>
      <c r="Q140" s="221" t="s">
        <v>633</v>
      </c>
      <c r="R140" s="222" t="str">
        <f t="shared" ref="R140:BQ140" si="109">IF(ISBLANK(R138),"-",R138+R139)</f>
        <v>-</v>
      </c>
      <c r="S140" s="222" t="str">
        <f t="shared" si="109"/>
        <v>-</v>
      </c>
      <c r="T140" s="222" t="str">
        <f t="shared" si="109"/>
        <v>-</v>
      </c>
      <c r="U140" s="222" t="str">
        <f t="shared" si="109"/>
        <v>-</v>
      </c>
      <c r="V140" s="222" t="str">
        <f t="shared" si="109"/>
        <v>-</v>
      </c>
      <c r="W140" s="222" t="str">
        <f t="shared" si="109"/>
        <v>-</v>
      </c>
      <c r="X140" s="222" t="str">
        <f t="shared" si="109"/>
        <v>-</v>
      </c>
      <c r="Y140" s="222" t="str">
        <f t="shared" si="109"/>
        <v>-</v>
      </c>
      <c r="Z140" s="222" t="str">
        <f t="shared" si="109"/>
        <v>-</v>
      </c>
      <c r="AA140" s="222" t="str">
        <f t="shared" si="109"/>
        <v>-</v>
      </c>
      <c r="AB140" s="222" t="str">
        <f t="shared" si="109"/>
        <v>-</v>
      </c>
      <c r="AC140" s="222" t="str">
        <f t="shared" si="109"/>
        <v>-</v>
      </c>
      <c r="AD140" s="222" t="str">
        <f t="shared" si="109"/>
        <v>-</v>
      </c>
      <c r="AE140" s="222" t="str">
        <f t="shared" si="109"/>
        <v>-</v>
      </c>
      <c r="AF140" s="222" t="str">
        <f t="shared" si="109"/>
        <v>-</v>
      </c>
      <c r="AG140" s="222" t="str">
        <f t="shared" si="109"/>
        <v>-</v>
      </c>
      <c r="AH140" s="222" t="str">
        <f t="shared" si="109"/>
        <v>-</v>
      </c>
      <c r="AI140" s="222" t="str">
        <f t="shared" si="109"/>
        <v>-</v>
      </c>
      <c r="AJ140" s="222" t="str">
        <f t="shared" si="109"/>
        <v>-</v>
      </c>
      <c r="AK140" s="222" t="str">
        <f t="shared" si="109"/>
        <v>-</v>
      </c>
      <c r="AL140" s="222" t="str">
        <f t="shared" si="109"/>
        <v>-</v>
      </c>
      <c r="AM140" s="222" t="str">
        <f t="shared" si="109"/>
        <v>-</v>
      </c>
      <c r="AN140" s="222" t="str">
        <f t="shared" si="109"/>
        <v>-</v>
      </c>
      <c r="AO140" s="222" t="str">
        <f t="shared" si="109"/>
        <v>-</v>
      </c>
      <c r="AP140" s="222" t="str">
        <f t="shared" si="109"/>
        <v>-</v>
      </c>
      <c r="AQ140" s="222" t="str">
        <f t="shared" si="109"/>
        <v>-</v>
      </c>
      <c r="AR140" s="222" t="str">
        <f t="shared" si="109"/>
        <v>-</v>
      </c>
      <c r="AS140" s="222" t="str">
        <f t="shared" si="109"/>
        <v>-</v>
      </c>
      <c r="AT140" s="222" t="str">
        <f t="shared" si="109"/>
        <v>-</v>
      </c>
      <c r="AU140" s="222" t="str">
        <f t="shared" si="109"/>
        <v>-</v>
      </c>
      <c r="AV140" s="222" t="str">
        <f t="shared" si="109"/>
        <v>-</v>
      </c>
      <c r="AW140" s="222" t="str">
        <f t="shared" si="109"/>
        <v>-</v>
      </c>
      <c r="AX140" s="222" t="str">
        <f t="shared" si="109"/>
        <v>-</v>
      </c>
      <c r="AY140" s="222">
        <f t="shared" si="109"/>
        <v>62</v>
      </c>
      <c r="AZ140" s="222">
        <f t="shared" si="109"/>
        <v>43</v>
      </c>
      <c r="BA140" s="222">
        <f t="shared" si="109"/>
        <v>52</v>
      </c>
      <c r="BB140" s="222">
        <f t="shared" si="109"/>
        <v>82</v>
      </c>
      <c r="BC140" s="222">
        <f t="shared" si="109"/>
        <v>52</v>
      </c>
      <c r="BD140" s="222">
        <f t="shared" si="109"/>
        <v>152</v>
      </c>
      <c r="BE140" s="222">
        <f t="shared" si="109"/>
        <v>54</v>
      </c>
      <c r="BF140" s="222">
        <f t="shared" si="109"/>
        <v>4</v>
      </c>
      <c r="BG140" s="222">
        <f t="shared" si="109"/>
        <v>19</v>
      </c>
      <c r="BH140" s="222" t="str">
        <f t="shared" si="109"/>
        <v>-</v>
      </c>
      <c r="BI140" s="222" t="str">
        <f t="shared" si="109"/>
        <v>-</v>
      </c>
      <c r="BJ140" s="222" t="str">
        <f t="shared" si="109"/>
        <v>-</v>
      </c>
      <c r="BK140" s="222" t="str">
        <f t="shared" si="109"/>
        <v>-</v>
      </c>
      <c r="BL140" s="222" t="str">
        <f t="shared" si="109"/>
        <v>-</v>
      </c>
      <c r="BM140" s="222" t="str">
        <f t="shared" si="109"/>
        <v>-</v>
      </c>
      <c r="BN140" s="222" t="str">
        <f t="shared" si="109"/>
        <v>-</v>
      </c>
      <c r="BO140" s="222" t="str">
        <f t="shared" si="109"/>
        <v>-</v>
      </c>
      <c r="BP140" s="222" t="str">
        <f t="shared" si="109"/>
        <v>-</v>
      </c>
      <c r="BQ140" s="222" t="str">
        <f t="shared" si="109"/>
        <v>-</v>
      </c>
      <c r="BR140" s="133">
        <f t="shared" si="108"/>
        <v>520</v>
      </c>
    </row>
    <row r="141" spans="1:70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8"/>
      <c r="Q141" s="219" t="s">
        <v>936</v>
      </c>
      <c r="R141" s="223" t="str">
        <f t="shared" ref="R141:BQ141" si="110">IF(ISNUMBER(R140),(IF(R140&gt;0,(100/(R138+R139))*R138,"-")),"-")</f>
        <v>-</v>
      </c>
      <c r="S141" s="223" t="str">
        <f t="shared" si="110"/>
        <v>-</v>
      </c>
      <c r="T141" s="223" t="str">
        <f t="shared" si="110"/>
        <v>-</v>
      </c>
      <c r="U141" s="223" t="str">
        <f t="shared" si="110"/>
        <v>-</v>
      </c>
      <c r="V141" s="223" t="str">
        <f t="shared" si="110"/>
        <v>-</v>
      </c>
      <c r="W141" s="223" t="str">
        <f t="shared" si="110"/>
        <v>-</v>
      </c>
      <c r="X141" s="223" t="str">
        <f t="shared" si="110"/>
        <v>-</v>
      </c>
      <c r="Y141" s="223" t="str">
        <f t="shared" si="110"/>
        <v>-</v>
      </c>
      <c r="Z141" s="223" t="str">
        <f t="shared" si="110"/>
        <v>-</v>
      </c>
      <c r="AA141" s="223" t="str">
        <f t="shared" si="110"/>
        <v>-</v>
      </c>
      <c r="AB141" s="223" t="str">
        <f t="shared" si="110"/>
        <v>-</v>
      </c>
      <c r="AC141" s="223" t="str">
        <f t="shared" si="110"/>
        <v>-</v>
      </c>
      <c r="AD141" s="223" t="str">
        <f t="shared" si="110"/>
        <v>-</v>
      </c>
      <c r="AE141" s="223" t="str">
        <f t="shared" si="110"/>
        <v>-</v>
      </c>
      <c r="AF141" s="223" t="str">
        <f t="shared" si="110"/>
        <v>-</v>
      </c>
      <c r="AG141" s="223" t="str">
        <f t="shared" si="110"/>
        <v>-</v>
      </c>
      <c r="AH141" s="223" t="str">
        <f t="shared" si="110"/>
        <v>-</v>
      </c>
      <c r="AI141" s="223" t="str">
        <f t="shared" si="110"/>
        <v>-</v>
      </c>
      <c r="AJ141" s="223" t="str">
        <f t="shared" si="110"/>
        <v>-</v>
      </c>
      <c r="AK141" s="223" t="str">
        <f t="shared" si="110"/>
        <v>-</v>
      </c>
      <c r="AL141" s="223" t="str">
        <f t="shared" si="110"/>
        <v>-</v>
      </c>
      <c r="AM141" s="223" t="str">
        <f t="shared" si="110"/>
        <v>-</v>
      </c>
      <c r="AN141" s="223" t="str">
        <f t="shared" si="110"/>
        <v>-</v>
      </c>
      <c r="AO141" s="223" t="str">
        <f t="shared" si="110"/>
        <v>-</v>
      </c>
      <c r="AP141" s="223" t="str">
        <f t="shared" si="110"/>
        <v>-</v>
      </c>
      <c r="AQ141" s="223" t="str">
        <f t="shared" si="110"/>
        <v>-</v>
      </c>
      <c r="AR141" s="223" t="str">
        <f t="shared" si="110"/>
        <v>-</v>
      </c>
      <c r="AS141" s="223" t="str">
        <f t="shared" si="110"/>
        <v>-</v>
      </c>
      <c r="AT141" s="223" t="str">
        <f t="shared" si="110"/>
        <v>-</v>
      </c>
      <c r="AU141" s="223" t="str">
        <f t="shared" si="110"/>
        <v>-</v>
      </c>
      <c r="AV141" s="223" t="str">
        <f t="shared" si="110"/>
        <v>-</v>
      </c>
      <c r="AW141" s="223" t="str">
        <f t="shared" si="110"/>
        <v>-</v>
      </c>
      <c r="AX141" s="223" t="str">
        <f t="shared" si="110"/>
        <v>-</v>
      </c>
      <c r="AY141" s="223">
        <f t="shared" si="110"/>
        <v>61.29032258064516</v>
      </c>
      <c r="AZ141" s="223">
        <f t="shared" si="110"/>
        <v>100</v>
      </c>
      <c r="BA141" s="223">
        <f t="shared" si="110"/>
        <v>69.230769230769226</v>
      </c>
      <c r="BB141" s="223">
        <f t="shared" si="110"/>
        <v>63.414634146341463</v>
      </c>
      <c r="BC141" s="223">
        <f t="shared" si="110"/>
        <v>76.92307692307692</v>
      </c>
      <c r="BD141" s="223">
        <f t="shared" si="110"/>
        <v>86.184210526315795</v>
      </c>
      <c r="BE141" s="223">
        <f t="shared" si="110"/>
        <v>85.18518518518519</v>
      </c>
      <c r="BF141" s="223">
        <f t="shared" si="110"/>
        <v>75</v>
      </c>
      <c r="BG141" s="223">
        <f t="shared" si="110"/>
        <v>94.736842105263165</v>
      </c>
      <c r="BH141" s="223" t="str">
        <f t="shared" si="110"/>
        <v>-</v>
      </c>
      <c r="BI141" s="223" t="str">
        <f t="shared" si="110"/>
        <v>-</v>
      </c>
      <c r="BJ141" s="223" t="str">
        <f t="shared" si="110"/>
        <v>-</v>
      </c>
      <c r="BK141" s="223" t="str">
        <f t="shared" si="110"/>
        <v>-</v>
      </c>
      <c r="BL141" s="223" t="str">
        <f t="shared" si="110"/>
        <v>-</v>
      </c>
      <c r="BM141" s="223" t="str">
        <f t="shared" si="110"/>
        <v>-</v>
      </c>
      <c r="BN141" s="223" t="str">
        <f t="shared" si="110"/>
        <v>-</v>
      </c>
      <c r="BO141" s="223" t="str">
        <f t="shared" si="110"/>
        <v>-</v>
      </c>
      <c r="BP141" s="223" t="str">
        <f t="shared" si="110"/>
        <v>-</v>
      </c>
      <c r="BQ141" s="223" t="str">
        <f t="shared" si="110"/>
        <v>-</v>
      </c>
      <c r="BR141" s="270">
        <f t="shared" ref="BR141:BR142" si="111">AVERAGE(R141:BQ141)</f>
        <v>79.107226744177424</v>
      </c>
    </row>
    <row r="142" spans="1:70" x14ac:dyDescent="0.2">
      <c r="A142" s="286"/>
      <c r="B142" s="286"/>
      <c r="C142" s="286"/>
      <c r="D142" s="286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8"/>
      <c r="Q142" s="224" t="s">
        <v>937</v>
      </c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  <c r="BP142" s="225"/>
      <c r="BQ142" s="225"/>
      <c r="BR142" s="122" t="e">
        <f t="shared" si="111"/>
        <v>#DIV/0!</v>
      </c>
    </row>
    <row r="143" spans="1:70" ht="12.75" customHeight="1" x14ac:dyDescent="0.2">
      <c r="A143" s="306" t="s">
        <v>29</v>
      </c>
      <c r="B143" s="284">
        <v>31</v>
      </c>
      <c r="C143" s="307" t="s">
        <v>464</v>
      </c>
      <c r="D143" s="306" t="s">
        <v>76</v>
      </c>
      <c r="E143" s="304" t="s">
        <v>740</v>
      </c>
      <c r="F143" s="304"/>
      <c r="G143" s="304"/>
      <c r="H143" s="305" t="s">
        <v>738</v>
      </c>
      <c r="I143" s="304" t="s">
        <v>741</v>
      </c>
      <c r="J143" s="304"/>
      <c r="K143" s="304"/>
      <c r="L143" s="304"/>
      <c r="M143" s="304"/>
      <c r="N143" s="304"/>
      <c r="O143" s="304"/>
      <c r="P143" s="303"/>
      <c r="Q143" s="219" t="s">
        <v>934</v>
      </c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>
        <v>14</v>
      </c>
      <c r="AZ143" s="220">
        <v>78</v>
      </c>
      <c r="BA143" s="220">
        <v>93</v>
      </c>
      <c r="BB143" s="220">
        <v>102</v>
      </c>
      <c r="BC143" s="220">
        <v>49</v>
      </c>
      <c r="BD143" s="220">
        <v>117</v>
      </c>
      <c r="BE143" s="220">
        <v>32</v>
      </c>
      <c r="BF143" s="220">
        <v>16</v>
      </c>
      <c r="BG143" s="220">
        <v>25</v>
      </c>
      <c r="BH143" s="220"/>
      <c r="BI143" s="220"/>
      <c r="BJ143" s="220"/>
      <c r="BK143" s="220"/>
      <c r="BL143" s="220"/>
      <c r="BM143" s="220"/>
      <c r="BN143" s="220"/>
      <c r="BO143" s="220"/>
      <c r="BP143" s="220"/>
      <c r="BQ143" s="220"/>
      <c r="BR143" s="132">
        <f t="shared" ref="BR143:BR145" si="112">SUM(R143:BQ143)</f>
        <v>526</v>
      </c>
    </row>
    <row r="144" spans="1:70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8"/>
      <c r="Q144" s="219" t="s">
        <v>935</v>
      </c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  <c r="AF144" s="220"/>
      <c r="AG144" s="220"/>
      <c r="AH144" s="220"/>
      <c r="AI144" s="220"/>
      <c r="AJ144" s="220"/>
      <c r="AK144" s="220"/>
      <c r="AL144" s="220"/>
      <c r="AM144" s="220"/>
      <c r="AN144" s="220"/>
      <c r="AO144" s="220"/>
      <c r="AP144" s="220"/>
      <c r="AQ144" s="220"/>
      <c r="AR144" s="220"/>
      <c r="AS144" s="220"/>
      <c r="AT144" s="220"/>
      <c r="AU144" s="220"/>
      <c r="AV144" s="220"/>
      <c r="AW144" s="220"/>
      <c r="AX144" s="220"/>
      <c r="AY144" s="220">
        <v>10</v>
      </c>
      <c r="AZ144" s="220"/>
      <c r="BA144" s="220">
        <v>59</v>
      </c>
      <c r="BB144" s="220">
        <v>60</v>
      </c>
      <c r="BC144" s="220">
        <v>19</v>
      </c>
      <c r="BD144" s="220">
        <v>30</v>
      </c>
      <c r="BE144" s="220">
        <v>4</v>
      </c>
      <c r="BF144" s="220">
        <v>4</v>
      </c>
      <c r="BG144" s="220">
        <v>5</v>
      </c>
      <c r="BH144" s="220"/>
      <c r="BI144" s="220"/>
      <c r="BJ144" s="220"/>
      <c r="BK144" s="220"/>
      <c r="BL144" s="220"/>
      <c r="BM144" s="220"/>
      <c r="BN144" s="220"/>
      <c r="BO144" s="220"/>
      <c r="BP144" s="220"/>
      <c r="BQ144" s="220"/>
      <c r="BR144" s="132">
        <f t="shared" si="112"/>
        <v>191</v>
      </c>
    </row>
    <row r="145" spans="1:70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8"/>
      <c r="Q145" s="221" t="s">
        <v>633</v>
      </c>
      <c r="R145" s="222" t="str">
        <f t="shared" ref="R145:BQ145" si="113">IF(ISBLANK(R143),"-",R143+R144)</f>
        <v>-</v>
      </c>
      <c r="S145" s="222" t="str">
        <f t="shared" si="113"/>
        <v>-</v>
      </c>
      <c r="T145" s="222" t="str">
        <f t="shared" si="113"/>
        <v>-</v>
      </c>
      <c r="U145" s="222" t="str">
        <f t="shared" si="113"/>
        <v>-</v>
      </c>
      <c r="V145" s="222" t="str">
        <f t="shared" si="113"/>
        <v>-</v>
      </c>
      <c r="W145" s="222" t="str">
        <f t="shared" si="113"/>
        <v>-</v>
      </c>
      <c r="X145" s="222" t="str">
        <f t="shared" si="113"/>
        <v>-</v>
      </c>
      <c r="Y145" s="222" t="str">
        <f t="shared" si="113"/>
        <v>-</v>
      </c>
      <c r="Z145" s="222" t="str">
        <f t="shared" si="113"/>
        <v>-</v>
      </c>
      <c r="AA145" s="222" t="str">
        <f t="shared" si="113"/>
        <v>-</v>
      </c>
      <c r="AB145" s="222" t="str">
        <f t="shared" si="113"/>
        <v>-</v>
      </c>
      <c r="AC145" s="222" t="str">
        <f t="shared" si="113"/>
        <v>-</v>
      </c>
      <c r="AD145" s="222" t="str">
        <f t="shared" si="113"/>
        <v>-</v>
      </c>
      <c r="AE145" s="222" t="str">
        <f t="shared" si="113"/>
        <v>-</v>
      </c>
      <c r="AF145" s="222" t="str">
        <f t="shared" si="113"/>
        <v>-</v>
      </c>
      <c r="AG145" s="222" t="str">
        <f t="shared" si="113"/>
        <v>-</v>
      </c>
      <c r="AH145" s="222" t="str">
        <f t="shared" si="113"/>
        <v>-</v>
      </c>
      <c r="AI145" s="222" t="str">
        <f t="shared" si="113"/>
        <v>-</v>
      </c>
      <c r="AJ145" s="222" t="str">
        <f t="shared" si="113"/>
        <v>-</v>
      </c>
      <c r="AK145" s="222" t="str">
        <f t="shared" si="113"/>
        <v>-</v>
      </c>
      <c r="AL145" s="222" t="str">
        <f t="shared" si="113"/>
        <v>-</v>
      </c>
      <c r="AM145" s="222" t="str">
        <f t="shared" si="113"/>
        <v>-</v>
      </c>
      <c r="AN145" s="222" t="str">
        <f t="shared" si="113"/>
        <v>-</v>
      </c>
      <c r="AO145" s="222" t="str">
        <f t="shared" si="113"/>
        <v>-</v>
      </c>
      <c r="AP145" s="222" t="str">
        <f t="shared" si="113"/>
        <v>-</v>
      </c>
      <c r="AQ145" s="222" t="str">
        <f t="shared" si="113"/>
        <v>-</v>
      </c>
      <c r="AR145" s="222" t="str">
        <f t="shared" si="113"/>
        <v>-</v>
      </c>
      <c r="AS145" s="222" t="str">
        <f t="shared" si="113"/>
        <v>-</v>
      </c>
      <c r="AT145" s="222" t="str">
        <f t="shared" si="113"/>
        <v>-</v>
      </c>
      <c r="AU145" s="222" t="str">
        <f t="shared" si="113"/>
        <v>-</v>
      </c>
      <c r="AV145" s="222" t="str">
        <f t="shared" si="113"/>
        <v>-</v>
      </c>
      <c r="AW145" s="222" t="str">
        <f t="shared" si="113"/>
        <v>-</v>
      </c>
      <c r="AX145" s="222" t="str">
        <f t="shared" si="113"/>
        <v>-</v>
      </c>
      <c r="AY145" s="222">
        <f t="shared" si="113"/>
        <v>24</v>
      </c>
      <c r="AZ145" s="222">
        <f t="shared" si="113"/>
        <v>78</v>
      </c>
      <c r="BA145" s="222">
        <f t="shared" si="113"/>
        <v>152</v>
      </c>
      <c r="BB145" s="222">
        <f t="shared" si="113"/>
        <v>162</v>
      </c>
      <c r="BC145" s="222">
        <f t="shared" si="113"/>
        <v>68</v>
      </c>
      <c r="BD145" s="222">
        <f t="shared" si="113"/>
        <v>147</v>
      </c>
      <c r="BE145" s="222">
        <f t="shared" si="113"/>
        <v>36</v>
      </c>
      <c r="BF145" s="222">
        <f t="shared" si="113"/>
        <v>20</v>
      </c>
      <c r="BG145" s="222">
        <f t="shared" si="113"/>
        <v>30</v>
      </c>
      <c r="BH145" s="222" t="str">
        <f t="shared" si="113"/>
        <v>-</v>
      </c>
      <c r="BI145" s="222" t="str">
        <f t="shared" si="113"/>
        <v>-</v>
      </c>
      <c r="BJ145" s="222" t="str">
        <f t="shared" si="113"/>
        <v>-</v>
      </c>
      <c r="BK145" s="222" t="str">
        <f t="shared" si="113"/>
        <v>-</v>
      </c>
      <c r="BL145" s="222" t="str">
        <f t="shared" si="113"/>
        <v>-</v>
      </c>
      <c r="BM145" s="222" t="str">
        <f t="shared" si="113"/>
        <v>-</v>
      </c>
      <c r="BN145" s="222" t="str">
        <f t="shared" si="113"/>
        <v>-</v>
      </c>
      <c r="BO145" s="222" t="str">
        <f t="shared" si="113"/>
        <v>-</v>
      </c>
      <c r="BP145" s="222" t="str">
        <f t="shared" si="113"/>
        <v>-</v>
      </c>
      <c r="BQ145" s="222" t="str">
        <f t="shared" si="113"/>
        <v>-</v>
      </c>
      <c r="BR145" s="133">
        <f t="shared" si="112"/>
        <v>717</v>
      </c>
    </row>
    <row r="146" spans="1:70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8"/>
      <c r="Q146" s="219" t="s">
        <v>936</v>
      </c>
      <c r="R146" s="223" t="str">
        <f t="shared" ref="R146:BQ146" si="114">IF(ISNUMBER(R145),(IF(R145&gt;0,(100/(R143+R144))*R143,"-")),"-")</f>
        <v>-</v>
      </c>
      <c r="S146" s="223" t="str">
        <f t="shared" si="114"/>
        <v>-</v>
      </c>
      <c r="T146" s="223" t="str">
        <f t="shared" si="114"/>
        <v>-</v>
      </c>
      <c r="U146" s="223" t="str">
        <f t="shared" si="114"/>
        <v>-</v>
      </c>
      <c r="V146" s="223" t="str">
        <f t="shared" si="114"/>
        <v>-</v>
      </c>
      <c r="W146" s="223" t="str">
        <f t="shared" si="114"/>
        <v>-</v>
      </c>
      <c r="X146" s="223" t="str">
        <f t="shared" si="114"/>
        <v>-</v>
      </c>
      <c r="Y146" s="223" t="str">
        <f t="shared" si="114"/>
        <v>-</v>
      </c>
      <c r="Z146" s="223" t="str">
        <f t="shared" si="114"/>
        <v>-</v>
      </c>
      <c r="AA146" s="223" t="str">
        <f t="shared" si="114"/>
        <v>-</v>
      </c>
      <c r="AB146" s="223" t="str">
        <f t="shared" si="114"/>
        <v>-</v>
      </c>
      <c r="AC146" s="223" t="str">
        <f t="shared" si="114"/>
        <v>-</v>
      </c>
      <c r="AD146" s="223" t="str">
        <f t="shared" si="114"/>
        <v>-</v>
      </c>
      <c r="AE146" s="223" t="str">
        <f t="shared" si="114"/>
        <v>-</v>
      </c>
      <c r="AF146" s="223" t="str">
        <f t="shared" si="114"/>
        <v>-</v>
      </c>
      <c r="AG146" s="223" t="str">
        <f t="shared" si="114"/>
        <v>-</v>
      </c>
      <c r="AH146" s="223" t="str">
        <f t="shared" si="114"/>
        <v>-</v>
      </c>
      <c r="AI146" s="223" t="str">
        <f t="shared" si="114"/>
        <v>-</v>
      </c>
      <c r="AJ146" s="223" t="str">
        <f t="shared" si="114"/>
        <v>-</v>
      </c>
      <c r="AK146" s="223" t="str">
        <f t="shared" si="114"/>
        <v>-</v>
      </c>
      <c r="AL146" s="223" t="str">
        <f t="shared" si="114"/>
        <v>-</v>
      </c>
      <c r="AM146" s="223" t="str">
        <f t="shared" si="114"/>
        <v>-</v>
      </c>
      <c r="AN146" s="223" t="str">
        <f t="shared" si="114"/>
        <v>-</v>
      </c>
      <c r="AO146" s="223" t="str">
        <f t="shared" si="114"/>
        <v>-</v>
      </c>
      <c r="AP146" s="223" t="str">
        <f t="shared" si="114"/>
        <v>-</v>
      </c>
      <c r="AQ146" s="223" t="str">
        <f t="shared" si="114"/>
        <v>-</v>
      </c>
      <c r="AR146" s="223" t="str">
        <f t="shared" si="114"/>
        <v>-</v>
      </c>
      <c r="AS146" s="223" t="str">
        <f t="shared" si="114"/>
        <v>-</v>
      </c>
      <c r="AT146" s="223" t="str">
        <f t="shared" si="114"/>
        <v>-</v>
      </c>
      <c r="AU146" s="223" t="str">
        <f t="shared" si="114"/>
        <v>-</v>
      </c>
      <c r="AV146" s="223" t="str">
        <f t="shared" si="114"/>
        <v>-</v>
      </c>
      <c r="AW146" s="223" t="str">
        <f t="shared" si="114"/>
        <v>-</v>
      </c>
      <c r="AX146" s="223" t="str">
        <f t="shared" si="114"/>
        <v>-</v>
      </c>
      <c r="AY146" s="223">
        <f t="shared" si="114"/>
        <v>58.333333333333336</v>
      </c>
      <c r="AZ146" s="223">
        <f t="shared" si="114"/>
        <v>100.00000000000001</v>
      </c>
      <c r="BA146" s="223">
        <f t="shared" si="114"/>
        <v>61.184210526315795</v>
      </c>
      <c r="BB146" s="223">
        <f t="shared" si="114"/>
        <v>62.962962962962962</v>
      </c>
      <c r="BC146" s="223">
        <f t="shared" si="114"/>
        <v>72.058823529411768</v>
      </c>
      <c r="BD146" s="223">
        <f t="shared" si="114"/>
        <v>79.591836734693871</v>
      </c>
      <c r="BE146" s="223">
        <f t="shared" si="114"/>
        <v>88.888888888888886</v>
      </c>
      <c r="BF146" s="223">
        <f t="shared" si="114"/>
        <v>80</v>
      </c>
      <c r="BG146" s="223">
        <f t="shared" si="114"/>
        <v>83.333333333333343</v>
      </c>
      <c r="BH146" s="223" t="str">
        <f t="shared" si="114"/>
        <v>-</v>
      </c>
      <c r="BI146" s="223" t="str">
        <f t="shared" si="114"/>
        <v>-</v>
      </c>
      <c r="BJ146" s="223" t="str">
        <f t="shared" si="114"/>
        <v>-</v>
      </c>
      <c r="BK146" s="223" t="str">
        <f t="shared" si="114"/>
        <v>-</v>
      </c>
      <c r="BL146" s="223" t="str">
        <f t="shared" si="114"/>
        <v>-</v>
      </c>
      <c r="BM146" s="223" t="str">
        <f t="shared" si="114"/>
        <v>-</v>
      </c>
      <c r="BN146" s="223" t="str">
        <f t="shared" si="114"/>
        <v>-</v>
      </c>
      <c r="BO146" s="223" t="str">
        <f t="shared" si="114"/>
        <v>-</v>
      </c>
      <c r="BP146" s="223" t="str">
        <f t="shared" si="114"/>
        <v>-</v>
      </c>
      <c r="BQ146" s="223" t="str">
        <f t="shared" si="114"/>
        <v>-</v>
      </c>
      <c r="BR146" s="270">
        <f t="shared" ref="BR146:BR147" si="115">AVERAGE(R146:BQ146)</f>
        <v>76.261487700993328</v>
      </c>
    </row>
    <row r="147" spans="1:70" x14ac:dyDescent="0.2">
      <c r="A147" s="286"/>
      <c r="B147" s="286"/>
      <c r="C147" s="286"/>
      <c r="D147" s="286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8"/>
      <c r="Q147" s="224" t="s">
        <v>937</v>
      </c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225"/>
      <c r="BP147" s="225"/>
      <c r="BQ147" s="225"/>
      <c r="BR147" s="122" t="e">
        <f t="shared" si="115"/>
        <v>#DIV/0!</v>
      </c>
    </row>
    <row r="148" spans="1:70" ht="12.75" customHeight="1" x14ac:dyDescent="0.2">
      <c r="A148" s="306" t="s">
        <v>29</v>
      </c>
      <c r="B148" s="292">
        <v>32</v>
      </c>
      <c r="C148" s="307" t="s">
        <v>464</v>
      </c>
      <c r="D148" s="306" t="s">
        <v>76</v>
      </c>
      <c r="E148" s="304" t="s">
        <v>742</v>
      </c>
      <c r="F148" s="304"/>
      <c r="G148" s="304"/>
      <c r="H148" s="305" t="s">
        <v>738</v>
      </c>
      <c r="I148" s="304" t="s">
        <v>741</v>
      </c>
      <c r="J148" s="304"/>
      <c r="K148" s="304"/>
      <c r="L148" s="304"/>
      <c r="M148" s="304"/>
      <c r="N148" s="304"/>
      <c r="O148" s="304"/>
      <c r="P148" s="303"/>
      <c r="Q148" s="219" t="s">
        <v>934</v>
      </c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>
        <v>41</v>
      </c>
      <c r="BA148" s="230">
        <v>61</v>
      </c>
      <c r="BB148" s="230">
        <v>108</v>
      </c>
      <c r="BC148" s="230">
        <v>81</v>
      </c>
      <c r="BD148" s="230">
        <v>126</v>
      </c>
      <c r="BE148" s="230">
        <v>36</v>
      </c>
      <c r="BF148" s="230">
        <v>6</v>
      </c>
      <c r="BG148" s="230">
        <v>48</v>
      </c>
      <c r="BH148" s="230"/>
      <c r="BI148" s="230"/>
      <c r="BJ148" s="230"/>
      <c r="BK148" s="230"/>
      <c r="BL148" s="230"/>
      <c r="BM148" s="230"/>
      <c r="BN148" s="230"/>
      <c r="BO148" s="230"/>
      <c r="BP148" s="230"/>
      <c r="BQ148" s="230"/>
      <c r="BR148" s="132">
        <f t="shared" ref="BR148:BR150" si="116">SUM(R148:BQ148)</f>
        <v>507</v>
      </c>
    </row>
    <row r="149" spans="1:70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8"/>
      <c r="Q149" s="219" t="s">
        <v>935</v>
      </c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>
        <v>24</v>
      </c>
      <c r="BB149" s="230">
        <v>57</v>
      </c>
      <c r="BC149" s="230">
        <v>23</v>
      </c>
      <c r="BD149" s="230">
        <v>24</v>
      </c>
      <c r="BE149" s="230">
        <v>3</v>
      </c>
      <c r="BF149" s="230">
        <v>1</v>
      </c>
      <c r="BG149" s="230">
        <v>4</v>
      </c>
      <c r="BH149" s="230"/>
      <c r="BI149" s="230"/>
      <c r="BJ149" s="230"/>
      <c r="BK149" s="230"/>
      <c r="BL149" s="230"/>
      <c r="BM149" s="230"/>
      <c r="BN149" s="230"/>
      <c r="BO149" s="230"/>
      <c r="BP149" s="230"/>
      <c r="BQ149" s="230"/>
      <c r="BR149" s="132">
        <f t="shared" si="116"/>
        <v>136</v>
      </c>
    </row>
    <row r="150" spans="1:70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8"/>
      <c r="Q150" s="221" t="s">
        <v>633</v>
      </c>
      <c r="R150" s="222" t="str">
        <f t="shared" ref="R150:BQ150" si="117">IF(ISBLANK(R148),"-",R148+R149)</f>
        <v>-</v>
      </c>
      <c r="S150" s="222" t="str">
        <f t="shared" si="117"/>
        <v>-</v>
      </c>
      <c r="T150" s="222" t="str">
        <f t="shared" si="117"/>
        <v>-</v>
      </c>
      <c r="U150" s="222" t="str">
        <f t="shared" si="117"/>
        <v>-</v>
      </c>
      <c r="V150" s="222" t="str">
        <f t="shared" si="117"/>
        <v>-</v>
      </c>
      <c r="W150" s="222" t="str">
        <f t="shared" si="117"/>
        <v>-</v>
      </c>
      <c r="X150" s="222" t="str">
        <f t="shared" si="117"/>
        <v>-</v>
      </c>
      <c r="Y150" s="222" t="str">
        <f t="shared" si="117"/>
        <v>-</v>
      </c>
      <c r="Z150" s="222" t="str">
        <f t="shared" si="117"/>
        <v>-</v>
      </c>
      <c r="AA150" s="222" t="str">
        <f t="shared" si="117"/>
        <v>-</v>
      </c>
      <c r="AB150" s="222" t="str">
        <f t="shared" si="117"/>
        <v>-</v>
      </c>
      <c r="AC150" s="222" t="str">
        <f t="shared" si="117"/>
        <v>-</v>
      </c>
      <c r="AD150" s="222" t="str">
        <f t="shared" si="117"/>
        <v>-</v>
      </c>
      <c r="AE150" s="222" t="str">
        <f t="shared" si="117"/>
        <v>-</v>
      </c>
      <c r="AF150" s="222" t="str">
        <f t="shared" si="117"/>
        <v>-</v>
      </c>
      <c r="AG150" s="222" t="str">
        <f t="shared" si="117"/>
        <v>-</v>
      </c>
      <c r="AH150" s="222" t="str">
        <f t="shared" si="117"/>
        <v>-</v>
      </c>
      <c r="AI150" s="222" t="str">
        <f t="shared" si="117"/>
        <v>-</v>
      </c>
      <c r="AJ150" s="222" t="str">
        <f t="shared" si="117"/>
        <v>-</v>
      </c>
      <c r="AK150" s="222" t="str">
        <f t="shared" si="117"/>
        <v>-</v>
      </c>
      <c r="AL150" s="222" t="str">
        <f t="shared" si="117"/>
        <v>-</v>
      </c>
      <c r="AM150" s="222" t="str">
        <f t="shared" si="117"/>
        <v>-</v>
      </c>
      <c r="AN150" s="222" t="str">
        <f t="shared" si="117"/>
        <v>-</v>
      </c>
      <c r="AO150" s="222" t="str">
        <f t="shared" si="117"/>
        <v>-</v>
      </c>
      <c r="AP150" s="222" t="str">
        <f t="shared" si="117"/>
        <v>-</v>
      </c>
      <c r="AQ150" s="222" t="str">
        <f t="shared" si="117"/>
        <v>-</v>
      </c>
      <c r="AR150" s="222" t="str">
        <f t="shared" si="117"/>
        <v>-</v>
      </c>
      <c r="AS150" s="222" t="str">
        <f t="shared" si="117"/>
        <v>-</v>
      </c>
      <c r="AT150" s="222" t="str">
        <f t="shared" si="117"/>
        <v>-</v>
      </c>
      <c r="AU150" s="222" t="str">
        <f t="shared" si="117"/>
        <v>-</v>
      </c>
      <c r="AV150" s="222" t="str">
        <f t="shared" si="117"/>
        <v>-</v>
      </c>
      <c r="AW150" s="222" t="str">
        <f t="shared" si="117"/>
        <v>-</v>
      </c>
      <c r="AX150" s="222" t="str">
        <f t="shared" si="117"/>
        <v>-</v>
      </c>
      <c r="AY150" s="222" t="str">
        <f t="shared" si="117"/>
        <v>-</v>
      </c>
      <c r="AZ150" s="222">
        <f t="shared" si="117"/>
        <v>41</v>
      </c>
      <c r="BA150" s="222">
        <f t="shared" si="117"/>
        <v>85</v>
      </c>
      <c r="BB150" s="222">
        <f t="shared" si="117"/>
        <v>165</v>
      </c>
      <c r="BC150" s="222">
        <f t="shared" si="117"/>
        <v>104</v>
      </c>
      <c r="BD150" s="222">
        <f t="shared" si="117"/>
        <v>150</v>
      </c>
      <c r="BE150" s="222">
        <f t="shared" si="117"/>
        <v>39</v>
      </c>
      <c r="BF150" s="222">
        <f t="shared" si="117"/>
        <v>7</v>
      </c>
      <c r="BG150" s="222">
        <f t="shared" si="117"/>
        <v>52</v>
      </c>
      <c r="BH150" s="222" t="str">
        <f t="shared" si="117"/>
        <v>-</v>
      </c>
      <c r="BI150" s="222" t="str">
        <f t="shared" si="117"/>
        <v>-</v>
      </c>
      <c r="BJ150" s="222" t="str">
        <f t="shared" si="117"/>
        <v>-</v>
      </c>
      <c r="BK150" s="222" t="str">
        <f t="shared" si="117"/>
        <v>-</v>
      </c>
      <c r="BL150" s="222" t="str">
        <f t="shared" si="117"/>
        <v>-</v>
      </c>
      <c r="BM150" s="222" t="str">
        <f t="shared" si="117"/>
        <v>-</v>
      </c>
      <c r="BN150" s="222" t="str">
        <f t="shared" si="117"/>
        <v>-</v>
      </c>
      <c r="BO150" s="222" t="str">
        <f t="shared" si="117"/>
        <v>-</v>
      </c>
      <c r="BP150" s="222" t="str">
        <f t="shared" si="117"/>
        <v>-</v>
      </c>
      <c r="BQ150" s="222" t="str">
        <f t="shared" si="117"/>
        <v>-</v>
      </c>
      <c r="BR150" s="133">
        <f t="shared" si="116"/>
        <v>643</v>
      </c>
    </row>
    <row r="151" spans="1:70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8"/>
      <c r="Q151" s="219" t="s">
        <v>936</v>
      </c>
      <c r="R151" s="223" t="str">
        <f t="shared" ref="R151:BQ151" si="118">IF(ISNUMBER(R150),(IF(R150&gt;0,(100/(R148+R149))*R148,"-")),"-")</f>
        <v>-</v>
      </c>
      <c r="S151" s="223" t="str">
        <f t="shared" si="118"/>
        <v>-</v>
      </c>
      <c r="T151" s="223" t="str">
        <f t="shared" si="118"/>
        <v>-</v>
      </c>
      <c r="U151" s="223" t="str">
        <f t="shared" si="118"/>
        <v>-</v>
      </c>
      <c r="V151" s="223" t="str">
        <f t="shared" si="118"/>
        <v>-</v>
      </c>
      <c r="W151" s="223" t="str">
        <f t="shared" si="118"/>
        <v>-</v>
      </c>
      <c r="X151" s="223" t="str">
        <f t="shared" si="118"/>
        <v>-</v>
      </c>
      <c r="Y151" s="223" t="str">
        <f t="shared" si="118"/>
        <v>-</v>
      </c>
      <c r="Z151" s="223" t="str">
        <f t="shared" si="118"/>
        <v>-</v>
      </c>
      <c r="AA151" s="223" t="str">
        <f t="shared" si="118"/>
        <v>-</v>
      </c>
      <c r="AB151" s="223" t="str">
        <f t="shared" si="118"/>
        <v>-</v>
      </c>
      <c r="AC151" s="223" t="str">
        <f t="shared" si="118"/>
        <v>-</v>
      </c>
      <c r="AD151" s="223" t="str">
        <f t="shared" si="118"/>
        <v>-</v>
      </c>
      <c r="AE151" s="223" t="str">
        <f t="shared" si="118"/>
        <v>-</v>
      </c>
      <c r="AF151" s="223" t="str">
        <f t="shared" si="118"/>
        <v>-</v>
      </c>
      <c r="AG151" s="223" t="str">
        <f t="shared" si="118"/>
        <v>-</v>
      </c>
      <c r="AH151" s="223" t="str">
        <f t="shared" si="118"/>
        <v>-</v>
      </c>
      <c r="AI151" s="223" t="str">
        <f t="shared" si="118"/>
        <v>-</v>
      </c>
      <c r="AJ151" s="223" t="str">
        <f t="shared" si="118"/>
        <v>-</v>
      </c>
      <c r="AK151" s="223" t="str">
        <f t="shared" si="118"/>
        <v>-</v>
      </c>
      <c r="AL151" s="223" t="str">
        <f t="shared" si="118"/>
        <v>-</v>
      </c>
      <c r="AM151" s="223" t="str">
        <f t="shared" si="118"/>
        <v>-</v>
      </c>
      <c r="AN151" s="223" t="str">
        <f t="shared" si="118"/>
        <v>-</v>
      </c>
      <c r="AO151" s="223" t="str">
        <f t="shared" si="118"/>
        <v>-</v>
      </c>
      <c r="AP151" s="223" t="str">
        <f t="shared" si="118"/>
        <v>-</v>
      </c>
      <c r="AQ151" s="223" t="str">
        <f t="shared" si="118"/>
        <v>-</v>
      </c>
      <c r="AR151" s="223" t="str">
        <f t="shared" si="118"/>
        <v>-</v>
      </c>
      <c r="AS151" s="223" t="str">
        <f t="shared" si="118"/>
        <v>-</v>
      </c>
      <c r="AT151" s="223" t="str">
        <f t="shared" si="118"/>
        <v>-</v>
      </c>
      <c r="AU151" s="223" t="str">
        <f t="shared" si="118"/>
        <v>-</v>
      </c>
      <c r="AV151" s="223" t="str">
        <f t="shared" si="118"/>
        <v>-</v>
      </c>
      <c r="AW151" s="223" t="str">
        <f t="shared" si="118"/>
        <v>-</v>
      </c>
      <c r="AX151" s="223" t="str">
        <f t="shared" si="118"/>
        <v>-</v>
      </c>
      <c r="AY151" s="223" t="str">
        <f t="shared" si="118"/>
        <v>-</v>
      </c>
      <c r="AZ151" s="223">
        <f t="shared" si="118"/>
        <v>100</v>
      </c>
      <c r="BA151" s="223">
        <f t="shared" si="118"/>
        <v>71.764705882352942</v>
      </c>
      <c r="BB151" s="223">
        <f t="shared" si="118"/>
        <v>65.454545454545453</v>
      </c>
      <c r="BC151" s="223">
        <f t="shared" si="118"/>
        <v>77.884615384615387</v>
      </c>
      <c r="BD151" s="223">
        <f t="shared" si="118"/>
        <v>84</v>
      </c>
      <c r="BE151" s="223">
        <f t="shared" si="118"/>
        <v>92.307692307692321</v>
      </c>
      <c r="BF151" s="223">
        <f t="shared" si="118"/>
        <v>85.714285714285722</v>
      </c>
      <c r="BG151" s="223">
        <f t="shared" si="118"/>
        <v>92.307692307692307</v>
      </c>
      <c r="BH151" s="223" t="str">
        <f t="shared" si="118"/>
        <v>-</v>
      </c>
      <c r="BI151" s="223" t="str">
        <f t="shared" si="118"/>
        <v>-</v>
      </c>
      <c r="BJ151" s="223" t="str">
        <f t="shared" si="118"/>
        <v>-</v>
      </c>
      <c r="BK151" s="223" t="str">
        <f t="shared" si="118"/>
        <v>-</v>
      </c>
      <c r="BL151" s="223" t="str">
        <f t="shared" si="118"/>
        <v>-</v>
      </c>
      <c r="BM151" s="223" t="str">
        <f t="shared" si="118"/>
        <v>-</v>
      </c>
      <c r="BN151" s="223" t="str">
        <f t="shared" si="118"/>
        <v>-</v>
      </c>
      <c r="BO151" s="223" t="str">
        <f t="shared" si="118"/>
        <v>-</v>
      </c>
      <c r="BP151" s="223" t="str">
        <f t="shared" si="118"/>
        <v>-</v>
      </c>
      <c r="BQ151" s="223" t="str">
        <f t="shared" si="118"/>
        <v>-</v>
      </c>
      <c r="BR151" s="270">
        <f t="shared" ref="BR151:BR152" si="119">AVERAGE(R151:BQ151)</f>
        <v>83.679192131398011</v>
      </c>
    </row>
    <row r="152" spans="1:70" x14ac:dyDescent="0.2">
      <c r="A152" s="286"/>
      <c r="B152" s="286"/>
      <c r="C152" s="286"/>
      <c r="D152" s="286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8"/>
      <c r="Q152" s="224" t="s">
        <v>937</v>
      </c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225"/>
      <c r="BP152" s="225"/>
      <c r="BQ152" s="225"/>
      <c r="BR152" s="122" t="e">
        <f t="shared" si="119"/>
        <v>#DIV/0!</v>
      </c>
    </row>
    <row r="153" spans="1:70" ht="12.75" customHeight="1" x14ac:dyDescent="0.2">
      <c r="A153" s="306" t="s">
        <v>29</v>
      </c>
      <c r="B153" s="292">
        <v>33</v>
      </c>
      <c r="C153" s="307" t="s">
        <v>464</v>
      </c>
      <c r="D153" s="306" t="s">
        <v>76</v>
      </c>
      <c r="E153" s="304" t="s">
        <v>743</v>
      </c>
      <c r="F153" s="304"/>
      <c r="G153" s="304"/>
      <c r="H153" s="305" t="s">
        <v>738</v>
      </c>
      <c r="I153" s="304" t="s">
        <v>744</v>
      </c>
      <c r="J153" s="304"/>
      <c r="K153" s="304"/>
      <c r="L153" s="304"/>
      <c r="M153" s="304"/>
      <c r="N153" s="304"/>
      <c r="O153" s="304"/>
      <c r="P153" s="303"/>
      <c r="Q153" s="219" t="s">
        <v>964</v>
      </c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>
        <v>92</v>
      </c>
      <c r="AZ153" s="230">
        <v>95</v>
      </c>
      <c r="BA153" s="230">
        <v>49</v>
      </c>
      <c r="BB153" s="230">
        <v>70</v>
      </c>
      <c r="BC153" s="230">
        <v>91</v>
      </c>
      <c r="BD153" s="230">
        <v>129</v>
      </c>
      <c r="BE153" s="230">
        <v>39</v>
      </c>
      <c r="BF153" s="230">
        <v>32</v>
      </c>
      <c r="BG153" s="230">
        <v>22</v>
      </c>
      <c r="BH153" s="230"/>
      <c r="BI153" s="230"/>
      <c r="BJ153" s="230"/>
      <c r="BK153" s="230"/>
      <c r="BL153" s="230"/>
      <c r="BM153" s="230"/>
      <c r="BN153" s="230"/>
      <c r="BO153" s="230"/>
      <c r="BP153" s="230"/>
      <c r="BQ153" s="230"/>
      <c r="BR153" s="132">
        <f t="shared" ref="BR153:BR155" si="120">SUM(R153:BQ153)</f>
        <v>619</v>
      </c>
    </row>
    <row r="154" spans="1:70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8"/>
      <c r="Q154" s="219" t="s">
        <v>935</v>
      </c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>
        <v>64</v>
      </c>
      <c r="AZ154" s="230"/>
      <c r="BA154" s="230">
        <v>26</v>
      </c>
      <c r="BB154" s="230">
        <v>20</v>
      </c>
      <c r="BC154" s="230">
        <v>22</v>
      </c>
      <c r="BD154" s="230">
        <v>5</v>
      </c>
      <c r="BE154" s="230">
        <v>1</v>
      </c>
      <c r="BF154" s="230">
        <v>7</v>
      </c>
      <c r="BG154" s="230">
        <v>2</v>
      </c>
      <c r="BH154" s="230"/>
      <c r="BI154" s="230"/>
      <c r="BJ154" s="230"/>
      <c r="BK154" s="230"/>
      <c r="BL154" s="230"/>
      <c r="BM154" s="230"/>
      <c r="BN154" s="230"/>
      <c r="BO154" s="230"/>
      <c r="BP154" s="230"/>
      <c r="BQ154" s="230"/>
      <c r="BR154" s="132">
        <f t="shared" si="120"/>
        <v>147</v>
      </c>
    </row>
    <row r="155" spans="1:70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8"/>
      <c r="Q155" s="221" t="s">
        <v>633</v>
      </c>
      <c r="R155" s="222" t="str">
        <f t="shared" ref="R155:BQ155" si="121">IF(ISBLANK(R153),"-",R153+R154)</f>
        <v>-</v>
      </c>
      <c r="S155" s="222" t="str">
        <f t="shared" si="121"/>
        <v>-</v>
      </c>
      <c r="T155" s="222" t="str">
        <f t="shared" si="121"/>
        <v>-</v>
      </c>
      <c r="U155" s="222" t="str">
        <f t="shared" si="121"/>
        <v>-</v>
      </c>
      <c r="V155" s="222" t="str">
        <f t="shared" si="121"/>
        <v>-</v>
      </c>
      <c r="W155" s="222" t="str">
        <f t="shared" si="121"/>
        <v>-</v>
      </c>
      <c r="X155" s="222" t="str">
        <f t="shared" si="121"/>
        <v>-</v>
      </c>
      <c r="Y155" s="222" t="str">
        <f t="shared" si="121"/>
        <v>-</v>
      </c>
      <c r="Z155" s="222" t="str">
        <f t="shared" si="121"/>
        <v>-</v>
      </c>
      <c r="AA155" s="222" t="str">
        <f t="shared" si="121"/>
        <v>-</v>
      </c>
      <c r="AB155" s="222" t="str">
        <f t="shared" si="121"/>
        <v>-</v>
      </c>
      <c r="AC155" s="222" t="str">
        <f t="shared" si="121"/>
        <v>-</v>
      </c>
      <c r="AD155" s="222" t="str">
        <f t="shared" si="121"/>
        <v>-</v>
      </c>
      <c r="AE155" s="222" t="str">
        <f t="shared" si="121"/>
        <v>-</v>
      </c>
      <c r="AF155" s="222" t="str">
        <f t="shared" si="121"/>
        <v>-</v>
      </c>
      <c r="AG155" s="222" t="str">
        <f t="shared" si="121"/>
        <v>-</v>
      </c>
      <c r="AH155" s="222" t="str">
        <f t="shared" si="121"/>
        <v>-</v>
      </c>
      <c r="AI155" s="222" t="str">
        <f t="shared" si="121"/>
        <v>-</v>
      </c>
      <c r="AJ155" s="222" t="str">
        <f t="shared" si="121"/>
        <v>-</v>
      </c>
      <c r="AK155" s="222" t="str">
        <f t="shared" si="121"/>
        <v>-</v>
      </c>
      <c r="AL155" s="222" t="str">
        <f t="shared" si="121"/>
        <v>-</v>
      </c>
      <c r="AM155" s="222" t="str">
        <f t="shared" si="121"/>
        <v>-</v>
      </c>
      <c r="AN155" s="222" t="str">
        <f t="shared" si="121"/>
        <v>-</v>
      </c>
      <c r="AO155" s="222" t="str">
        <f t="shared" si="121"/>
        <v>-</v>
      </c>
      <c r="AP155" s="222" t="str">
        <f t="shared" si="121"/>
        <v>-</v>
      </c>
      <c r="AQ155" s="222" t="str">
        <f t="shared" si="121"/>
        <v>-</v>
      </c>
      <c r="AR155" s="222" t="str">
        <f t="shared" si="121"/>
        <v>-</v>
      </c>
      <c r="AS155" s="222" t="str">
        <f t="shared" si="121"/>
        <v>-</v>
      </c>
      <c r="AT155" s="222" t="str">
        <f t="shared" si="121"/>
        <v>-</v>
      </c>
      <c r="AU155" s="222" t="str">
        <f t="shared" si="121"/>
        <v>-</v>
      </c>
      <c r="AV155" s="222" t="str">
        <f t="shared" si="121"/>
        <v>-</v>
      </c>
      <c r="AW155" s="222" t="str">
        <f t="shared" si="121"/>
        <v>-</v>
      </c>
      <c r="AX155" s="222" t="str">
        <f t="shared" si="121"/>
        <v>-</v>
      </c>
      <c r="AY155" s="222">
        <f t="shared" si="121"/>
        <v>156</v>
      </c>
      <c r="AZ155" s="222">
        <f t="shared" si="121"/>
        <v>95</v>
      </c>
      <c r="BA155" s="222">
        <f t="shared" si="121"/>
        <v>75</v>
      </c>
      <c r="BB155" s="222">
        <f t="shared" si="121"/>
        <v>90</v>
      </c>
      <c r="BC155" s="222">
        <f t="shared" si="121"/>
        <v>113</v>
      </c>
      <c r="BD155" s="222">
        <f t="shared" si="121"/>
        <v>134</v>
      </c>
      <c r="BE155" s="222">
        <f t="shared" si="121"/>
        <v>40</v>
      </c>
      <c r="BF155" s="222">
        <f t="shared" si="121"/>
        <v>39</v>
      </c>
      <c r="BG155" s="222">
        <f t="shared" si="121"/>
        <v>24</v>
      </c>
      <c r="BH155" s="222" t="str">
        <f t="shared" si="121"/>
        <v>-</v>
      </c>
      <c r="BI155" s="222" t="str">
        <f t="shared" si="121"/>
        <v>-</v>
      </c>
      <c r="BJ155" s="222" t="str">
        <f t="shared" si="121"/>
        <v>-</v>
      </c>
      <c r="BK155" s="222" t="str">
        <f t="shared" si="121"/>
        <v>-</v>
      </c>
      <c r="BL155" s="222" t="str">
        <f t="shared" si="121"/>
        <v>-</v>
      </c>
      <c r="BM155" s="222" t="str">
        <f t="shared" si="121"/>
        <v>-</v>
      </c>
      <c r="BN155" s="222" t="str">
        <f t="shared" si="121"/>
        <v>-</v>
      </c>
      <c r="BO155" s="222" t="str">
        <f t="shared" si="121"/>
        <v>-</v>
      </c>
      <c r="BP155" s="222" t="str">
        <f t="shared" si="121"/>
        <v>-</v>
      </c>
      <c r="BQ155" s="222" t="str">
        <f t="shared" si="121"/>
        <v>-</v>
      </c>
      <c r="BR155" s="133">
        <f t="shared" si="120"/>
        <v>766</v>
      </c>
    </row>
    <row r="156" spans="1:70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8"/>
      <c r="Q156" s="219" t="s">
        <v>936</v>
      </c>
      <c r="R156" s="223" t="str">
        <f t="shared" ref="R156:BQ156" si="122">IF(ISNUMBER(R155),(IF(R155&gt;0,(100/(R153+R154))*R153,"-")),"-")</f>
        <v>-</v>
      </c>
      <c r="S156" s="223" t="str">
        <f t="shared" si="122"/>
        <v>-</v>
      </c>
      <c r="T156" s="223" t="str">
        <f t="shared" si="122"/>
        <v>-</v>
      </c>
      <c r="U156" s="223" t="str">
        <f t="shared" si="122"/>
        <v>-</v>
      </c>
      <c r="V156" s="223" t="str">
        <f t="shared" si="122"/>
        <v>-</v>
      </c>
      <c r="W156" s="223" t="str">
        <f t="shared" si="122"/>
        <v>-</v>
      </c>
      <c r="X156" s="223" t="str">
        <f t="shared" si="122"/>
        <v>-</v>
      </c>
      <c r="Y156" s="223" t="str">
        <f t="shared" si="122"/>
        <v>-</v>
      </c>
      <c r="Z156" s="223" t="str">
        <f t="shared" si="122"/>
        <v>-</v>
      </c>
      <c r="AA156" s="223" t="str">
        <f t="shared" si="122"/>
        <v>-</v>
      </c>
      <c r="AB156" s="223" t="str">
        <f t="shared" si="122"/>
        <v>-</v>
      </c>
      <c r="AC156" s="223" t="str">
        <f t="shared" si="122"/>
        <v>-</v>
      </c>
      <c r="AD156" s="223" t="str">
        <f t="shared" si="122"/>
        <v>-</v>
      </c>
      <c r="AE156" s="223" t="str">
        <f t="shared" si="122"/>
        <v>-</v>
      </c>
      <c r="AF156" s="223" t="str">
        <f t="shared" si="122"/>
        <v>-</v>
      </c>
      <c r="AG156" s="223" t="str">
        <f t="shared" si="122"/>
        <v>-</v>
      </c>
      <c r="AH156" s="223" t="str">
        <f t="shared" si="122"/>
        <v>-</v>
      </c>
      <c r="AI156" s="223" t="str">
        <f t="shared" si="122"/>
        <v>-</v>
      </c>
      <c r="AJ156" s="223" t="str">
        <f t="shared" si="122"/>
        <v>-</v>
      </c>
      <c r="AK156" s="223" t="str">
        <f t="shared" si="122"/>
        <v>-</v>
      </c>
      <c r="AL156" s="223" t="str">
        <f t="shared" si="122"/>
        <v>-</v>
      </c>
      <c r="AM156" s="223" t="str">
        <f t="shared" si="122"/>
        <v>-</v>
      </c>
      <c r="AN156" s="223" t="str">
        <f t="shared" si="122"/>
        <v>-</v>
      </c>
      <c r="AO156" s="223" t="str">
        <f t="shared" si="122"/>
        <v>-</v>
      </c>
      <c r="AP156" s="223" t="str">
        <f t="shared" si="122"/>
        <v>-</v>
      </c>
      <c r="AQ156" s="223" t="str">
        <f t="shared" si="122"/>
        <v>-</v>
      </c>
      <c r="AR156" s="223" t="str">
        <f t="shared" si="122"/>
        <v>-</v>
      </c>
      <c r="AS156" s="223" t="str">
        <f t="shared" si="122"/>
        <v>-</v>
      </c>
      <c r="AT156" s="223" t="str">
        <f t="shared" si="122"/>
        <v>-</v>
      </c>
      <c r="AU156" s="223" t="str">
        <f t="shared" si="122"/>
        <v>-</v>
      </c>
      <c r="AV156" s="223" t="str">
        <f t="shared" si="122"/>
        <v>-</v>
      </c>
      <c r="AW156" s="223" t="str">
        <f t="shared" si="122"/>
        <v>-</v>
      </c>
      <c r="AX156" s="223" t="str">
        <f t="shared" si="122"/>
        <v>-</v>
      </c>
      <c r="AY156" s="223">
        <f t="shared" si="122"/>
        <v>58.974358974358978</v>
      </c>
      <c r="AZ156" s="223">
        <f t="shared" si="122"/>
        <v>100</v>
      </c>
      <c r="BA156" s="223">
        <f t="shared" si="122"/>
        <v>65.333333333333329</v>
      </c>
      <c r="BB156" s="223">
        <f t="shared" si="122"/>
        <v>77.777777777777786</v>
      </c>
      <c r="BC156" s="223">
        <f t="shared" si="122"/>
        <v>80.530973451327441</v>
      </c>
      <c r="BD156" s="223">
        <f t="shared" si="122"/>
        <v>96.268656716417922</v>
      </c>
      <c r="BE156" s="223">
        <f t="shared" si="122"/>
        <v>97.5</v>
      </c>
      <c r="BF156" s="223">
        <f t="shared" si="122"/>
        <v>82.051282051282058</v>
      </c>
      <c r="BG156" s="223">
        <f t="shared" si="122"/>
        <v>91.666666666666671</v>
      </c>
      <c r="BH156" s="223" t="str">
        <f t="shared" si="122"/>
        <v>-</v>
      </c>
      <c r="BI156" s="223" t="str">
        <f t="shared" si="122"/>
        <v>-</v>
      </c>
      <c r="BJ156" s="223" t="str">
        <f t="shared" si="122"/>
        <v>-</v>
      </c>
      <c r="BK156" s="223" t="str">
        <f t="shared" si="122"/>
        <v>-</v>
      </c>
      <c r="BL156" s="223" t="str">
        <f t="shared" si="122"/>
        <v>-</v>
      </c>
      <c r="BM156" s="223" t="str">
        <f t="shared" si="122"/>
        <v>-</v>
      </c>
      <c r="BN156" s="223" t="str">
        <f t="shared" si="122"/>
        <v>-</v>
      </c>
      <c r="BO156" s="223" t="str">
        <f t="shared" si="122"/>
        <v>-</v>
      </c>
      <c r="BP156" s="223" t="str">
        <f t="shared" si="122"/>
        <v>-</v>
      </c>
      <c r="BQ156" s="223" t="str">
        <f t="shared" si="122"/>
        <v>-</v>
      </c>
      <c r="BR156" s="270">
        <f t="shared" ref="BR156:BR157" si="123">AVERAGE(R156:BQ156)</f>
        <v>83.34478321901824</v>
      </c>
    </row>
    <row r="157" spans="1:70" x14ac:dyDescent="0.2">
      <c r="A157" s="286"/>
      <c r="B157" s="286"/>
      <c r="C157" s="286"/>
      <c r="D157" s="286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8"/>
      <c r="Q157" s="224" t="s">
        <v>937</v>
      </c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5"/>
      <c r="BN157" s="225"/>
      <c r="BO157" s="225"/>
      <c r="BP157" s="225"/>
      <c r="BQ157" s="225"/>
      <c r="BR157" s="122" t="e">
        <f t="shared" si="123"/>
        <v>#DIV/0!</v>
      </c>
    </row>
    <row r="158" spans="1:70" ht="12.75" customHeight="1" x14ac:dyDescent="0.2">
      <c r="A158" s="306" t="s">
        <v>29</v>
      </c>
      <c r="B158" s="284">
        <v>34</v>
      </c>
      <c r="C158" s="307" t="s">
        <v>464</v>
      </c>
      <c r="D158" s="306" t="s">
        <v>76</v>
      </c>
      <c r="E158" s="304" t="s">
        <v>745</v>
      </c>
      <c r="F158" s="304"/>
      <c r="G158" s="304"/>
      <c r="H158" s="305" t="s">
        <v>738</v>
      </c>
      <c r="I158" s="304" t="s">
        <v>744</v>
      </c>
      <c r="J158" s="304"/>
      <c r="K158" s="304"/>
      <c r="L158" s="304"/>
      <c r="M158" s="304"/>
      <c r="N158" s="304"/>
      <c r="O158" s="304"/>
      <c r="P158" s="303"/>
      <c r="Q158" s="219" t="s">
        <v>934</v>
      </c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  <c r="BQ158" s="220"/>
      <c r="BR158" s="132">
        <f t="shared" ref="BR158:BR160" si="124">SUM(R158:BQ158)</f>
        <v>0</v>
      </c>
    </row>
    <row r="159" spans="1:70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8"/>
      <c r="Q159" s="219" t="s">
        <v>935</v>
      </c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0"/>
      <c r="BQ159" s="220"/>
      <c r="BR159" s="132">
        <f t="shared" si="124"/>
        <v>0</v>
      </c>
    </row>
    <row r="160" spans="1:70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8"/>
      <c r="Q160" s="221" t="s">
        <v>633</v>
      </c>
      <c r="R160" s="222" t="str">
        <f t="shared" ref="R160:BQ160" si="125">IF(ISBLANK(R158),"-",R158+R159)</f>
        <v>-</v>
      </c>
      <c r="S160" s="222" t="str">
        <f t="shared" si="125"/>
        <v>-</v>
      </c>
      <c r="T160" s="222" t="str">
        <f t="shared" si="125"/>
        <v>-</v>
      </c>
      <c r="U160" s="222" t="str">
        <f t="shared" si="125"/>
        <v>-</v>
      </c>
      <c r="V160" s="222" t="str">
        <f t="shared" si="125"/>
        <v>-</v>
      </c>
      <c r="W160" s="222" t="str">
        <f t="shared" si="125"/>
        <v>-</v>
      </c>
      <c r="X160" s="222" t="str">
        <f t="shared" si="125"/>
        <v>-</v>
      </c>
      <c r="Y160" s="222" t="str">
        <f t="shared" si="125"/>
        <v>-</v>
      </c>
      <c r="Z160" s="222" t="str">
        <f t="shared" si="125"/>
        <v>-</v>
      </c>
      <c r="AA160" s="222" t="str">
        <f t="shared" si="125"/>
        <v>-</v>
      </c>
      <c r="AB160" s="222" t="str">
        <f t="shared" si="125"/>
        <v>-</v>
      </c>
      <c r="AC160" s="222" t="str">
        <f t="shared" si="125"/>
        <v>-</v>
      </c>
      <c r="AD160" s="222" t="str">
        <f t="shared" si="125"/>
        <v>-</v>
      </c>
      <c r="AE160" s="222" t="str">
        <f t="shared" si="125"/>
        <v>-</v>
      </c>
      <c r="AF160" s="222" t="str">
        <f t="shared" si="125"/>
        <v>-</v>
      </c>
      <c r="AG160" s="222" t="str">
        <f t="shared" si="125"/>
        <v>-</v>
      </c>
      <c r="AH160" s="222" t="str">
        <f t="shared" si="125"/>
        <v>-</v>
      </c>
      <c r="AI160" s="222" t="str">
        <f t="shared" si="125"/>
        <v>-</v>
      </c>
      <c r="AJ160" s="222" t="str">
        <f t="shared" si="125"/>
        <v>-</v>
      </c>
      <c r="AK160" s="222" t="str">
        <f t="shared" si="125"/>
        <v>-</v>
      </c>
      <c r="AL160" s="222" t="str">
        <f t="shared" si="125"/>
        <v>-</v>
      </c>
      <c r="AM160" s="222" t="str">
        <f t="shared" si="125"/>
        <v>-</v>
      </c>
      <c r="AN160" s="222" t="str">
        <f t="shared" si="125"/>
        <v>-</v>
      </c>
      <c r="AO160" s="222" t="str">
        <f t="shared" si="125"/>
        <v>-</v>
      </c>
      <c r="AP160" s="222" t="str">
        <f t="shared" si="125"/>
        <v>-</v>
      </c>
      <c r="AQ160" s="222" t="str">
        <f t="shared" si="125"/>
        <v>-</v>
      </c>
      <c r="AR160" s="222" t="str">
        <f t="shared" si="125"/>
        <v>-</v>
      </c>
      <c r="AS160" s="222" t="str">
        <f t="shared" si="125"/>
        <v>-</v>
      </c>
      <c r="AT160" s="222" t="str">
        <f t="shared" si="125"/>
        <v>-</v>
      </c>
      <c r="AU160" s="222" t="str">
        <f t="shared" si="125"/>
        <v>-</v>
      </c>
      <c r="AV160" s="222" t="str">
        <f t="shared" si="125"/>
        <v>-</v>
      </c>
      <c r="AW160" s="222" t="str">
        <f t="shared" si="125"/>
        <v>-</v>
      </c>
      <c r="AX160" s="222" t="str">
        <f t="shared" si="125"/>
        <v>-</v>
      </c>
      <c r="AY160" s="222" t="str">
        <f t="shared" si="125"/>
        <v>-</v>
      </c>
      <c r="AZ160" s="222" t="str">
        <f t="shared" si="125"/>
        <v>-</v>
      </c>
      <c r="BA160" s="222" t="str">
        <f t="shared" si="125"/>
        <v>-</v>
      </c>
      <c r="BB160" s="222" t="str">
        <f t="shared" si="125"/>
        <v>-</v>
      </c>
      <c r="BC160" s="222" t="str">
        <f t="shared" si="125"/>
        <v>-</v>
      </c>
      <c r="BD160" s="222" t="str">
        <f t="shared" si="125"/>
        <v>-</v>
      </c>
      <c r="BE160" s="222" t="str">
        <f t="shared" si="125"/>
        <v>-</v>
      </c>
      <c r="BF160" s="222" t="str">
        <f t="shared" si="125"/>
        <v>-</v>
      </c>
      <c r="BG160" s="222" t="str">
        <f t="shared" si="125"/>
        <v>-</v>
      </c>
      <c r="BH160" s="222" t="str">
        <f t="shared" si="125"/>
        <v>-</v>
      </c>
      <c r="BI160" s="222" t="str">
        <f t="shared" si="125"/>
        <v>-</v>
      </c>
      <c r="BJ160" s="222" t="str">
        <f t="shared" si="125"/>
        <v>-</v>
      </c>
      <c r="BK160" s="222" t="str">
        <f t="shared" si="125"/>
        <v>-</v>
      </c>
      <c r="BL160" s="222" t="str">
        <f t="shared" si="125"/>
        <v>-</v>
      </c>
      <c r="BM160" s="222" t="str">
        <f t="shared" si="125"/>
        <v>-</v>
      </c>
      <c r="BN160" s="222" t="str">
        <f t="shared" si="125"/>
        <v>-</v>
      </c>
      <c r="BO160" s="222" t="str">
        <f t="shared" si="125"/>
        <v>-</v>
      </c>
      <c r="BP160" s="222" t="str">
        <f t="shared" si="125"/>
        <v>-</v>
      </c>
      <c r="BQ160" s="222" t="str">
        <f t="shared" si="125"/>
        <v>-</v>
      </c>
      <c r="BR160" s="133">
        <f t="shared" si="124"/>
        <v>0</v>
      </c>
    </row>
    <row r="161" spans="1:70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8"/>
      <c r="Q161" s="219" t="s">
        <v>936</v>
      </c>
      <c r="R161" s="223" t="str">
        <f t="shared" ref="R161:BQ161" si="126">IF(ISNUMBER(R160),(IF(R160&gt;0,(100/(R158+R159))*R158,"-")),"-")</f>
        <v>-</v>
      </c>
      <c r="S161" s="223" t="str">
        <f t="shared" si="126"/>
        <v>-</v>
      </c>
      <c r="T161" s="223" t="str">
        <f t="shared" si="126"/>
        <v>-</v>
      </c>
      <c r="U161" s="223" t="str">
        <f t="shared" si="126"/>
        <v>-</v>
      </c>
      <c r="V161" s="223" t="str">
        <f t="shared" si="126"/>
        <v>-</v>
      </c>
      <c r="W161" s="223" t="str">
        <f t="shared" si="126"/>
        <v>-</v>
      </c>
      <c r="X161" s="223" t="str">
        <f t="shared" si="126"/>
        <v>-</v>
      </c>
      <c r="Y161" s="223" t="str">
        <f t="shared" si="126"/>
        <v>-</v>
      </c>
      <c r="Z161" s="223" t="str">
        <f t="shared" si="126"/>
        <v>-</v>
      </c>
      <c r="AA161" s="223" t="str">
        <f t="shared" si="126"/>
        <v>-</v>
      </c>
      <c r="AB161" s="223" t="str">
        <f t="shared" si="126"/>
        <v>-</v>
      </c>
      <c r="AC161" s="223" t="str">
        <f t="shared" si="126"/>
        <v>-</v>
      </c>
      <c r="AD161" s="223" t="str">
        <f t="shared" si="126"/>
        <v>-</v>
      </c>
      <c r="AE161" s="223" t="str">
        <f t="shared" si="126"/>
        <v>-</v>
      </c>
      <c r="AF161" s="223" t="str">
        <f t="shared" si="126"/>
        <v>-</v>
      </c>
      <c r="AG161" s="223" t="str">
        <f t="shared" si="126"/>
        <v>-</v>
      </c>
      <c r="AH161" s="223" t="str">
        <f t="shared" si="126"/>
        <v>-</v>
      </c>
      <c r="AI161" s="223" t="str">
        <f t="shared" si="126"/>
        <v>-</v>
      </c>
      <c r="AJ161" s="223" t="str">
        <f t="shared" si="126"/>
        <v>-</v>
      </c>
      <c r="AK161" s="223" t="str">
        <f t="shared" si="126"/>
        <v>-</v>
      </c>
      <c r="AL161" s="223" t="str">
        <f t="shared" si="126"/>
        <v>-</v>
      </c>
      <c r="AM161" s="223" t="str">
        <f t="shared" si="126"/>
        <v>-</v>
      </c>
      <c r="AN161" s="223" t="str">
        <f t="shared" si="126"/>
        <v>-</v>
      </c>
      <c r="AO161" s="223" t="str">
        <f t="shared" si="126"/>
        <v>-</v>
      </c>
      <c r="AP161" s="223" t="str">
        <f t="shared" si="126"/>
        <v>-</v>
      </c>
      <c r="AQ161" s="223" t="str">
        <f t="shared" si="126"/>
        <v>-</v>
      </c>
      <c r="AR161" s="223" t="str">
        <f t="shared" si="126"/>
        <v>-</v>
      </c>
      <c r="AS161" s="223" t="str">
        <f t="shared" si="126"/>
        <v>-</v>
      </c>
      <c r="AT161" s="223" t="str">
        <f t="shared" si="126"/>
        <v>-</v>
      </c>
      <c r="AU161" s="223" t="str">
        <f t="shared" si="126"/>
        <v>-</v>
      </c>
      <c r="AV161" s="223" t="str">
        <f t="shared" si="126"/>
        <v>-</v>
      </c>
      <c r="AW161" s="223" t="str">
        <f t="shared" si="126"/>
        <v>-</v>
      </c>
      <c r="AX161" s="223" t="str">
        <f t="shared" si="126"/>
        <v>-</v>
      </c>
      <c r="AY161" s="223" t="str">
        <f t="shared" si="126"/>
        <v>-</v>
      </c>
      <c r="AZ161" s="223" t="str">
        <f t="shared" si="126"/>
        <v>-</v>
      </c>
      <c r="BA161" s="223" t="str">
        <f t="shared" si="126"/>
        <v>-</v>
      </c>
      <c r="BB161" s="223" t="str">
        <f t="shared" si="126"/>
        <v>-</v>
      </c>
      <c r="BC161" s="223" t="str">
        <f t="shared" si="126"/>
        <v>-</v>
      </c>
      <c r="BD161" s="223" t="str">
        <f t="shared" si="126"/>
        <v>-</v>
      </c>
      <c r="BE161" s="223" t="str">
        <f t="shared" si="126"/>
        <v>-</v>
      </c>
      <c r="BF161" s="223" t="str">
        <f t="shared" si="126"/>
        <v>-</v>
      </c>
      <c r="BG161" s="223" t="str">
        <f t="shared" si="126"/>
        <v>-</v>
      </c>
      <c r="BH161" s="223" t="str">
        <f t="shared" si="126"/>
        <v>-</v>
      </c>
      <c r="BI161" s="223" t="str">
        <f t="shared" si="126"/>
        <v>-</v>
      </c>
      <c r="BJ161" s="223" t="str">
        <f t="shared" si="126"/>
        <v>-</v>
      </c>
      <c r="BK161" s="223" t="str">
        <f t="shared" si="126"/>
        <v>-</v>
      </c>
      <c r="BL161" s="223" t="str">
        <f t="shared" si="126"/>
        <v>-</v>
      </c>
      <c r="BM161" s="223" t="str">
        <f t="shared" si="126"/>
        <v>-</v>
      </c>
      <c r="BN161" s="223" t="str">
        <f t="shared" si="126"/>
        <v>-</v>
      </c>
      <c r="BO161" s="223" t="str">
        <f t="shared" si="126"/>
        <v>-</v>
      </c>
      <c r="BP161" s="223" t="str">
        <f t="shared" si="126"/>
        <v>-</v>
      </c>
      <c r="BQ161" s="223" t="str">
        <f t="shared" si="126"/>
        <v>-</v>
      </c>
      <c r="BR161" s="119" t="e">
        <f t="shared" ref="BR161:BR162" si="127">AVERAGE(R161:BQ161)</f>
        <v>#DIV/0!</v>
      </c>
    </row>
    <row r="162" spans="1:70" x14ac:dyDescent="0.2">
      <c r="A162" s="286"/>
      <c r="B162" s="286"/>
      <c r="C162" s="286"/>
      <c r="D162" s="286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8"/>
      <c r="Q162" s="224" t="s">
        <v>937</v>
      </c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225"/>
      <c r="BP162" s="225"/>
      <c r="BQ162" s="225"/>
      <c r="BR162" s="122" t="e">
        <f t="shared" si="127"/>
        <v>#DIV/0!</v>
      </c>
    </row>
    <row r="163" spans="1:70" ht="12.75" customHeight="1" x14ac:dyDescent="0.2">
      <c r="A163" s="306" t="s">
        <v>29</v>
      </c>
      <c r="B163" s="284">
        <v>35</v>
      </c>
      <c r="C163" s="307" t="s">
        <v>464</v>
      </c>
      <c r="D163" s="306" t="s">
        <v>76</v>
      </c>
      <c r="E163" s="304" t="s">
        <v>746</v>
      </c>
      <c r="F163" s="304"/>
      <c r="G163" s="304"/>
      <c r="H163" s="305" t="s">
        <v>738</v>
      </c>
      <c r="I163" s="304" t="s">
        <v>744</v>
      </c>
      <c r="J163" s="304"/>
      <c r="K163" s="304"/>
      <c r="L163" s="304"/>
      <c r="M163" s="304"/>
      <c r="N163" s="304"/>
      <c r="O163" s="304"/>
      <c r="P163" s="303"/>
      <c r="Q163" s="219" t="s">
        <v>934</v>
      </c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/>
      <c r="AM163" s="220"/>
      <c r="AN163" s="220"/>
      <c r="AO163" s="220"/>
      <c r="AP163" s="220"/>
      <c r="AQ163" s="220"/>
      <c r="AR163" s="220"/>
      <c r="AS163" s="220"/>
      <c r="AT163" s="220"/>
      <c r="AU163" s="220"/>
      <c r="AV163" s="220"/>
      <c r="AW163" s="220"/>
      <c r="AX163" s="220"/>
      <c r="AY163" s="220">
        <v>32</v>
      </c>
      <c r="AZ163" s="220">
        <v>116</v>
      </c>
      <c r="BA163" s="220">
        <v>97</v>
      </c>
      <c r="BB163" s="220">
        <v>84</v>
      </c>
      <c r="BC163" s="220">
        <v>71</v>
      </c>
      <c r="BD163" s="220">
        <v>137</v>
      </c>
      <c r="BE163" s="220">
        <v>10</v>
      </c>
      <c r="BF163" s="220">
        <v>114</v>
      </c>
      <c r="BG163" s="220">
        <v>144</v>
      </c>
      <c r="BH163" s="220"/>
      <c r="BI163" s="220"/>
      <c r="BJ163" s="220"/>
      <c r="BK163" s="220"/>
      <c r="BL163" s="220"/>
      <c r="BM163" s="220"/>
      <c r="BN163" s="220"/>
      <c r="BO163" s="220"/>
      <c r="BP163" s="220"/>
      <c r="BQ163" s="220"/>
      <c r="BR163" s="132">
        <f t="shared" ref="BR163:BR165" si="128">SUM(R163:BQ163)</f>
        <v>805</v>
      </c>
    </row>
    <row r="164" spans="1:70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8"/>
      <c r="Q164" s="219" t="s">
        <v>935</v>
      </c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  <c r="AG164" s="220"/>
      <c r="AH164" s="220"/>
      <c r="AI164" s="220"/>
      <c r="AJ164" s="220"/>
      <c r="AK164" s="220"/>
      <c r="AL164" s="220"/>
      <c r="AM164" s="220"/>
      <c r="AN164" s="220"/>
      <c r="AO164" s="220"/>
      <c r="AP164" s="220"/>
      <c r="AQ164" s="220"/>
      <c r="AR164" s="220"/>
      <c r="AS164" s="220"/>
      <c r="AT164" s="220"/>
      <c r="AU164" s="220"/>
      <c r="AV164" s="220"/>
      <c r="AW164" s="220"/>
      <c r="AX164" s="220"/>
      <c r="AY164" s="220">
        <v>48</v>
      </c>
      <c r="AZ164" s="220"/>
      <c r="BA164" s="220">
        <v>70</v>
      </c>
      <c r="BB164" s="220">
        <v>37</v>
      </c>
      <c r="BC164" s="220">
        <v>24</v>
      </c>
      <c r="BD164" s="220">
        <v>23</v>
      </c>
      <c r="BE164" s="220">
        <v>3</v>
      </c>
      <c r="BF164" s="220">
        <v>5</v>
      </c>
      <c r="BG164" s="220">
        <v>7</v>
      </c>
      <c r="BH164" s="220"/>
      <c r="BI164" s="220"/>
      <c r="BJ164" s="220"/>
      <c r="BK164" s="220"/>
      <c r="BL164" s="220"/>
      <c r="BM164" s="220"/>
      <c r="BN164" s="220"/>
      <c r="BO164" s="220"/>
      <c r="BP164" s="220"/>
      <c r="BQ164" s="220"/>
      <c r="BR164" s="132">
        <f t="shared" si="128"/>
        <v>217</v>
      </c>
    </row>
    <row r="165" spans="1:70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8"/>
      <c r="Q165" s="221" t="s">
        <v>633</v>
      </c>
      <c r="R165" s="222" t="str">
        <f t="shared" ref="R165:BQ165" si="129">IF(ISBLANK(R163),"-",R163+R164)</f>
        <v>-</v>
      </c>
      <c r="S165" s="222" t="str">
        <f t="shared" si="129"/>
        <v>-</v>
      </c>
      <c r="T165" s="222" t="str">
        <f t="shared" si="129"/>
        <v>-</v>
      </c>
      <c r="U165" s="222" t="str">
        <f t="shared" si="129"/>
        <v>-</v>
      </c>
      <c r="V165" s="222" t="str">
        <f t="shared" si="129"/>
        <v>-</v>
      </c>
      <c r="W165" s="222" t="str">
        <f t="shared" si="129"/>
        <v>-</v>
      </c>
      <c r="X165" s="222" t="str">
        <f t="shared" si="129"/>
        <v>-</v>
      </c>
      <c r="Y165" s="222" t="str">
        <f t="shared" si="129"/>
        <v>-</v>
      </c>
      <c r="Z165" s="222" t="str">
        <f t="shared" si="129"/>
        <v>-</v>
      </c>
      <c r="AA165" s="222" t="str">
        <f t="shared" si="129"/>
        <v>-</v>
      </c>
      <c r="AB165" s="222" t="str">
        <f t="shared" si="129"/>
        <v>-</v>
      </c>
      <c r="AC165" s="222" t="str">
        <f t="shared" si="129"/>
        <v>-</v>
      </c>
      <c r="AD165" s="222" t="str">
        <f t="shared" si="129"/>
        <v>-</v>
      </c>
      <c r="AE165" s="222" t="str">
        <f t="shared" si="129"/>
        <v>-</v>
      </c>
      <c r="AF165" s="222" t="str">
        <f t="shared" si="129"/>
        <v>-</v>
      </c>
      <c r="AG165" s="222" t="str">
        <f t="shared" si="129"/>
        <v>-</v>
      </c>
      <c r="AH165" s="222" t="str">
        <f t="shared" si="129"/>
        <v>-</v>
      </c>
      <c r="AI165" s="222" t="str">
        <f t="shared" si="129"/>
        <v>-</v>
      </c>
      <c r="AJ165" s="222" t="str">
        <f t="shared" si="129"/>
        <v>-</v>
      </c>
      <c r="AK165" s="222" t="str">
        <f t="shared" si="129"/>
        <v>-</v>
      </c>
      <c r="AL165" s="222" t="str">
        <f t="shared" si="129"/>
        <v>-</v>
      </c>
      <c r="AM165" s="222" t="str">
        <f t="shared" si="129"/>
        <v>-</v>
      </c>
      <c r="AN165" s="222" t="str">
        <f t="shared" si="129"/>
        <v>-</v>
      </c>
      <c r="AO165" s="222" t="str">
        <f t="shared" si="129"/>
        <v>-</v>
      </c>
      <c r="AP165" s="222" t="str">
        <f t="shared" si="129"/>
        <v>-</v>
      </c>
      <c r="AQ165" s="222" t="str">
        <f t="shared" si="129"/>
        <v>-</v>
      </c>
      <c r="AR165" s="222" t="str">
        <f t="shared" si="129"/>
        <v>-</v>
      </c>
      <c r="AS165" s="222" t="str">
        <f t="shared" si="129"/>
        <v>-</v>
      </c>
      <c r="AT165" s="222" t="str">
        <f t="shared" si="129"/>
        <v>-</v>
      </c>
      <c r="AU165" s="222" t="str">
        <f t="shared" si="129"/>
        <v>-</v>
      </c>
      <c r="AV165" s="222" t="str">
        <f t="shared" si="129"/>
        <v>-</v>
      </c>
      <c r="AW165" s="222" t="str">
        <f t="shared" si="129"/>
        <v>-</v>
      </c>
      <c r="AX165" s="222" t="str">
        <f t="shared" si="129"/>
        <v>-</v>
      </c>
      <c r="AY165" s="222">
        <f t="shared" si="129"/>
        <v>80</v>
      </c>
      <c r="AZ165" s="222">
        <f t="shared" si="129"/>
        <v>116</v>
      </c>
      <c r="BA165" s="222">
        <f t="shared" si="129"/>
        <v>167</v>
      </c>
      <c r="BB165" s="222">
        <f t="shared" si="129"/>
        <v>121</v>
      </c>
      <c r="BC165" s="222">
        <f t="shared" si="129"/>
        <v>95</v>
      </c>
      <c r="BD165" s="222">
        <f t="shared" si="129"/>
        <v>160</v>
      </c>
      <c r="BE165" s="222">
        <f t="shared" si="129"/>
        <v>13</v>
      </c>
      <c r="BF165" s="222">
        <f t="shared" si="129"/>
        <v>119</v>
      </c>
      <c r="BG165" s="222">
        <f t="shared" si="129"/>
        <v>151</v>
      </c>
      <c r="BH165" s="222" t="str">
        <f t="shared" si="129"/>
        <v>-</v>
      </c>
      <c r="BI165" s="222" t="str">
        <f t="shared" si="129"/>
        <v>-</v>
      </c>
      <c r="BJ165" s="222" t="str">
        <f t="shared" si="129"/>
        <v>-</v>
      </c>
      <c r="BK165" s="222" t="str">
        <f t="shared" si="129"/>
        <v>-</v>
      </c>
      <c r="BL165" s="222" t="str">
        <f t="shared" si="129"/>
        <v>-</v>
      </c>
      <c r="BM165" s="222" t="str">
        <f t="shared" si="129"/>
        <v>-</v>
      </c>
      <c r="BN165" s="222" t="str">
        <f t="shared" si="129"/>
        <v>-</v>
      </c>
      <c r="BO165" s="222" t="str">
        <f t="shared" si="129"/>
        <v>-</v>
      </c>
      <c r="BP165" s="222" t="str">
        <f t="shared" si="129"/>
        <v>-</v>
      </c>
      <c r="BQ165" s="222" t="str">
        <f t="shared" si="129"/>
        <v>-</v>
      </c>
      <c r="BR165" s="133">
        <f t="shared" si="128"/>
        <v>1022</v>
      </c>
    </row>
    <row r="166" spans="1:70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8"/>
      <c r="Q166" s="219" t="s">
        <v>936</v>
      </c>
      <c r="R166" s="223" t="str">
        <f t="shared" ref="R166:BQ166" si="130">IF(ISNUMBER(R165),(IF(R165&gt;0,(100/(R163+R164))*R163,"-")),"-")</f>
        <v>-</v>
      </c>
      <c r="S166" s="223" t="str">
        <f t="shared" si="130"/>
        <v>-</v>
      </c>
      <c r="T166" s="223" t="str">
        <f t="shared" si="130"/>
        <v>-</v>
      </c>
      <c r="U166" s="223" t="str">
        <f t="shared" si="130"/>
        <v>-</v>
      </c>
      <c r="V166" s="223" t="str">
        <f t="shared" si="130"/>
        <v>-</v>
      </c>
      <c r="W166" s="223" t="str">
        <f t="shared" si="130"/>
        <v>-</v>
      </c>
      <c r="X166" s="223" t="str">
        <f t="shared" si="130"/>
        <v>-</v>
      </c>
      <c r="Y166" s="223" t="str">
        <f t="shared" si="130"/>
        <v>-</v>
      </c>
      <c r="Z166" s="223" t="str">
        <f t="shared" si="130"/>
        <v>-</v>
      </c>
      <c r="AA166" s="223" t="str">
        <f t="shared" si="130"/>
        <v>-</v>
      </c>
      <c r="AB166" s="223" t="str">
        <f t="shared" si="130"/>
        <v>-</v>
      </c>
      <c r="AC166" s="223" t="str">
        <f t="shared" si="130"/>
        <v>-</v>
      </c>
      <c r="AD166" s="223" t="str">
        <f t="shared" si="130"/>
        <v>-</v>
      </c>
      <c r="AE166" s="223" t="str">
        <f t="shared" si="130"/>
        <v>-</v>
      </c>
      <c r="AF166" s="223" t="str">
        <f t="shared" si="130"/>
        <v>-</v>
      </c>
      <c r="AG166" s="223" t="str">
        <f t="shared" si="130"/>
        <v>-</v>
      </c>
      <c r="AH166" s="223" t="str">
        <f t="shared" si="130"/>
        <v>-</v>
      </c>
      <c r="AI166" s="223" t="str">
        <f t="shared" si="130"/>
        <v>-</v>
      </c>
      <c r="AJ166" s="223" t="str">
        <f t="shared" si="130"/>
        <v>-</v>
      </c>
      <c r="AK166" s="223" t="str">
        <f t="shared" si="130"/>
        <v>-</v>
      </c>
      <c r="AL166" s="223" t="str">
        <f t="shared" si="130"/>
        <v>-</v>
      </c>
      <c r="AM166" s="223" t="str">
        <f t="shared" si="130"/>
        <v>-</v>
      </c>
      <c r="AN166" s="223" t="str">
        <f t="shared" si="130"/>
        <v>-</v>
      </c>
      <c r="AO166" s="223" t="str">
        <f t="shared" si="130"/>
        <v>-</v>
      </c>
      <c r="AP166" s="223" t="str">
        <f t="shared" si="130"/>
        <v>-</v>
      </c>
      <c r="AQ166" s="223" t="str">
        <f t="shared" si="130"/>
        <v>-</v>
      </c>
      <c r="AR166" s="223" t="str">
        <f t="shared" si="130"/>
        <v>-</v>
      </c>
      <c r="AS166" s="223" t="str">
        <f t="shared" si="130"/>
        <v>-</v>
      </c>
      <c r="AT166" s="223" t="str">
        <f t="shared" si="130"/>
        <v>-</v>
      </c>
      <c r="AU166" s="223" t="str">
        <f t="shared" si="130"/>
        <v>-</v>
      </c>
      <c r="AV166" s="223" t="str">
        <f t="shared" si="130"/>
        <v>-</v>
      </c>
      <c r="AW166" s="223" t="str">
        <f t="shared" si="130"/>
        <v>-</v>
      </c>
      <c r="AX166" s="223" t="str">
        <f t="shared" si="130"/>
        <v>-</v>
      </c>
      <c r="AY166" s="223">
        <f t="shared" si="130"/>
        <v>40</v>
      </c>
      <c r="AZ166" s="223">
        <f t="shared" si="130"/>
        <v>100</v>
      </c>
      <c r="BA166" s="223">
        <f t="shared" si="130"/>
        <v>58.083832335329333</v>
      </c>
      <c r="BB166" s="223">
        <f t="shared" si="130"/>
        <v>69.421487603305792</v>
      </c>
      <c r="BC166" s="223">
        <f t="shared" si="130"/>
        <v>74.73684210526315</v>
      </c>
      <c r="BD166" s="223">
        <f t="shared" si="130"/>
        <v>85.625</v>
      </c>
      <c r="BE166" s="223">
        <f t="shared" si="130"/>
        <v>76.92307692307692</v>
      </c>
      <c r="BF166" s="223">
        <f t="shared" si="130"/>
        <v>95.798319327731093</v>
      </c>
      <c r="BG166" s="223">
        <f t="shared" si="130"/>
        <v>95.36423841059603</v>
      </c>
      <c r="BH166" s="223" t="str">
        <f t="shared" si="130"/>
        <v>-</v>
      </c>
      <c r="BI166" s="223" t="str">
        <f t="shared" si="130"/>
        <v>-</v>
      </c>
      <c r="BJ166" s="223" t="str">
        <f t="shared" si="130"/>
        <v>-</v>
      </c>
      <c r="BK166" s="223" t="str">
        <f t="shared" si="130"/>
        <v>-</v>
      </c>
      <c r="BL166" s="223" t="str">
        <f t="shared" si="130"/>
        <v>-</v>
      </c>
      <c r="BM166" s="223" t="str">
        <f t="shared" si="130"/>
        <v>-</v>
      </c>
      <c r="BN166" s="223" t="str">
        <f t="shared" si="130"/>
        <v>-</v>
      </c>
      <c r="BO166" s="223" t="str">
        <f t="shared" si="130"/>
        <v>-</v>
      </c>
      <c r="BP166" s="223" t="str">
        <f t="shared" si="130"/>
        <v>-</v>
      </c>
      <c r="BQ166" s="223" t="str">
        <f t="shared" si="130"/>
        <v>-</v>
      </c>
      <c r="BR166" s="270">
        <f t="shared" ref="BR166:BR167" si="131">AVERAGE(R166:BQ166)</f>
        <v>77.328088522811356</v>
      </c>
    </row>
    <row r="167" spans="1:70" x14ac:dyDescent="0.2">
      <c r="A167" s="286"/>
      <c r="B167" s="286"/>
      <c r="C167" s="286"/>
      <c r="D167" s="286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8"/>
      <c r="Q167" s="224" t="s">
        <v>937</v>
      </c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25"/>
      <c r="AF167" s="225"/>
      <c r="AG167" s="225"/>
      <c r="AH167" s="225"/>
      <c r="AI167" s="225"/>
      <c r="AJ167" s="225"/>
      <c r="AK167" s="225"/>
      <c r="AL167" s="225"/>
      <c r="AM167" s="225"/>
      <c r="AN167" s="225"/>
      <c r="AO167" s="225"/>
      <c r="AP167" s="225"/>
      <c r="AQ167" s="225"/>
      <c r="AR167" s="225"/>
      <c r="AS167" s="225"/>
      <c r="AT167" s="225"/>
      <c r="AU167" s="225"/>
      <c r="AV167" s="225"/>
      <c r="AW167" s="225"/>
      <c r="AX167" s="225"/>
      <c r="AY167" s="225"/>
      <c r="AZ167" s="225"/>
      <c r="BA167" s="225"/>
      <c r="BB167" s="225"/>
      <c r="BC167" s="225"/>
      <c r="BD167" s="225"/>
      <c r="BE167" s="225"/>
      <c r="BF167" s="225"/>
      <c r="BG167" s="225"/>
      <c r="BH167" s="225"/>
      <c r="BI167" s="225"/>
      <c r="BJ167" s="225"/>
      <c r="BK167" s="225"/>
      <c r="BL167" s="225"/>
      <c r="BM167" s="225"/>
      <c r="BN167" s="225"/>
      <c r="BO167" s="225"/>
      <c r="BP167" s="225"/>
      <c r="BQ167" s="225"/>
      <c r="BR167" s="122" t="e">
        <f t="shared" si="131"/>
        <v>#DIV/0!</v>
      </c>
    </row>
    <row r="168" spans="1:70" ht="12.75" customHeight="1" x14ac:dyDescent="0.2">
      <c r="A168" s="306" t="s">
        <v>29</v>
      </c>
      <c r="B168" s="292">
        <v>36</v>
      </c>
      <c r="C168" s="307" t="s">
        <v>464</v>
      </c>
      <c r="D168" s="306" t="s">
        <v>76</v>
      </c>
      <c r="E168" s="304" t="s">
        <v>747</v>
      </c>
      <c r="F168" s="304"/>
      <c r="G168" s="304"/>
      <c r="H168" s="305" t="s">
        <v>738</v>
      </c>
      <c r="I168" s="304" t="s">
        <v>744</v>
      </c>
      <c r="J168" s="304"/>
      <c r="K168" s="304"/>
      <c r="L168" s="304"/>
      <c r="M168" s="304"/>
      <c r="N168" s="304"/>
      <c r="O168" s="304"/>
      <c r="P168" s="303"/>
      <c r="Q168" s="219" t="s">
        <v>934</v>
      </c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  <c r="BQ168" s="230"/>
      <c r="BR168" s="132">
        <f t="shared" ref="BR168:BR170" si="132">SUM(R168:BQ168)</f>
        <v>0</v>
      </c>
    </row>
    <row r="169" spans="1:70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8"/>
      <c r="Q169" s="219" t="s">
        <v>935</v>
      </c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  <c r="BQ169" s="230"/>
      <c r="BR169" s="132">
        <f t="shared" si="132"/>
        <v>0</v>
      </c>
    </row>
    <row r="170" spans="1:70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8"/>
      <c r="Q170" s="221" t="s">
        <v>633</v>
      </c>
      <c r="R170" s="222" t="str">
        <f t="shared" ref="R170:BQ170" si="133">IF(ISBLANK(R168),"-",R168+R169)</f>
        <v>-</v>
      </c>
      <c r="S170" s="222" t="str">
        <f t="shared" si="133"/>
        <v>-</v>
      </c>
      <c r="T170" s="222" t="str">
        <f t="shared" si="133"/>
        <v>-</v>
      </c>
      <c r="U170" s="222" t="str">
        <f t="shared" si="133"/>
        <v>-</v>
      </c>
      <c r="V170" s="222" t="str">
        <f t="shared" si="133"/>
        <v>-</v>
      </c>
      <c r="W170" s="222" t="str">
        <f t="shared" si="133"/>
        <v>-</v>
      </c>
      <c r="X170" s="222" t="str">
        <f t="shared" si="133"/>
        <v>-</v>
      </c>
      <c r="Y170" s="222" t="str">
        <f t="shared" si="133"/>
        <v>-</v>
      </c>
      <c r="Z170" s="222" t="str">
        <f t="shared" si="133"/>
        <v>-</v>
      </c>
      <c r="AA170" s="222" t="str">
        <f t="shared" si="133"/>
        <v>-</v>
      </c>
      <c r="AB170" s="222" t="str">
        <f t="shared" si="133"/>
        <v>-</v>
      </c>
      <c r="AC170" s="222" t="str">
        <f t="shared" si="133"/>
        <v>-</v>
      </c>
      <c r="AD170" s="222" t="str">
        <f t="shared" si="133"/>
        <v>-</v>
      </c>
      <c r="AE170" s="222" t="str">
        <f t="shared" si="133"/>
        <v>-</v>
      </c>
      <c r="AF170" s="222" t="str">
        <f t="shared" si="133"/>
        <v>-</v>
      </c>
      <c r="AG170" s="222" t="str">
        <f t="shared" si="133"/>
        <v>-</v>
      </c>
      <c r="AH170" s="222" t="str">
        <f t="shared" si="133"/>
        <v>-</v>
      </c>
      <c r="AI170" s="222" t="str">
        <f t="shared" si="133"/>
        <v>-</v>
      </c>
      <c r="AJ170" s="222" t="str">
        <f t="shared" si="133"/>
        <v>-</v>
      </c>
      <c r="AK170" s="222" t="str">
        <f t="shared" si="133"/>
        <v>-</v>
      </c>
      <c r="AL170" s="222" t="str">
        <f t="shared" si="133"/>
        <v>-</v>
      </c>
      <c r="AM170" s="222" t="str">
        <f t="shared" si="133"/>
        <v>-</v>
      </c>
      <c r="AN170" s="222" t="str">
        <f t="shared" si="133"/>
        <v>-</v>
      </c>
      <c r="AO170" s="222" t="str">
        <f t="shared" si="133"/>
        <v>-</v>
      </c>
      <c r="AP170" s="222" t="str">
        <f t="shared" si="133"/>
        <v>-</v>
      </c>
      <c r="AQ170" s="222" t="str">
        <f t="shared" si="133"/>
        <v>-</v>
      </c>
      <c r="AR170" s="222" t="str">
        <f t="shared" si="133"/>
        <v>-</v>
      </c>
      <c r="AS170" s="222" t="str">
        <f t="shared" si="133"/>
        <v>-</v>
      </c>
      <c r="AT170" s="222" t="str">
        <f t="shared" si="133"/>
        <v>-</v>
      </c>
      <c r="AU170" s="222" t="str">
        <f t="shared" si="133"/>
        <v>-</v>
      </c>
      <c r="AV170" s="222" t="str">
        <f t="shared" si="133"/>
        <v>-</v>
      </c>
      <c r="AW170" s="222" t="str">
        <f t="shared" si="133"/>
        <v>-</v>
      </c>
      <c r="AX170" s="222" t="str">
        <f t="shared" si="133"/>
        <v>-</v>
      </c>
      <c r="AY170" s="222" t="str">
        <f t="shared" si="133"/>
        <v>-</v>
      </c>
      <c r="AZ170" s="222" t="str">
        <f t="shared" si="133"/>
        <v>-</v>
      </c>
      <c r="BA170" s="222" t="str">
        <f t="shared" si="133"/>
        <v>-</v>
      </c>
      <c r="BB170" s="222" t="str">
        <f t="shared" si="133"/>
        <v>-</v>
      </c>
      <c r="BC170" s="222" t="str">
        <f t="shared" si="133"/>
        <v>-</v>
      </c>
      <c r="BD170" s="222" t="str">
        <f t="shared" si="133"/>
        <v>-</v>
      </c>
      <c r="BE170" s="222" t="str">
        <f t="shared" si="133"/>
        <v>-</v>
      </c>
      <c r="BF170" s="222" t="str">
        <f t="shared" si="133"/>
        <v>-</v>
      </c>
      <c r="BG170" s="222" t="str">
        <f t="shared" si="133"/>
        <v>-</v>
      </c>
      <c r="BH170" s="222" t="str">
        <f t="shared" si="133"/>
        <v>-</v>
      </c>
      <c r="BI170" s="222" t="str">
        <f t="shared" si="133"/>
        <v>-</v>
      </c>
      <c r="BJ170" s="222" t="str">
        <f t="shared" si="133"/>
        <v>-</v>
      </c>
      <c r="BK170" s="222" t="str">
        <f t="shared" si="133"/>
        <v>-</v>
      </c>
      <c r="BL170" s="222" t="str">
        <f t="shared" si="133"/>
        <v>-</v>
      </c>
      <c r="BM170" s="222" t="str">
        <f t="shared" si="133"/>
        <v>-</v>
      </c>
      <c r="BN170" s="222" t="str">
        <f t="shared" si="133"/>
        <v>-</v>
      </c>
      <c r="BO170" s="222" t="str">
        <f t="shared" si="133"/>
        <v>-</v>
      </c>
      <c r="BP170" s="222" t="str">
        <f t="shared" si="133"/>
        <v>-</v>
      </c>
      <c r="BQ170" s="222" t="str">
        <f t="shared" si="133"/>
        <v>-</v>
      </c>
      <c r="BR170" s="133">
        <f t="shared" si="132"/>
        <v>0</v>
      </c>
    </row>
    <row r="171" spans="1:70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8"/>
      <c r="Q171" s="219" t="s">
        <v>936</v>
      </c>
      <c r="R171" s="223" t="str">
        <f t="shared" ref="R171:BQ171" si="134">IF(ISNUMBER(R170),(IF(R170&gt;0,(100/(R168+R169))*R168,"-")),"-")</f>
        <v>-</v>
      </c>
      <c r="S171" s="223" t="str">
        <f t="shared" si="134"/>
        <v>-</v>
      </c>
      <c r="T171" s="223" t="str">
        <f t="shared" si="134"/>
        <v>-</v>
      </c>
      <c r="U171" s="223" t="str">
        <f t="shared" si="134"/>
        <v>-</v>
      </c>
      <c r="V171" s="223" t="str">
        <f t="shared" si="134"/>
        <v>-</v>
      </c>
      <c r="W171" s="223" t="str">
        <f t="shared" si="134"/>
        <v>-</v>
      </c>
      <c r="X171" s="223" t="str">
        <f t="shared" si="134"/>
        <v>-</v>
      </c>
      <c r="Y171" s="223" t="str">
        <f t="shared" si="134"/>
        <v>-</v>
      </c>
      <c r="Z171" s="223" t="str">
        <f t="shared" si="134"/>
        <v>-</v>
      </c>
      <c r="AA171" s="223" t="str">
        <f t="shared" si="134"/>
        <v>-</v>
      </c>
      <c r="AB171" s="223" t="str">
        <f t="shared" si="134"/>
        <v>-</v>
      </c>
      <c r="AC171" s="223" t="str">
        <f t="shared" si="134"/>
        <v>-</v>
      </c>
      <c r="AD171" s="223" t="str">
        <f t="shared" si="134"/>
        <v>-</v>
      </c>
      <c r="AE171" s="223" t="str">
        <f t="shared" si="134"/>
        <v>-</v>
      </c>
      <c r="AF171" s="223" t="str">
        <f t="shared" si="134"/>
        <v>-</v>
      </c>
      <c r="AG171" s="223" t="str">
        <f t="shared" si="134"/>
        <v>-</v>
      </c>
      <c r="AH171" s="223" t="str">
        <f t="shared" si="134"/>
        <v>-</v>
      </c>
      <c r="AI171" s="223" t="str">
        <f t="shared" si="134"/>
        <v>-</v>
      </c>
      <c r="AJ171" s="223" t="str">
        <f t="shared" si="134"/>
        <v>-</v>
      </c>
      <c r="AK171" s="223" t="str">
        <f t="shared" si="134"/>
        <v>-</v>
      </c>
      <c r="AL171" s="223" t="str">
        <f t="shared" si="134"/>
        <v>-</v>
      </c>
      <c r="AM171" s="223" t="str">
        <f t="shared" si="134"/>
        <v>-</v>
      </c>
      <c r="AN171" s="223" t="str">
        <f t="shared" si="134"/>
        <v>-</v>
      </c>
      <c r="AO171" s="223" t="str">
        <f t="shared" si="134"/>
        <v>-</v>
      </c>
      <c r="AP171" s="223" t="str">
        <f t="shared" si="134"/>
        <v>-</v>
      </c>
      <c r="AQ171" s="223" t="str">
        <f t="shared" si="134"/>
        <v>-</v>
      </c>
      <c r="AR171" s="223" t="str">
        <f t="shared" si="134"/>
        <v>-</v>
      </c>
      <c r="AS171" s="223" t="str">
        <f t="shared" si="134"/>
        <v>-</v>
      </c>
      <c r="AT171" s="223" t="str">
        <f t="shared" si="134"/>
        <v>-</v>
      </c>
      <c r="AU171" s="223" t="str">
        <f t="shared" si="134"/>
        <v>-</v>
      </c>
      <c r="AV171" s="223" t="str">
        <f t="shared" si="134"/>
        <v>-</v>
      </c>
      <c r="AW171" s="223" t="str">
        <f t="shared" si="134"/>
        <v>-</v>
      </c>
      <c r="AX171" s="223" t="str">
        <f t="shared" si="134"/>
        <v>-</v>
      </c>
      <c r="AY171" s="223" t="str">
        <f t="shared" si="134"/>
        <v>-</v>
      </c>
      <c r="AZ171" s="223" t="str">
        <f t="shared" si="134"/>
        <v>-</v>
      </c>
      <c r="BA171" s="223" t="str">
        <f t="shared" si="134"/>
        <v>-</v>
      </c>
      <c r="BB171" s="223" t="str">
        <f t="shared" si="134"/>
        <v>-</v>
      </c>
      <c r="BC171" s="223" t="str">
        <f t="shared" si="134"/>
        <v>-</v>
      </c>
      <c r="BD171" s="223" t="str">
        <f t="shared" si="134"/>
        <v>-</v>
      </c>
      <c r="BE171" s="223" t="str">
        <f t="shared" si="134"/>
        <v>-</v>
      </c>
      <c r="BF171" s="223" t="str">
        <f t="shared" si="134"/>
        <v>-</v>
      </c>
      <c r="BG171" s="223" t="str">
        <f t="shared" si="134"/>
        <v>-</v>
      </c>
      <c r="BH171" s="223" t="str">
        <f t="shared" si="134"/>
        <v>-</v>
      </c>
      <c r="BI171" s="223" t="str">
        <f t="shared" si="134"/>
        <v>-</v>
      </c>
      <c r="BJ171" s="223" t="str">
        <f t="shared" si="134"/>
        <v>-</v>
      </c>
      <c r="BK171" s="223" t="str">
        <f t="shared" si="134"/>
        <v>-</v>
      </c>
      <c r="BL171" s="223" t="str">
        <f t="shared" si="134"/>
        <v>-</v>
      </c>
      <c r="BM171" s="223" t="str">
        <f t="shared" si="134"/>
        <v>-</v>
      </c>
      <c r="BN171" s="223" t="str">
        <f t="shared" si="134"/>
        <v>-</v>
      </c>
      <c r="BO171" s="223" t="str">
        <f t="shared" si="134"/>
        <v>-</v>
      </c>
      <c r="BP171" s="223" t="str">
        <f t="shared" si="134"/>
        <v>-</v>
      </c>
      <c r="BQ171" s="223" t="str">
        <f t="shared" si="134"/>
        <v>-</v>
      </c>
      <c r="BR171" s="119" t="e">
        <f t="shared" ref="BR171:BR172" si="135">AVERAGE(R171:BQ171)</f>
        <v>#DIV/0!</v>
      </c>
    </row>
    <row r="172" spans="1:70" x14ac:dyDescent="0.2">
      <c r="A172" s="286"/>
      <c r="B172" s="286"/>
      <c r="C172" s="286"/>
      <c r="D172" s="286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8"/>
      <c r="Q172" s="224" t="s">
        <v>937</v>
      </c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25"/>
      <c r="BN172" s="225"/>
      <c r="BO172" s="225"/>
      <c r="BP172" s="225"/>
      <c r="BQ172" s="225"/>
      <c r="BR172" s="122" t="e">
        <f t="shared" si="135"/>
        <v>#DIV/0!</v>
      </c>
    </row>
    <row r="173" spans="1:70" ht="12.75" customHeight="1" x14ac:dyDescent="0.2">
      <c r="A173" s="306" t="s">
        <v>29</v>
      </c>
      <c r="B173" s="292">
        <v>37</v>
      </c>
      <c r="C173" s="307" t="s">
        <v>748</v>
      </c>
      <c r="D173" s="306" t="s">
        <v>76</v>
      </c>
      <c r="E173" s="304" t="s">
        <v>345</v>
      </c>
      <c r="F173" s="304"/>
      <c r="G173" s="304"/>
      <c r="H173" s="305" t="s">
        <v>749</v>
      </c>
      <c r="I173" s="304" t="s">
        <v>739</v>
      </c>
      <c r="J173" s="304"/>
      <c r="K173" s="304"/>
      <c r="L173" s="304"/>
      <c r="M173" s="304"/>
      <c r="N173" s="304"/>
      <c r="O173" s="304"/>
      <c r="P173" s="303"/>
      <c r="Q173" s="219" t="s">
        <v>934</v>
      </c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132">
        <f t="shared" ref="BR173:BR175" si="136">SUM(R173:BQ173)</f>
        <v>0</v>
      </c>
    </row>
    <row r="174" spans="1:70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8"/>
      <c r="Q174" s="219" t="s">
        <v>935</v>
      </c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  <c r="BQ174" s="230"/>
      <c r="BR174" s="132">
        <f t="shared" si="136"/>
        <v>0</v>
      </c>
    </row>
    <row r="175" spans="1:70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8"/>
      <c r="Q175" s="221" t="s">
        <v>633</v>
      </c>
      <c r="R175" s="222" t="str">
        <f t="shared" ref="R175:BQ175" si="137">IF(ISBLANK(R173),"-",R173+R174)</f>
        <v>-</v>
      </c>
      <c r="S175" s="222" t="str">
        <f t="shared" si="137"/>
        <v>-</v>
      </c>
      <c r="T175" s="222" t="str">
        <f t="shared" si="137"/>
        <v>-</v>
      </c>
      <c r="U175" s="222" t="str">
        <f t="shared" si="137"/>
        <v>-</v>
      </c>
      <c r="V175" s="222" t="str">
        <f t="shared" si="137"/>
        <v>-</v>
      </c>
      <c r="W175" s="222" t="str">
        <f t="shared" si="137"/>
        <v>-</v>
      </c>
      <c r="X175" s="222" t="str">
        <f t="shared" si="137"/>
        <v>-</v>
      </c>
      <c r="Y175" s="222" t="str">
        <f t="shared" si="137"/>
        <v>-</v>
      </c>
      <c r="Z175" s="222" t="str">
        <f t="shared" si="137"/>
        <v>-</v>
      </c>
      <c r="AA175" s="222" t="str">
        <f t="shared" si="137"/>
        <v>-</v>
      </c>
      <c r="AB175" s="222" t="str">
        <f t="shared" si="137"/>
        <v>-</v>
      </c>
      <c r="AC175" s="222" t="str">
        <f t="shared" si="137"/>
        <v>-</v>
      </c>
      <c r="AD175" s="222" t="str">
        <f t="shared" si="137"/>
        <v>-</v>
      </c>
      <c r="AE175" s="222" t="str">
        <f t="shared" si="137"/>
        <v>-</v>
      </c>
      <c r="AF175" s="222" t="str">
        <f t="shared" si="137"/>
        <v>-</v>
      </c>
      <c r="AG175" s="222" t="str">
        <f t="shared" si="137"/>
        <v>-</v>
      </c>
      <c r="AH175" s="222" t="str">
        <f t="shared" si="137"/>
        <v>-</v>
      </c>
      <c r="AI175" s="222" t="str">
        <f t="shared" si="137"/>
        <v>-</v>
      </c>
      <c r="AJ175" s="222" t="str">
        <f t="shared" si="137"/>
        <v>-</v>
      </c>
      <c r="AK175" s="222" t="str">
        <f t="shared" si="137"/>
        <v>-</v>
      </c>
      <c r="AL175" s="222" t="str">
        <f t="shared" si="137"/>
        <v>-</v>
      </c>
      <c r="AM175" s="222" t="str">
        <f t="shared" si="137"/>
        <v>-</v>
      </c>
      <c r="AN175" s="222" t="str">
        <f t="shared" si="137"/>
        <v>-</v>
      </c>
      <c r="AO175" s="222" t="str">
        <f t="shared" si="137"/>
        <v>-</v>
      </c>
      <c r="AP175" s="222" t="str">
        <f t="shared" si="137"/>
        <v>-</v>
      </c>
      <c r="AQ175" s="222" t="str">
        <f t="shared" si="137"/>
        <v>-</v>
      </c>
      <c r="AR175" s="222" t="str">
        <f t="shared" si="137"/>
        <v>-</v>
      </c>
      <c r="AS175" s="222" t="str">
        <f t="shared" si="137"/>
        <v>-</v>
      </c>
      <c r="AT175" s="222" t="str">
        <f t="shared" si="137"/>
        <v>-</v>
      </c>
      <c r="AU175" s="222" t="str">
        <f t="shared" si="137"/>
        <v>-</v>
      </c>
      <c r="AV175" s="222" t="str">
        <f t="shared" si="137"/>
        <v>-</v>
      </c>
      <c r="AW175" s="222" t="str">
        <f t="shared" si="137"/>
        <v>-</v>
      </c>
      <c r="AX175" s="222" t="str">
        <f t="shared" si="137"/>
        <v>-</v>
      </c>
      <c r="AY175" s="222" t="str">
        <f t="shared" si="137"/>
        <v>-</v>
      </c>
      <c r="AZ175" s="222" t="str">
        <f t="shared" si="137"/>
        <v>-</v>
      </c>
      <c r="BA175" s="222" t="str">
        <f t="shared" si="137"/>
        <v>-</v>
      </c>
      <c r="BB175" s="222" t="str">
        <f t="shared" si="137"/>
        <v>-</v>
      </c>
      <c r="BC175" s="222" t="str">
        <f t="shared" si="137"/>
        <v>-</v>
      </c>
      <c r="BD175" s="222" t="str">
        <f t="shared" si="137"/>
        <v>-</v>
      </c>
      <c r="BE175" s="222" t="str">
        <f t="shared" si="137"/>
        <v>-</v>
      </c>
      <c r="BF175" s="222" t="str">
        <f t="shared" si="137"/>
        <v>-</v>
      </c>
      <c r="BG175" s="222" t="str">
        <f t="shared" si="137"/>
        <v>-</v>
      </c>
      <c r="BH175" s="222" t="str">
        <f t="shared" si="137"/>
        <v>-</v>
      </c>
      <c r="BI175" s="222" t="str">
        <f t="shared" si="137"/>
        <v>-</v>
      </c>
      <c r="BJ175" s="222" t="str">
        <f t="shared" si="137"/>
        <v>-</v>
      </c>
      <c r="BK175" s="222" t="str">
        <f t="shared" si="137"/>
        <v>-</v>
      </c>
      <c r="BL175" s="222" t="str">
        <f t="shared" si="137"/>
        <v>-</v>
      </c>
      <c r="BM175" s="222" t="str">
        <f t="shared" si="137"/>
        <v>-</v>
      </c>
      <c r="BN175" s="222" t="str">
        <f t="shared" si="137"/>
        <v>-</v>
      </c>
      <c r="BO175" s="222" t="str">
        <f t="shared" si="137"/>
        <v>-</v>
      </c>
      <c r="BP175" s="222" t="str">
        <f t="shared" si="137"/>
        <v>-</v>
      </c>
      <c r="BQ175" s="222" t="str">
        <f t="shared" si="137"/>
        <v>-</v>
      </c>
      <c r="BR175" s="133">
        <f t="shared" si="136"/>
        <v>0</v>
      </c>
    </row>
    <row r="176" spans="1:70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8"/>
      <c r="Q176" s="219" t="s">
        <v>936</v>
      </c>
      <c r="R176" s="223" t="str">
        <f t="shared" ref="R176:BQ176" si="138">IF(ISNUMBER(R175),(IF(R175&gt;0,(100/(R173+R174))*R173,"-")),"-")</f>
        <v>-</v>
      </c>
      <c r="S176" s="223" t="str">
        <f t="shared" si="138"/>
        <v>-</v>
      </c>
      <c r="T176" s="223" t="str">
        <f t="shared" si="138"/>
        <v>-</v>
      </c>
      <c r="U176" s="223" t="str">
        <f t="shared" si="138"/>
        <v>-</v>
      </c>
      <c r="V176" s="223" t="str">
        <f t="shared" si="138"/>
        <v>-</v>
      </c>
      <c r="W176" s="223" t="str">
        <f t="shared" si="138"/>
        <v>-</v>
      </c>
      <c r="X176" s="223" t="str">
        <f t="shared" si="138"/>
        <v>-</v>
      </c>
      <c r="Y176" s="223" t="str">
        <f t="shared" si="138"/>
        <v>-</v>
      </c>
      <c r="Z176" s="223" t="str">
        <f t="shared" si="138"/>
        <v>-</v>
      </c>
      <c r="AA176" s="223" t="str">
        <f t="shared" si="138"/>
        <v>-</v>
      </c>
      <c r="AB176" s="223" t="str">
        <f t="shared" si="138"/>
        <v>-</v>
      </c>
      <c r="AC176" s="223" t="str">
        <f t="shared" si="138"/>
        <v>-</v>
      </c>
      <c r="AD176" s="223" t="str">
        <f t="shared" si="138"/>
        <v>-</v>
      </c>
      <c r="AE176" s="223" t="str">
        <f t="shared" si="138"/>
        <v>-</v>
      </c>
      <c r="AF176" s="223" t="str">
        <f t="shared" si="138"/>
        <v>-</v>
      </c>
      <c r="AG176" s="223" t="str">
        <f t="shared" si="138"/>
        <v>-</v>
      </c>
      <c r="AH176" s="223" t="str">
        <f t="shared" si="138"/>
        <v>-</v>
      </c>
      <c r="AI176" s="223" t="str">
        <f t="shared" si="138"/>
        <v>-</v>
      </c>
      <c r="AJ176" s="223" t="str">
        <f t="shared" si="138"/>
        <v>-</v>
      </c>
      <c r="AK176" s="223" t="str">
        <f t="shared" si="138"/>
        <v>-</v>
      </c>
      <c r="AL176" s="223" t="str">
        <f t="shared" si="138"/>
        <v>-</v>
      </c>
      <c r="AM176" s="223" t="str">
        <f t="shared" si="138"/>
        <v>-</v>
      </c>
      <c r="AN176" s="223" t="str">
        <f t="shared" si="138"/>
        <v>-</v>
      </c>
      <c r="AO176" s="223" t="str">
        <f t="shared" si="138"/>
        <v>-</v>
      </c>
      <c r="AP176" s="223" t="str">
        <f t="shared" si="138"/>
        <v>-</v>
      </c>
      <c r="AQ176" s="223" t="str">
        <f t="shared" si="138"/>
        <v>-</v>
      </c>
      <c r="AR176" s="223" t="str">
        <f t="shared" si="138"/>
        <v>-</v>
      </c>
      <c r="AS176" s="223" t="str">
        <f t="shared" si="138"/>
        <v>-</v>
      </c>
      <c r="AT176" s="223" t="str">
        <f t="shared" si="138"/>
        <v>-</v>
      </c>
      <c r="AU176" s="223" t="str">
        <f t="shared" si="138"/>
        <v>-</v>
      </c>
      <c r="AV176" s="223" t="str">
        <f t="shared" si="138"/>
        <v>-</v>
      </c>
      <c r="AW176" s="223" t="str">
        <f t="shared" si="138"/>
        <v>-</v>
      </c>
      <c r="AX176" s="223" t="str">
        <f t="shared" si="138"/>
        <v>-</v>
      </c>
      <c r="AY176" s="223" t="str">
        <f t="shared" si="138"/>
        <v>-</v>
      </c>
      <c r="AZ176" s="223" t="str">
        <f t="shared" si="138"/>
        <v>-</v>
      </c>
      <c r="BA176" s="223" t="str">
        <f t="shared" si="138"/>
        <v>-</v>
      </c>
      <c r="BB176" s="223" t="str">
        <f t="shared" si="138"/>
        <v>-</v>
      </c>
      <c r="BC176" s="223" t="str">
        <f t="shared" si="138"/>
        <v>-</v>
      </c>
      <c r="BD176" s="223" t="str">
        <f t="shared" si="138"/>
        <v>-</v>
      </c>
      <c r="BE176" s="223" t="str">
        <f t="shared" si="138"/>
        <v>-</v>
      </c>
      <c r="BF176" s="223" t="str">
        <f t="shared" si="138"/>
        <v>-</v>
      </c>
      <c r="BG176" s="223" t="str">
        <f t="shared" si="138"/>
        <v>-</v>
      </c>
      <c r="BH176" s="223" t="str">
        <f t="shared" si="138"/>
        <v>-</v>
      </c>
      <c r="BI176" s="223" t="str">
        <f t="shared" si="138"/>
        <v>-</v>
      </c>
      <c r="BJ176" s="223" t="str">
        <f t="shared" si="138"/>
        <v>-</v>
      </c>
      <c r="BK176" s="223" t="str">
        <f t="shared" si="138"/>
        <v>-</v>
      </c>
      <c r="BL176" s="223" t="str">
        <f t="shared" si="138"/>
        <v>-</v>
      </c>
      <c r="BM176" s="223" t="str">
        <f t="shared" si="138"/>
        <v>-</v>
      </c>
      <c r="BN176" s="223" t="str">
        <f t="shared" si="138"/>
        <v>-</v>
      </c>
      <c r="BO176" s="223" t="str">
        <f t="shared" si="138"/>
        <v>-</v>
      </c>
      <c r="BP176" s="223" t="str">
        <f t="shared" si="138"/>
        <v>-</v>
      </c>
      <c r="BQ176" s="223" t="str">
        <f t="shared" si="138"/>
        <v>-</v>
      </c>
      <c r="BR176" s="119" t="e">
        <f t="shared" ref="BR176:BR177" si="139">AVERAGE(R176:BQ176)</f>
        <v>#DIV/0!</v>
      </c>
    </row>
    <row r="177" spans="1:70" x14ac:dyDescent="0.2">
      <c r="A177" s="286"/>
      <c r="B177" s="286"/>
      <c r="C177" s="286"/>
      <c r="D177" s="286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8"/>
      <c r="Q177" s="224" t="s">
        <v>937</v>
      </c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225"/>
      <c r="BP177" s="225"/>
      <c r="BQ177" s="225"/>
      <c r="BR177" s="122" t="e">
        <f t="shared" si="139"/>
        <v>#DIV/0!</v>
      </c>
    </row>
    <row r="178" spans="1:70" ht="12.75" customHeight="1" x14ac:dyDescent="0.2">
      <c r="A178" s="306" t="s">
        <v>29</v>
      </c>
      <c r="B178" s="284">
        <v>38</v>
      </c>
      <c r="C178" s="307" t="s">
        <v>748</v>
      </c>
      <c r="D178" s="306" t="s">
        <v>76</v>
      </c>
      <c r="E178" s="304" t="s">
        <v>345</v>
      </c>
      <c r="F178" s="304"/>
      <c r="G178" s="304"/>
      <c r="H178" s="305" t="s">
        <v>749</v>
      </c>
      <c r="I178" s="304" t="s">
        <v>739</v>
      </c>
      <c r="J178" s="304"/>
      <c r="K178" s="304"/>
      <c r="L178" s="304"/>
      <c r="M178" s="304"/>
      <c r="N178" s="304"/>
      <c r="O178" s="304"/>
      <c r="P178" s="303"/>
      <c r="Q178" s="219" t="s">
        <v>934</v>
      </c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0"/>
      <c r="BQ178" s="220"/>
      <c r="BR178" s="132">
        <f t="shared" ref="BR178:BR180" si="140">SUM(R178:BQ178)</f>
        <v>0</v>
      </c>
    </row>
    <row r="179" spans="1:70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8"/>
      <c r="Q179" s="219" t="s">
        <v>935</v>
      </c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  <c r="BQ179" s="220"/>
      <c r="BR179" s="132">
        <f t="shared" si="140"/>
        <v>0</v>
      </c>
    </row>
    <row r="180" spans="1:70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8"/>
      <c r="Q180" s="221" t="s">
        <v>633</v>
      </c>
      <c r="R180" s="222" t="str">
        <f t="shared" ref="R180:BQ180" si="141">IF(ISBLANK(R178),"-",R178+R179)</f>
        <v>-</v>
      </c>
      <c r="S180" s="222" t="str">
        <f t="shared" si="141"/>
        <v>-</v>
      </c>
      <c r="T180" s="222" t="str">
        <f t="shared" si="141"/>
        <v>-</v>
      </c>
      <c r="U180" s="222" t="str">
        <f t="shared" si="141"/>
        <v>-</v>
      </c>
      <c r="V180" s="222" t="str">
        <f t="shared" si="141"/>
        <v>-</v>
      </c>
      <c r="W180" s="222" t="str">
        <f t="shared" si="141"/>
        <v>-</v>
      </c>
      <c r="X180" s="222" t="str">
        <f t="shared" si="141"/>
        <v>-</v>
      </c>
      <c r="Y180" s="222" t="str">
        <f t="shared" si="141"/>
        <v>-</v>
      </c>
      <c r="Z180" s="222" t="str">
        <f t="shared" si="141"/>
        <v>-</v>
      </c>
      <c r="AA180" s="222" t="str">
        <f t="shared" si="141"/>
        <v>-</v>
      </c>
      <c r="AB180" s="222" t="str">
        <f t="shared" si="141"/>
        <v>-</v>
      </c>
      <c r="AC180" s="222" t="str">
        <f t="shared" si="141"/>
        <v>-</v>
      </c>
      <c r="AD180" s="222" t="str">
        <f t="shared" si="141"/>
        <v>-</v>
      </c>
      <c r="AE180" s="222" t="str">
        <f t="shared" si="141"/>
        <v>-</v>
      </c>
      <c r="AF180" s="222" t="str">
        <f t="shared" si="141"/>
        <v>-</v>
      </c>
      <c r="AG180" s="222" t="str">
        <f t="shared" si="141"/>
        <v>-</v>
      </c>
      <c r="AH180" s="222" t="str">
        <f t="shared" si="141"/>
        <v>-</v>
      </c>
      <c r="AI180" s="222" t="str">
        <f t="shared" si="141"/>
        <v>-</v>
      </c>
      <c r="AJ180" s="222" t="str">
        <f t="shared" si="141"/>
        <v>-</v>
      </c>
      <c r="AK180" s="222" t="str">
        <f t="shared" si="141"/>
        <v>-</v>
      </c>
      <c r="AL180" s="222" t="str">
        <f t="shared" si="141"/>
        <v>-</v>
      </c>
      <c r="AM180" s="222" t="str">
        <f t="shared" si="141"/>
        <v>-</v>
      </c>
      <c r="AN180" s="222" t="str">
        <f t="shared" si="141"/>
        <v>-</v>
      </c>
      <c r="AO180" s="222" t="str">
        <f t="shared" si="141"/>
        <v>-</v>
      </c>
      <c r="AP180" s="222" t="str">
        <f t="shared" si="141"/>
        <v>-</v>
      </c>
      <c r="AQ180" s="222" t="str">
        <f t="shared" si="141"/>
        <v>-</v>
      </c>
      <c r="AR180" s="222" t="str">
        <f t="shared" si="141"/>
        <v>-</v>
      </c>
      <c r="AS180" s="222" t="str">
        <f t="shared" si="141"/>
        <v>-</v>
      </c>
      <c r="AT180" s="222" t="str">
        <f t="shared" si="141"/>
        <v>-</v>
      </c>
      <c r="AU180" s="222" t="str">
        <f t="shared" si="141"/>
        <v>-</v>
      </c>
      <c r="AV180" s="222" t="str">
        <f t="shared" si="141"/>
        <v>-</v>
      </c>
      <c r="AW180" s="222" t="str">
        <f t="shared" si="141"/>
        <v>-</v>
      </c>
      <c r="AX180" s="222" t="str">
        <f t="shared" si="141"/>
        <v>-</v>
      </c>
      <c r="AY180" s="222" t="str">
        <f t="shared" si="141"/>
        <v>-</v>
      </c>
      <c r="AZ180" s="222" t="str">
        <f t="shared" si="141"/>
        <v>-</v>
      </c>
      <c r="BA180" s="222" t="str">
        <f t="shared" si="141"/>
        <v>-</v>
      </c>
      <c r="BB180" s="222" t="str">
        <f t="shared" si="141"/>
        <v>-</v>
      </c>
      <c r="BC180" s="222" t="str">
        <f t="shared" si="141"/>
        <v>-</v>
      </c>
      <c r="BD180" s="222" t="str">
        <f t="shared" si="141"/>
        <v>-</v>
      </c>
      <c r="BE180" s="222" t="str">
        <f t="shared" si="141"/>
        <v>-</v>
      </c>
      <c r="BF180" s="222" t="str">
        <f t="shared" si="141"/>
        <v>-</v>
      </c>
      <c r="BG180" s="222" t="str">
        <f t="shared" si="141"/>
        <v>-</v>
      </c>
      <c r="BH180" s="222" t="str">
        <f t="shared" si="141"/>
        <v>-</v>
      </c>
      <c r="BI180" s="222" t="str">
        <f t="shared" si="141"/>
        <v>-</v>
      </c>
      <c r="BJ180" s="222" t="str">
        <f t="shared" si="141"/>
        <v>-</v>
      </c>
      <c r="BK180" s="222" t="str">
        <f t="shared" si="141"/>
        <v>-</v>
      </c>
      <c r="BL180" s="222" t="str">
        <f t="shared" si="141"/>
        <v>-</v>
      </c>
      <c r="BM180" s="222" t="str">
        <f t="shared" si="141"/>
        <v>-</v>
      </c>
      <c r="BN180" s="222" t="str">
        <f t="shared" si="141"/>
        <v>-</v>
      </c>
      <c r="BO180" s="222" t="str">
        <f t="shared" si="141"/>
        <v>-</v>
      </c>
      <c r="BP180" s="222" t="str">
        <f t="shared" si="141"/>
        <v>-</v>
      </c>
      <c r="BQ180" s="222" t="str">
        <f t="shared" si="141"/>
        <v>-</v>
      </c>
      <c r="BR180" s="133">
        <f t="shared" si="140"/>
        <v>0</v>
      </c>
    </row>
    <row r="181" spans="1:70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8"/>
      <c r="Q181" s="219" t="s">
        <v>936</v>
      </c>
      <c r="R181" s="223" t="str">
        <f t="shared" ref="R181:BQ181" si="142">IF(ISNUMBER(R180),(IF(R180&gt;0,(100/(R178+R179))*R178,"-")),"-")</f>
        <v>-</v>
      </c>
      <c r="S181" s="223" t="str">
        <f t="shared" si="142"/>
        <v>-</v>
      </c>
      <c r="T181" s="223" t="str">
        <f t="shared" si="142"/>
        <v>-</v>
      </c>
      <c r="U181" s="223" t="str">
        <f t="shared" si="142"/>
        <v>-</v>
      </c>
      <c r="V181" s="223" t="str">
        <f t="shared" si="142"/>
        <v>-</v>
      </c>
      <c r="W181" s="223" t="str">
        <f t="shared" si="142"/>
        <v>-</v>
      </c>
      <c r="X181" s="223" t="str">
        <f t="shared" si="142"/>
        <v>-</v>
      </c>
      <c r="Y181" s="223" t="str">
        <f t="shared" si="142"/>
        <v>-</v>
      </c>
      <c r="Z181" s="223" t="str">
        <f t="shared" si="142"/>
        <v>-</v>
      </c>
      <c r="AA181" s="223" t="str">
        <f t="shared" si="142"/>
        <v>-</v>
      </c>
      <c r="AB181" s="223" t="str">
        <f t="shared" si="142"/>
        <v>-</v>
      </c>
      <c r="AC181" s="223" t="str">
        <f t="shared" si="142"/>
        <v>-</v>
      </c>
      <c r="AD181" s="223" t="str">
        <f t="shared" si="142"/>
        <v>-</v>
      </c>
      <c r="AE181" s="223" t="str">
        <f t="shared" si="142"/>
        <v>-</v>
      </c>
      <c r="AF181" s="223" t="str">
        <f t="shared" si="142"/>
        <v>-</v>
      </c>
      <c r="AG181" s="223" t="str">
        <f t="shared" si="142"/>
        <v>-</v>
      </c>
      <c r="AH181" s="223" t="str">
        <f t="shared" si="142"/>
        <v>-</v>
      </c>
      <c r="AI181" s="223" t="str">
        <f t="shared" si="142"/>
        <v>-</v>
      </c>
      <c r="AJ181" s="223" t="str">
        <f t="shared" si="142"/>
        <v>-</v>
      </c>
      <c r="AK181" s="223" t="str">
        <f t="shared" si="142"/>
        <v>-</v>
      </c>
      <c r="AL181" s="223" t="str">
        <f t="shared" si="142"/>
        <v>-</v>
      </c>
      <c r="AM181" s="223" t="str">
        <f t="shared" si="142"/>
        <v>-</v>
      </c>
      <c r="AN181" s="223" t="str">
        <f t="shared" si="142"/>
        <v>-</v>
      </c>
      <c r="AO181" s="223" t="str">
        <f t="shared" si="142"/>
        <v>-</v>
      </c>
      <c r="AP181" s="223" t="str">
        <f t="shared" si="142"/>
        <v>-</v>
      </c>
      <c r="AQ181" s="223" t="str">
        <f t="shared" si="142"/>
        <v>-</v>
      </c>
      <c r="AR181" s="223" t="str">
        <f t="shared" si="142"/>
        <v>-</v>
      </c>
      <c r="AS181" s="223" t="str">
        <f t="shared" si="142"/>
        <v>-</v>
      </c>
      <c r="AT181" s="223" t="str">
        <f t="shared" si="142"/>
        <v>-</v>
      </c>
      <c r="AU181" s="223" t="str">
        <f t="shared" si="142"/>
        <v>-</v>
      </c>
      <c r="AV181" s="223" t="str">
        <f t="shared" si="142"/>
        <v>-</v>
      </c>
      <c r="AW181" s="223" t="str">
        <f t="shared" si="142"/>
        <v>-</v>
      </c>
      <c r="AX181" s="223" t="str">
        <f t="shared" si="142"/>
        <v>-</v>
      </c>
      <c r="AY181" s="223" t="str">
        <f t="shared" si="142"/>
        <v>-</v>
      </c>
      <c r="AZ181" s="223" t="str">
        <f t="shared" si="142"/>
        <v>-</v>
      </c>
      <c r="BA181" s="223" t="str">
        <f t="shared" si="142"/>
        <v>-</v>
      </c>
      <c r="BB181" s="223" t="str">
        <f t="shared" si="142"/>
        <v>-</v>
      </c>
      <c r="BC181" s="223" t="str">
        <f t="shared" si="142"/>
        <v>-</v>
      </c>
      <c r="BD181" s="223" t="str">
        <f t="shared" si="142"/>
        <v>-</v>
      </c>
      <c r="BE181" s="223" t="str">
        <f t="shared" si="142"/>
        <v>-</v>
      </c>
      <c r="BF181" s="223" t="str">
        <f t="shared" si="142"/>
        <v>-</v>
      </c>
      <c r="BG181" s="223" t="str">
        <f t="shared" si="142"/>
        <v>-</v>
      </c>
      <c r="BH181" s="223" t="str">
        <f t="shared" si="142"/>
        <v>-</v>
      </c>
      <c r="BI181" s="223" t="str">
        <f t="shared" si="142"/>
        <v>-</v>
      </c>
      <c r="BJ181" s="223" t="str">
        <f t="shared" si="142"/>
        <v>-</v>
      </c>
      <c r="BK181" s="223" t="str">
        <f t="shared" si="142"/>
        <v>-</v>
      </c>
      <c r="BL181" s="223" t="str">
        <f t="shared" si="142"/>
        <v>-</v>
      </c>
      <c r="BM181" s="223" t="str">
        <f t="shared" si="142"/>
        <v>-</v>
      </c>
      <c r="BN181" s="223" t="str">
        <f t="shared" si="142"/>
        <v>-</v>
      </c>
      <c r="BO181" s="223" t="str">
        <f t="shared" si="142"/>
        <v>-</v>
      </c>
      <c r="BP181" s="223" t="str">
        <f t="shared" si="142"/>
        <v>-</v>
      </c>
      <c r="BQ181" s="223" t="str">
        <f t="shared" si="142"/>
        <v>-</v>
      </c>
      <c r="BR181" s="119" t="e">
        <f t="shared" ref="BR181:BR182" si="143">AVERAGE(R181:BQ181)</f>
        <v>#DIV/0!</v>
      </c>
    </row>
    <row r="182" spans="1:70" x14ac:dyDescent="0.2">
      <c r="A182" s="286"/>
      <c r="B182" s="286"/>
      <c r="C182" s="286"/>
      <c r="D182" s="286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8"/>
      <c r="Q182" s="224" t="s">
        <v>937</v>
      </c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225"/>
      <c r="BP182" s="225"/>
      <c r="BQ182" s="225"/>
      <c r="BR182" s="122" t="e">
        <f t="shared" si="143"/>
        <v>#DIV/0!</v>
      </c>
    </row>
    <row r="183" spans="1:70" ht="12.75" customHeight="1" x14ac:dyDescent="0.2">
      <c r="A183" s="306" t="s">
        <v>29</v>
      </c>
      <c r="B183" s="284">
        <v>39</v>
      </c>
      <c r="C183" s="307" t="s">
        <v>748</v>
      </c>
      <c r="D183" s="306" t="s">
        <v>76</v>
      </c>
      <c r="E183" s="304" t="s">
        <v>345</v>
      </c>
      <c r="F183" s="304"/>
      <c r="G183" s="304"/>
      <c r="H183" s="305" t="s">
        <v>749</v>
      </c>
      <c r="I183" s="304" t="s">
        <v>739</v>
      </c>
      <c r="J183" s="304"/>
      <c r="K183" s="304"/>
      <c r="L183" s="304"/>
      <c r="M183" s="304"/>
      <c r="N183" s="304"/>
      <c r="O183" s="304"/>
      <c r="P183" s="303"/>
      <c r="Q183" s="219" t="s">
        <v>934</v>
      </c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  <c r="BQ183" s="220"/>
      <c r="BR183" s="132">
        <f t="shared" ref="BR183:BR185" si="144">SUM(R183:BQ183)</f>
        <v>0</v>
      </c>
    </row>
    <row r="184" spans="1:70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8"/>
      <c r="Q184" s="219" t="s">
        <v>935</v>
      </c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0"/>
      <c r="AX184" s="220"/>
      <c r="AY184" s="220"/>
      <c r="AZ184" s="220"/>
      <c r="BA184" s="220"/>
      <c r="BB184" s="220"/>
      <c r="BC184" s="220"/>
      <c r="BD184" s="220"/>
      <c r="BE184" s="220"/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0"/>
      <c r="BQ184" s="220"/>
      <c r="BR184" s="132">
        <f t="shared" si="144"/>
        <v>0</v>
      </c>
    </row>
    <row r="185" spans="1:70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8"/>
      <c r="Q185" s="221" t="s">
        <v>633</v>
      </c>
      <c r="R185" s="222" t="str">
        <f t="shared" ref="R185:BQ185" si="145">IF(ISBLANK(R183),"-",R183+R184)</f>
        <v>-</v>
      </c>
      <c r="S185" s="222" t="str">
        <f t="shared" si="145"/>
        <v>-</v>
      </c>
      <c r="T185" s="222" t="str">
        <f t="shared" si="145"/>
        <v>-</v>
      </c>
      <c r="U185" s="222" t="str">
        <f t="shared" si="145"/>
        <v>-</v>
      </c>
      <c r="V185" s="222" t="str">
        <f t="shared" si="145"/>
        <v>-</v>
      </c>
      <c r="W185" s="222" t="str">
        <f t="shared" si="145"/>
        <v>-</v>
      </c>
      <c r="X185" s="222" t="str">
        <f t="shared" si="145"/>
        <v>-</v>
      </c>
      <c r="Y185" s="222" t="str">
        <f t="shared" si="145"/>
        <v>-</v>
      </c>
      <c r="Z185" s="222" t="str">
        <f t="shared" si="145"/>
        <v>-</v>
      </c>
      <c r="AA185" s="222" t="str">
        <f t="shared" si="145"/>
        <v>-</v>
      </c>
      <c r="AB185" s="222" t="str">
        <f t="shared" si="145"/>
        <v>-</v>
      </c>
      <c r="AC185" s="222" t="str">
        <f t="shared" si="145"/>
        <v>-</v>
      </c>
      <c r="AD185" s="222" t="str">
        <f t="shared" si="145"/>
        <v>-</v>
      </c>
      <c r="AE185" s="222" t="str">
        <f t="shared" si="145"/>
        <v>-</v>
      </c>
      <c r="AF185" s="222" t="str">
        <f t="shared" si="145"/>
        <v>-</v>
      </c>
      <c r="AG185" s="222" t="str">
        <f t="shared" si="145"/>
        <v>-</v>
      </c>
      <c r="AH185" s="222" t="str">
        <f t="shared" si="145"/>
        <v>-</v>
      </c>
      <c r="AI185" s="222" t="str">
        <f t="shared" si="145"/>
        <v>-</v>
      </c>
      <c r="AJ185" s="222" t="str">
        <f t="shared" si="145"/>
        <v>-</v>
      </c>
      <c r="AK185" s="222" t="str">
        <f t="shared" si="145"/>
        <v>-</v>
      </c>
      <c r="AL185" s="222" t="str">
        <f t="shared" si="145"/>
        <v>-</v>
      </c>
      <c r="AM185" s="222" t="str">
        <f t="shared" si="145"/>
        <v>-</v>
      </c>
      <c r="AN185" s="222" t="str">
        <f t="shared" si="145"/>
        <v>-</v>
      </c>
      <c r="AO185" s="222" t="str">
        <f t="shared" si="145"/>
        <v>-</v>
      </c>
      <c r="AP185" s="222" t="str">
        <f t="shared" si="145"/>
        <v>-</v>
      </c>
      <c r="AQ185" s="222" t="str">
        <f t="shared" si="145"/>
        <v>-</v>
      </c>
      <c r="AR185" s="222" t="str">
        <f t="shared" si="145"/>
        <v>-</v>
      </c>
      <c r="AS185" s="222" t="str">
        <f t="shared" si="145"/>
        <v>-</v>
      </c>
      <c r="AT185" s="222" t="str">
        <f t="shared" si="145"/>
        <v>-</v>
      </c>
      <c r="AU185" s="222" t="str">
        <f t="shared" si="145"/>
        <v>-</v>
      </c>
      <c r="AV185" s="222" t="str">
        <f t="shared" si="145"/>
        <v>-</v>
      </c>
      <c r="AW185" s="222" t="str">
        <f t="shared" si="145"/>
        <v>-</v>
      </c>
      <c r="AX185" s="222" t="str">
        <f t="shared" si="145"/>
        <v>-</v>
      </c>
      <c r="AY185" s="222" t="str">
        <f t="shared" si="145"/>
        <v>-</v>
      </c>
      <c r="AZ185" s="222" t="str">
        <f t="shared" si="145"/>
        <v>-</v>
      </c>
      <c r="BA185" s="222" t="str">
        <f t="shared" si="145"/>
        <v>-</v>
      </c>
      <c r="BB185" s="222" t="str">
        <f t="shared" si="145"/>
        <v>-</v>
      </c>
      <c r="BC185" s="222" t="str">
        <f t="shared" si="145"/>
        <v>-</v>
      </c>
      <c r="BD185" s="222" t="str">
        <f t="shared" si="145"/>
        <v>-</v>
      </c>
      <c r="BE185" s="222" t="str">
        <f t="shared" si="145"/>
        <v>-</v>
      </c>
      <c r="BF185" s="222" t="str">
        <f t="shared" si="145"/>
        <v>-</v>
      </c>
      <c r="BG185" s="222" t="str">
        <f t="shared" si="145"/>
        <v>-</v>
      </c>
      <c r="BH185" s="222" t="str">
        <f t="shared" si="145"/>
        <v>-</v>
      </c>
      <c r="BI185" s="222" t="str">
        <f t="shared" si="145"/>
        <v>-</v>
      </c>
      <c r="BJ185" s="222" t="str">
        <f t="shared" si="145"/>
        <v>-</v>
      </c>
      <c r="BK185" s="222" t="str">
        <f t="shared" si="145"/>
        <v>-</v>
      </c>
      <c r="BL185" s="222" t="str">
        <f t="shared" si="145"/>
        <v>-</v>
      </c>
      <c r="BM185" s="222" t="str">
        <f t="shared" si="145"/>
        <v>-</v>
      </c>
      <c r="BN185" s="222" t="str">
        <f t="shared" si="145"/>
        <v>-</v>
      </c>
      <c r="BO185" s="222" t="str">
        <f t="shared" si="145"/>
        <v>-</v>
      </c>
      <c r="BP185" s="222" t="str">
        <f t="shared" si="145"/>
        <v>-</v>
      </c>
      <c r="BQ185" s="222" t="str">
        <f t="shared" si="145"/>
        <v>-</v>
      </c>
      <c r="BR185" s="133">
        <f t="shared" si="144"/>
        <v>0</v>
      </c>
    </row>
    <row r="186" spans="1:70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8"/>
      <c r="Q186" s="219" t="s">
        <v>936</v>
      </c>
      <c r="R186" s="223" t="str">
        <f t="shared" ref="R186:BQ186" si="146">IF(ISNUMBER(R185),(IF(R185&gt;0,(100/(R183+R184))*R183,"-")),"-")</f>
        <v>-</v>
      </c>
      <c r="S186" s="223" t="str">
        <f t="shared" si="146"/>
        <v>-</v>
      </c>
      <c r="T186" s="223" t="str">
        <f t="shared" si="146"/>
        <v>-</v>
      </c>
      <c r="U186" s="223" t="str">
        <f t="shared" si="146"/>
        <v>-</v>
      </c>
      <c r="V186" s="223" t="str">
        <f t="shared" si="146"/>
        <v>-</v>
      </c>
      <c r="W186" s="223" t="str">
        <f t="shared" si="146"/>
        <v>-</v>
      </c>
      <c r="X186" s="223" t="str">
        <f t="shared" si="146"/>
        <v>-</v>
      </c>
      <c r="Y186" s="223" t="str">
        <f t="shared" si="146"/>
        <v>-</v>
      </c>
      <c r="Z186" s="223" t="str">
        <f t="shared" si="146"/>
        <v>-</v>
      </c>
      <c r="AA186" s="223" t="str">
        <f t="shared" si="146"/>
        <v>-</v>
      </c>
      <c r="AB186" s="223" t="str">
        <f t="shared" si="146"/>
        <v>-</v>
      </c>
      <c r="AC186" s="223" t="str">
        <f t="shared" si="146"/>
        <v>-</v>
      </c>
      <c r="AD186" s="223" t="str">
        <f t="shared" si="146"/>
        <v>-</v>
      </c>
      <c r="AE186" s="223" t="str">
        <f t="shared" si="146"/>
        <v>-</v>
      </c>
      <c r="AF186" s="223" t="str">
        <f t="shared" si="146"/>
        <v>-</v>
      </c>
      <c r="AG186" s="223" t="str">
        <f t="shared" si="146"/>
        <v>-</v>
      </c>
      <c r="AH186" s="223" t="str">
        <f t="shared" si="146"/>
        <v>-</v>
      </c>
      <c r="AI186" s="223" t="str">
        <f t="shared" si="146"/>
        <v>-</v>
      </c>
      <c r="AJ186" s="223" t="str">
        <f t="shared" si="146"/>
        <v>-</v>
      </c>
      <c r="AK186" s="223" t="str">
        <f t="shared" si="146"/>
        <v>-</v>
      </c>
      <c r="AL186" s="223" t="str">
        <f t="shared" si="146"/>
        <v>-</v>
      </c>
      <c r="AM186" s="223" t="str">
        <f t="shared" si="146"/>
        <v>-</v>
      </c>
      <c r="AN186" s="223" t="str">
        <f t="shared" si="146"/>
        <v>-</v>
      </c>
      <c r="AO186" s="223" t="str">
        <f t="shared" si="146"/>
        <v>-</v>
      </c>
      <c r="AP186" s="223" t="str">
        <f t="shared" si="146"/>
        <v>-</v>
      </c>
      <c r="AQ186" s="223" t="str">
        <f t="shared" si="146"/>
        <v>-</v>
      </c>
      <c r="AR186" s="223" t="str">
        <f t="shared" si="146"/>
        <v>-</v>
      </c>
      <c r="AS186" s="223" t="str">
        <f t="shared" si="146"/>
        <v>-</v>
      </c>
      <c r="AT186" s="223" t="str">
        <f t="shared" si="146"/>
        <v>-</v>
      </c>
      <c r="AU186" s="223" t="str">
        <f t="shared" si="146"/>
        <v>-</v>
      </c>
      <c r="AV186" s="223" t="str">
        <f t="shared" si="146"/>
        <v>-</v>
      </c>
      <c r="AW186" s="223" t="str">
        <f t="shared" si="146"/>
        <v>-</v>
      </c>
      <c r="AX186" s="223" t="str">
        <f t="shared" si="146"/>
        <v>-</v>
      </c>
      <c r="AY186" s="223" t="str">
        <f t="shared" si="146"/>
        <v>-</v>
      </c>
      <c r="AZ186" s="223" t="str">
        <f t="shared" si="146"/>
        <v>-</v>
      </c>
      <c r="BA186" s="223" t="str">
        <f t="shared" si="146"/>
        <v>-</v>
      </c>
      <c r="BB186" s="223" t="str">
        <f t="shared" si="146"/>
        <v>-</v>
      </c>
      <c r="BC186" s="223" t="str">
        <f t="shared" si="146"/>
        <v>-</v>
      </c>
      <c r="BD186" s="223" t="str">
        <f t="shared" si="146"/>
        <v>-</v>
      </c>
      <c r="BE186" s="223" t="str">
        <f t="shared" si="146"/>
        <v>-</v>
      </c>
      <c r="BF186" s="223" t="str">
        <f t="shared" si="146"/>
        <v>-</v>
      </c>
      <c r="BG186" s="223" t="str">
        <f t="shared" si="146"/>
        <v>-</v>
      </c>
      <c r="BH186" s="223" t="str">
        <f t="shared" si="146"/>
        <v>-</v>
      </c>
      <c r="BI186" s="223" t="str">
        <f t="shared" si="146"/>
        <v>-</v>
      </c>
      <c r="BJ186" s="223" t="str">
        <f t="shared" si="146"/>
        <v>-</v>
      </c>
      <c r="BK186" s="223" t="str">
        <f t="shared" si="146"/>
        <v>-</v>
      </c>
      <c r="BL186" s="223" t="str">
        <f t="shared" si="146"/>
        <v>-</v>
      </c>
      <c r="BM186" s="223" t="str">
        <f t="shared" si="146"/>
        <v>-</v>
      </c>
      <c r="BN186" s="223" t="str">
        <f t="shared" si="146"/>
        <v>-</v>
      </c>
      <c r="BO186" s="223" t="str">
        <f t="shared" si="146"/>
        <v>-</v>
      </c>
      <c r="BP186" s="223" t="str">
        <f t="shared" si="146"/>
        <v>-</v>
      </c>
      <c r="BQ186" s="223" t="str">
        <f t="shared" si="146"/>
        <v>-</v>
      </c>
      <c r="BR186" s="119" t="e">
        <f t="shared" ref="BR186:BR187" si="147">AVERAGE(R186:BQ186)</f>
        <v>#DIV/0!</v>
      </c>
    </row>
    <row r="187" spans="1:70" x14ac:dyDescent="0.2">
      <c r="A187" s="286"/>
      <c r="B187" s="286"/>
      <c r="C187" s="286"/>
      <c r="D187" s="286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8"/>
      <c r="Q187" s="224" t="s">
        <v>937</v>
      </c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225"/>
      <c r="AM187" s="225"/>
      <c r="AN187" s="225"/>
      <c r="AO187" s="225"/>
      <c r="AP187" s="225"/>
      <c r="AQ187" s="225"/>
      <c r="AR187" s="225"/>
      <c r="AS187" s="225"/>
      <c r="AT187" s="225"/>
      <c r="AU187" s="225"/>
      <c r="AV187" s="225"/>
      <c r="AW187" s="225"/>
      <c r="AX187" s="225"/>
      <c r="AY187" s="225"/>
      <c r="AZ187" s="225"/>
      <c r="BA187" s="225"/>
      <c r="BB187" s="225"/>
      <c r="BC187" s="225"/>
      <c r="BD187" s="225"/>
      <c r="BE187" s="225"/>
      <c r="BF187" s="225"/>
      <c r="BG187" s="225"/>
      <c r="BH187" s="225"/>
      <c r="BI187" s="225"/>
      <c r="BJ187" s="225"/>
      <c r="BK187" s="225"/>
      <c r="BL187" s="225"/>
      <c r="BM187" s="225"/>
      <c r="BN187" s="225"/>
      <c r="BO187" s="225"/>
      <c r="BP187" s="225"/>
      <c r="BQ187" s="225"/>
      <c r="BR187" s="122" t="e">
        <f t="shared" si="147"/>
        <v>#DIV/0!</v>
      </c>
    </row>
    <row r="188" spans="1:70" ht="12.75" customHeight="1" x14ac:dyDescent="0.2">
      <c r="A188" s="306" t="s">
        <v>29</v>
      </c>
      <c r="B188" s="292">
        <v>40</v>
      </c>
      <c r="C188" s="307" t="s">
        <v>748</v>
      </c>
      <c r="D188" s="306" t="s">
        <v>76</v>
      </c>
      <c r="E188" s="304" t="s">
        <v>345</v>
      </c>
      <c r="F188" s="304"/>
      <c r="G188" s="304"/>
      <c r="H188" s="305" t="s">
        <v>749</v>
      </c>
      <c r="I188" s="304" t="s">
        <v>739</v>
      </c>
      <c r="J188" s="304"/>
      <c r="K188" s="304"/>
      <c r="L188" s="304"/>
      <c r="M188" s="304"/>
      <c r="N188" s="304"/>
      <c r="O188" s="304"/>
      <c r="P188" s="303"/>
      <c r="Q188" s="219" t="s">
        <v>934</v>
      </c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0"/>
      <c r="BN188" s="230"/>
      <c r="BO188" s="230"/>
      <c r="BP188" s="230"/>
      <c r="BQ188" s="230"/>
      <c r="BR188" s="132">
        <f t="shared" ref="BR188:BR190" si="148">SUM(R188:BQ188)</f>
        <v>0</v>
      </c>
    </row>
    <row r="189" spans="1:70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8"/>
      <c r="Q189" s="219" t="s">
        <v>935</v>
      </c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0"/>
      <c r="BN189" s="230"/>
      <c r="BO189" s="230"/>
      <c r="BP189" s="230"/>
      <c r="BQ189" s="230"/>
      <c r="BR189" s="132">
        <f t="shared" si="148"/>
        <v>0</v>
      </c>
    </row>
    <row r="190" spans="1:70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8"/>
      <c r="Q190" s="221" t="s">
        <v>633</v>
      </c>
      <c r="R190" s="222" t="str">
        <f t="shared" ref="R190:BQ190" si="149">IF(ISBLANK(R188),"-",R188+R189)</f>
        <v>-</v>
      </c>
      <c r="S190" s="222" t="str">
        <f t="shared" si="149"/>
        <v>-</v>
      </c>
      <c r="T190" s="222" t="str">
        <f t="shared" si="149"/>
        <v>-</v>
      </c>
      <c r="U190" s="222" t="str">
        <f t="shared" si="149"/>
        <v>-</v>
      </c>
      <c r="V190" s="222" t="str">
        <f t="shared" si="149"/>
        <v>-</v>
      </c>
      <c r="W190" s="222" t="str">
        <f t="shared" si="149"/>
        <v>-</v>
      </c>
      <c r="X190" s="222" t="str">
        <f t="shared" si="149"/>
        <v>-</v>
      </c>
      <c r="Y190" s="222" t="str">
        <f t="shared" si="149"/>
        <v>-</v>
      </c>
      <c r="Z190" s="222" t="str">
        <f t="shared" si="149"/>
        <v>-</v>
      </c>
      <c r="AA190" s="222" t="str">
        <f t="shared" si="149"/>
        <v>-</v>
      </c>
      <c r="AB190" s="222" t="str">
        <f t="shared" si="149"/>
        <v>-</v>
      </c>
      <c r="AC190" s="222" t="str">
        <f t="shared" si="149"/>
        <v>-</v>
      </c>
      <c r="AD190" s="222" t="str">
        <f t="shared" si="149"/>
        <v>-</v>
      </c>
      <c r="AE190" s="222" t="str">
        <f t="shared" si="149"/>
        <v>-</v>
      </c>
      <c r="AF190" s="222" t="str">
        <f t="shared" si="149"/>
        <v>-</v>
      </c>
      <c r="AG190" s="222" t="str">
        <f t="shared" si="149"/>
        <v>-</v>
      </c>
      <c r="AH190" s="222" t="str">
        <f t="shared" si="149"/>
        <v>-</v>
      </c>
      <c r="AI190" s="222" t="str">
        <f t="shared" si="149"/>
        <v>-</v>
      </c>
      <c r="AJ190" s="222" t="str">
        <f t="shared" si="149"/>
        <v>-</v>
      </c>
      <c r="AK190" s="222" t="str">
        <f t="shared" si="149"/>
        <v>-</v>
      </c>
      <c r="AL190" s="222" t="str">
        <f t="shared" si="149"/>
        <v>-</v>
      </c>
      <c r="AM190" s="222" t="str">
        <f t="shared" si="149"/>
        <v>-</v>
      </c>
      <c r="AN190" s="222" t="str">
        <f t="shared" si="149"/>
        <v>-</v>
      </c>
      <c r="AO190" s="222" t="str">
        <f t="shared" si="149"/>
        <v>-</v>
      </c>
      <c r="AP190" s="222" t="str">
        <f t="shared" si="149"/>
        <v>-</v>
      </c>
      <c r="AQ190" s="222" t="str">
        <f t="shared" si="149"/>
        <v>-</v>
      </c>
      <c r="AR190" s="222" t="str">
        <f t="shared" si="149"/>
        <v>-</v>
      </c>
      <c r="AS190" s="222" t="str">
        <f t="shared" si="149"/>
        <v>-</v>
      </c>
      <c r="AT190" s="222" t="str">
        <f t="shared" si="149"/>
        <v>-</v>
      </c>
      <c r="AU190" s="222" t="str">
        <f t="shared" si="149"/>
        <v>-</v>
      </c>
      <c r="AV190" s="222" t="str">
        <f t="shared" si="149"/>
        <v>-</v>
      </c>
      <c r="AW190" s="222" t="str">
        <f t="shared" si="149"/>
        <v>-</v>
      </c>
      <c r="AX190" s="222" t="str">
        <f t="shared" si="149"/>
        <v>-</v>
      </c>
      <c r="AY190" s="222" t="str">
        <f t="shared" si="149"/>
        <v>-</v>
      </c>
      <c r="AZ190" s="222" t="str">
        <f t="shared" si="149"/>
        <v>-</v>
      </c>
      <c r="BA190" s="222" t="str">
        <f t="shared" si="149"/>
        <v>-</v>
      </c>
      <c r="BB190" s="222" t="str">
        <f t="shared" si="149"/>
        <v>-</v>
      </c>
      <c r="BC190" s="222" t="str">
        <f t="shared" si="149"/>
        <v>-</v>
      </c>
      <c r="BD190" s="222" t="str">
        <f t="shared" si="149"/>
        <v>-</v>
      </c>
      <c r="BE190" s="222" t="str">
        <f t="shared" si="149"/>
        <v>-</v>
      </c>
      <c r="BF190" s="222" t="str">
        <f t="shared" si="149"/>
        <v>-</v>
      </c>
      <c r="BG190" s="222" t="str">
        <f t="shared" si="149"/>
        <v>-</v>
      </c>
      <c r="BH190" s="222" t="str">
        <f t="shared" si="149"/>
        <v>-</v>
      </c>
      <c r="BI190" s="222" t="str">
        <f t="shared" si="149"/>
        <v>-</v>
      </c>
      <c r="BJ190" s="222" t="str">
        <f t="shared" si="149"/>
        <v>-</v>
      </c>
      <c r="BK190" s="222" t="str">
        <f t="shared" si="149"/>
        <v>-</v>
      </c>
      <c r="BL190" s="222" t="str">
        <f t="shared" si="149"/>
        <v>-</v>
      </c>
      <c r="BM190" s="222" t="str">
        <f t="shared" si="149"/>
        <v>-</v>
      </c>
      <c r="BN190" s="222" t="str">
        <f t="shared" si="149"/>
        <v>-</v>
      </c>
      <c r="BO190" s="222" t="str">
        <f t="shared" si="149"/>
        <v>-</v>
      </c>
      <c r="BP190" s="222" t="str">
        <f t="shared" si="149"/>
        <v>-</v>
      </c>
      <c r="BQ190" s="222" t="str">
        <f t="shared" si="149"/>
        <v>-</v>
      </c>
      <c r="BR190" s="133">
        <f t="shared" si="148"/>
        <v>0</v>
      </c>
    </row>
    <row r="191" spans="1:70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8"/>
      <c r="Q191" s="219" t="s">
        <v>936</v>
      </c>
      <c r="R191" s="223" t="str">
        <f t="shared" ref="R191:BQ191" si="150">IF(ISNUMBER(R190),(IF(R190&gt;0,(100/(R188+R189))*R188,"-")),"-")</f>
        <v>-</v>
      </c>
      <c r="S191" s="223" t="str">
        <f t="shared" si="150"/>
        <v>-</v>
      </c>
      <c r="T191" s="223" t="str">
        <f t="shared" si="150"/>
        <v>-</v>
      </c>
      <c r="U191" s="223" t="str">
        <f t="shared" si="150"/>
        <v>-</v>
      </c>
      <c r="V191" s="223" t="str">
        <f t="shared" si="150"/>
        <v>-</v>
      </c>
      <c r="W191" s="223" t="str">
        <f t="shared" si="150"/>
        <v>-</v>
      </c>
      <c r="X191" s="223" t="str">
        <f t="shared" si="150"/>
        <v>-</v>
      </c>
      <c r="Y191" s="223" t="str">
        <f t="shared" si="150"/>
        <v>-</v>
      </c>
      <c r="Z191" s="223" t="str">
        <f t="shared" si="150"/>
        <v>-</v>
      </c>
      <c r="AA191" s="223" t="str">
        <f t="shared" si="150"/>
        <v>-</v>
      </c>
      <c r="AB191" s="223" t="str">
        <f t="shared" si="150"/>
        <v>-</v>
      </c>
      <c r="AC191" s="223" t="str">
        <f t="shared" si="150"/>
        <v>-</v>
      </c>
      <c r="AD191" s="223" t="str">
        <f t="shared" si="150"/>
        <v>-</v>
      </c>
      <c r="AE191" s="223" t="str">
        <f t="shared" si="150"/>
        <v>-</v>
      </c>
      <c r="AF191" s="223" t="str">
        <f t="shared" si="150"/>
        <v>-</v>
      </c>
      <c r="AG191" s="223" t="str">
        <f t="shared" si="150"/>
        <v>-</v>
      </c>
      <c r="AH191" s="223" t="str">
        <f t="shared" si="150"/>
        <v>-</v>
      </c>
      <c r="AI191" s="223" t="str">
        <f t="shared" si="150"/>
        <v>-</v>
      </c>
      <c r="AJ191" s="223" t="str">
        <f t="shared" si="150"/>
        <v>-</v>
      </c>
      <c r="AK191" s="223" t="str">
        <f t="shared" si="150"/>
        <v>-</v>
      </c>
      <c r="AL191" s="223" t="str">
        <f t="shared" si="150"/>
        <v>-</v>
      </c>
      <c r="AM191" s="223" t="str">
        <f t="shared" si="150"/>
        <v>-</v>
      </c>
      <c r="AN191" s="223" t="str">
        <f t="shared" si="150"/>
        <v>-</v>
      </c>
      <c r="AO191" s="223" t="str">
        <f t="shared" si="150"/>
        <v>-</v>
      </c>
      <c r="AP191" s="223" t="str">
        <f t="shared" si="150"/>
        <v>-</v>
      </c>
      <c r="AQ191" s="223" t="str">
        <f t="shared" si="150"/>
        <v>-</v>
      </c>
      <c r="AR191" s="223" t="str">
        <f t="shared" si="150"/>
        <v>-</v>
      </c>
      <c r="AS191" s="223" t="str">
        <f t="shared" si="150"/>
        <v>-</v>
      </c>
      <c r="AT191" s="223" t="str">
        <f t="shared" si="150"/>
        <v>-</v>
      </c>
      <c r="AU191" s="223" t="str">
        <f t="shared" si="150"/>
        <v>-</v>
      </c>
      <c r="AV191" s="223" t="str">
        <f t="shared" si="150"/>
        <v>-</v>
      </c>
      <c r="AW191" s="223" t="str">
        <f t="shared" si="150"/>
        <v>-</v>
      </c>
      <c r="AX191" s="223" t="str">
        <f t="shared" si="150"/>
        <v>-</v>
      </c>
      <c r="AY191" s="223" t="str">
        <f t="shared" si="150"/>
        <v>-</v>
      </c>
      <c r="AZ191" s="223" t="str">
        <f t="shared" si="150"/>
        <v>-</v>
      </c>
      <c r="BA191" s="223" t="str">
        <f t="shared" si="150"/>
        <v>-</v>
      </c>
      <c r="BB191" s="223" t="str">
        <f t="shared" si="150"/>
        <v>-</v>
      </c>
      <c r="BC191" s="223" t="str">
        <f t="shared" si="150"/>
        <v>-</v>
      </c>
      <c r="BD191" s="223" t="str">
        <f t="shared" si="150"/>
        <v>-</v>
      </c>
      <c r="BE191" s="223" t="str">
        <f t="shared" si="150"/>
        <v>-</v>
      </c>
      <c r="BF191" s="223" t="str">
        <f t="shared" si="150"/>
        <v>-</v>
      </c>
      <c r="BG191" s="223" t="str">
        <f t="shared" si="150"/>
        <v>-</v>
      </c>
      <c r="BH191" s="223" t="str">
        <f t="shared" si="150"/>
        <v>-</v>
      </c>
      <c r="BI191" s="223" t="str">
        <f t="shared" si="150"/>
        <v>-</v>
      </c>
      <c r="BJ191" s="223" t="str">
        <f t="shared" si="150"/>
        <v>-</v>
      </c>
      <c r="BK191" s="223" t="str">
        <f t="shared" si="150"/>
        <v>-</v>
      </c>
      <c r="BL191" s="223" t="str">
        <f t="shared" si="150"/>
        <v>-</v>
      </c>
      <c r="BM191" s="223" t="str">
        <f t="shared" si="150"/>
        <v>-</v>
      </c>
      <c r="BN191" s="223" t="str">
        <f t="shared" si="150"/>
        <v>-</v>
      </c>
      <c r="BO191" s="223" t="str">
        <f t="shared" si="150"/>
        <v>-</v>
      </c>
      <c r="BP191" s="223" t="str">
        <f t="shared" si="150"/>
        <v>-</v>
      </c>
      <c r="BQ191" s="223" t="str">
        <f t="shared" si="150"/>
        <v>-</v>
      </c>
      <c r="BR191" s="119" t="e">
        <f t="shared" ref="BR191:BR192" si="151">AVERAGE(R191:BQ191)</f>
        <v>#DIV/0!</v>
      </c>
    </row>
    <row r="192" spans="1:70" x14ac:dyDescent="0.2">
      <c r="A192" s="286"/>
      <c r="B192" s="286"/>
      <c r="C192" s="286"/>
      <c r="D192" s="286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8"/>
      <c r="Q192" s="224" t="s">
        <v>937</v>
      </c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25"/>
      <c r="BN192" s="225"/>
      <c r="BO192" s="225"/>
      <c r="BP192" s="225"/>
      <c r="BQ192" s="225"/>
      <c r="BR192" s="122" t="e">
        <f t="shared" si="151"/>
        <v>#DIV/0!</v>
      </c>
    </row>
    <row r="193" spans="1:70" ht="12.75" customHeight="1" x14ac:dyDescent="0.2">
      <c r="A193" s="306" t="s">
        <v>29</v>
      </c>
      <c r="B193" s="292">
        <v>41</v>
      </c>
      <c r="C193" s="307" t="s">
        <v>748</v>
      </c>
      <c r="D193" s="306" t="s">
        <v>76</v>
      </c>
      <c r="E193" s="304" t="s">
        <v>345</v>
      </c>
      <c r="F193" s="304"/>
      <c r="G193" s="304"/>
      <c r="H193" s="305" t="s">
        <v>749</v>
      </c>
      <c r="I193" s="304" t="s">
        <v>739</v>
      </c>
      <c r="J193" s="304"/>
      <c r="K193" s="304"/>
      <c r="L193" s="304"/>
      <c r="M193" s="304"/>
      <c r="N193" s="304"/>
      <c r="O193" s="304"/>
      <c r="P193" s="303"/>
      <c r="Q193" s="219" t="s">
        <v>934</v>
      </c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0"/>
      <c r="BN193" s="230"/>
      <c r="BO193" s="230"/>
      <c r="BP193" s="230"/>
      <c r="BQ193" s="230"/>
      <c r="BR193" s="132">
        <f t="shared" ref="BR193:BR195" si="152">SUM(R193:BQ193)</f>
        <v>0</v>
      </c>
    </row>
    <row r="194" spans="1:70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8"/>
      <c r="Q194" s="219" t="s">
        <v>935</v>
      </c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0"/>
      <c r="BN194" s="230"/>
      <c r="BO194" s="230"/>
      <c r="BP194" s="230"/>
      <c r="BQ194" s="230"/>
      <c r="BR194" s="132">
        <f t="shared" si="152"/>
        <v>0</v>
      </c>
    </row>
    <row r="195" spans="1:70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8"/>
      <c r="Q195" s="221" t="s">
        <v>633</v>
      </c>
      <c r="R195" s="222" t="str">
        <f t="shared" ref="R195:BQ195" si="153">IF(ISBLANK(R193),"-",R193+R194)</f>
        <v>-</v>
      </c>
      <c r="S195" s="222" t="str">
        <f t="shared" si="153"/>
        <v>-</v>
      </c>
      <c r="T195" s="222" t="str">
        <f t="shared" si="153"/>
        <v>-</v>
      </c>
      <c r="U195" s="222" t="str">
        <f t="shared" si="153"/>
        <v>-</v>
      </c>
      <c r="V195" s="222" t="str">
        <f t="shared" si="153"/>
        <v>-</v>
      </c>
      <c r="W195" s="222" t="str">
        <f t="shared" si="153"/>
        <v>-</v>
      </c>
      <c r="X195" s="222" t="str">
        <f t="shared" si="153"/>
        <v>-</v>
      </c>
      <c r="Y195" s="222" t="str">
        <f t="shared" si="153"/>
        <v>-</v>
      </c>
      <c r="Z195" s="222" t="str">
        <f t="shared" si="153"/>
        <v>-</v>
      </c>
      <c r="AA195" s="222" t="str">
        <f t="shared" si="153"/>
        <v>-</v>
      </c>
      <c r="AB195" s="222" t="str">
        <f t="shared" si="153"/>
        <v>-</v>
      </c>
      <c r="AC195" s="222" t="str">
        <f t="shared" si="153"/>
        <v>-</v>
      </c>
      <c r="AD195" s="222" t="str">
        <f t="shared" si="153"/>
        <v>-</v>
      </c>
      <c r="AE195" s="222" t="str">
        <f t="shared" si="153"/>
        <v>-</v>
      </c>
      <c r="AF195" s="222" t="str">
        <f t="shared" si="153"/>
        <v>-</v>
      </c>
      <c r="AG195" s="222" t="str">
        <f t="shared" si="153"/>
        <v>-</v>
      </c>
      <c r="AH195" s="222" t="str">
        <f t="shared" si="153"/>
        <v>-</v>
      </c>
      <c r="AI195" s="222" t="str">
        <f t="shared" si="153"/>
        <v>-</v>
      </c>
      <c r="AJ195" s="222" t="str">
        <f t="shared" si="153"/>
        <v>-</v>
      </c>
      <c r="AK195" s="222" t="str">
        <f t="shared" si="153"/>
        <v>-</v>
      </c>
      <c r="AL195" s="222" t="str">
        <f t="shared" si="153"/>
        <v>-</v>
      </c>
      <c r="AM195" s="222" t="str">
        <f t="shared" si="153"/>
        <v>-</v>
      </c>
      <c r="AN195" s="222" t="str">
        <f t="shared" si="153"/>
        <v>-</v>
      </c>
      <c r="AO195" s="222" t="str">
        <f t="shared" si="153"/>
        <v>-</v>
      </c>
      <c r="AP195" s="222" t="str">
        <f t="shared" si="153"/>
        <v>-</v>
      </c>
      <c r="AQ195" s="222" t="str">
        <f t="shared" si="153"/>
        <v>-</v>
      </c>
      <c r="AR195" s="222" t="str">
        <f t="shared" si="153"/>
        <v>-</v>
      </c>
      <c r="AS195" s="222" t="str">
        <f t="shared" si="153"/>
        <v>-</v>
      </c>
      <c r="AT195" s="222" t="str">
        <f t="shared" si="153"/>
        <v>-</v>
      </c>
      <c r="AU195" s="222" t="str">
        <f t="shared" si="153"/>
        <v>-</v>
      </c>
      <c r="AV195" s="222" t="str">
        <f t="shared" si="153"/>
        <v>-</v>
      </c>
      <c r="AW195" s="222" t="str">
        <f t="shared" si="153"/>
        <v>-</v>
      </c>
      <c r="AX195" s="222" t="str">
        <f t="shared" si="153"/>
        <v>-</v>
      </c>
      <c r="AY195" s="222" t="str">
        <f t="shared" si="153"/>
        <v>-</v>
      </c>
      <c r="AZ195" s="222" t="str">
        <f t="shared" si="153"/>
        <v>-</v>
      </c>
      <c r="BA195" s="222" t="str">
        <f t="shared" si="153"/>
        <v>-</v>
      </c>
      <c r="BB195" s="222" t="str">
        <f t="shared" si="153"/>
        <v>-</v>
      </c>
      <c r="BC195" s="222" t="str">
        <f t="shared" si="153"/>
        <v>-</v>
      </c>
      <c r="BD195" s="222" t="str">
        <f t="shared" si="153"/>
        <v>-</v>
      </c>
      <c r="BE195" s="222" t="str">
        <f t="shared" si="153"/>
        <v>-</v>
      </c>
      <c r="BF195" s="222" t="str">
        <f t="shared" si="153"/>
        <v>-</v>
      </c>
      <c r="BG195" s="222" t="str">
        <f t="shared" si="153"/>
        <v>-</v>
      </c>
      <c r="BH195" s="222" t="str">
        <f t="shared" si="153"/>
        <v>-</v>
      </c>
      <c r="BI195" s="222" t="str">
        <f t="shared" si="153"/>
        <v>-</v>
      </c>
      <c r="BJ195" s="222" t="str">
        <f t="shared" si="153"/>
        <v>-</v>
      </c>
      <c r="BK195" s="222" t="str">
        <f t="shared" si="153"/>
        <v>-</v>
      </c>
      <c r="BL195" s="222" t="str">
        <f t="shared" si="153"/>
        <v>-</v>
      </c>
      <c r="BM195" s="222" t="str">
        <f t="shared" si="153"/>
        <v>-</v>
      </c>
      <c r="BN195" s="222" t="str">
        <f t="shared" si="153"/>
        <v>-</v>
      </c>
      <c r="BO195" s="222" t="str">
        <f t="shared" si="153"/>
        <v>-</v>
      </c>
      <c r="BP195" s="222" t="str">
        <f t="shared" si="153"/>
        <v>-</v>
      </c>
      <c r="BQ195" s="222" t="str">
        <f t="shared" si="153"/>
        <v>-</v>
      </c>
      <c r="BR195" s="133">
        <f t="shared" si="152"/>
        <v>0</v>
      </c>
    </row>
    <row r="196" spans="1:70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8"/>
      <c r="Q196" s="219" t="s">
        <v>936</v>
      </c>
      <c r="R196" s="223" t="str">
        <f t="shared" ref="R196:BQ196" si="154">IF(ISNUMBER(R195),(IF(R195&gt;0,(100/(R193+R194))*R193,"-")),"-")</f>
        <v>-</v>
      </c>
      <c r="S196" s="223" t="str">
        <f t="shared" si="154"/>
        <v>-</v>
      </c>
      <c r="T196" s="223" t="str">
        <f t="shared" si="154"/>
        <v>-</v>
      </c>
      <c r="U196" s="223" t="str">
        <f t="shared" si="154"/>
        <v>-</v>
      </c>
      <c r="V196" s="223" t="str">
        <f t="shared" si="154"/>
        <v>-</v>
      </c>
      <c r="W196" s="223" t="str">
        <f t="shared" si="154"/>
        <v>-</v>
      </c>
      <c r="X196" s="223" t="str">
        <f t="shared" si="154"/>
        <v>-</v>
      </c>
      <c r="Y196" s="223" t="str">
        <f t="shared" si="154"/>
        <v>-</v>
      </c>
      <c r="Z196" s="223" t="str">
        <f t="shared" si="154"/>
        <v>-</v>
      </c>
      <c r="AA196" s="223" t="str">
        <f t="shared" si="154"/>
        <v>-</v>
      </c>
      <c r="AB196" s="223" t="str">
        <f t="shared" si="154"/>
        <v>-</v>
      </c>
      <c r="AC196" s="223" t="str">
        <f t="shared" si="154"/>
        <v>-</v>
      </c>
      <c r="AD196" s="223" t="str">
        <f t="shared" si="154"/>
        <v>-</v>
      </c>
      <c r="AE196" s="223" t="str">
        <f t="shared" si="154"/>
        <v>-</v>
      </c>
      <c r="AF196" s="223" t="str">
        <f t="shared" si="154"/>
        <v>-</v>
      </c>
      <c r="AG196" s="223" t="str">
        <f t="shared" si="154"/>
        <v>-</v>
      </c>
      <c r="AH196" s="223" t="str">
        <f t="shared" si="154"/>
        <v>-</v>
      </c>
      <c r="AI196" s="223" t="str">
        <f t="shared" si="154"/>
        <v>-</v>
      </c>
      <c r="AJ196" s="223" t="str">
        <f t="shared" si="154"/>
        <v>-</v>
      </c>
      <c r="AK196" s="223" t="str">
        <f t="shared" si="154"/>
        <v>-</v>
      </c>
      <c r="AL196" s="223" t="str">
        <f t="shared" si="154"/>
        <v>-</v>
      </c>
      <c r="AM196" s="223" t="str">
        <f t="shared" si="154"/>
        <v>-</v>
      </c>
      <c r="AN196" s="223" t="str">
        <f t="shared" si="154"/>
        <v>-</v>
      </c>
      <c r="AO196" s="223" t="str">
        <f t="shared" si="154"/>
        <v>-</v>
      </c>
      <c r="AP196" s="223" t="str">
        <f t="shared" si="154"/>
        <v>-</v>
      </c>
      <c r="AQ196" s="223" t="str">
        <f t="shared" si="154"/>
        <v>-</v>
      </c>
      <c r="AR196" s="223" t="str">
        <f t="shared" si="154"/>
        <v>-</v>
      </c>
      <c r="AS196" s="223" t="str">
        <f t="shared" si="154"/>
        <v>-</v>
      </c>
      <c r="AT196" s="223" t="str">
        <f t="shared" si="154"/>
        <v>-</v>
      </c>
      <c r="AU196" s="223" t="str">
        <f t="shared" si="154"/>
        <v>-</v>
      </c>
      <c r="AV196" s="223" t="str">
        <f t="shared" si="154"/>
        <v>-</v>
      </c>
      <c r="AW196" s="223" t="str">
        <f t="shared" si="154"/>
        <v>-</v>
      </c>
      <c r="AX196" s="223" t="str">
        <f t="shared" si="154"/>
        <v>-</v>
      </c>
      <c r="AY196" s="223" t="str">
        <f t="shared" si="154"/>
        <v>-</v>
      </c>
      <c r="AZ196" s="223" t="str">
        <f t="shared" si="154"/>
        <v>-</v>
      </c>
      <c r="BA196" s="223" t="str">
        <f t="shared" si="154"/>
        <v>-</v>
      </c>
      <c r="BB196" s="223" t="str">
        <f t="shared" si="154"/>
        <v>-</v>
      </c>
      <c r="BC196" s="223" t="str">
        <f t="shared" si="154"/>
        <v>-</v>
      </c>
      <c r="BD196" s="223" t="str">
        <f t="shared" si="154"/>
        <v>-</v>
      </c>
      <c r="BE196" s="223" t="str">
        <f t="shared" si="154"/>
        <v>-</v>
      </c>
      <c r="BF196" s="223" t="str">
        <f t="shared" si="154"/>
        <v>-</v>
      </c>
      <c r="BG196" s="223" t="str">
        <f t="shared" si="154"/>
        <v>-</v>
      </c>
      <c r="BH196" s="223" t="str">
        <f t="shared" si="154"/>
        <v>-</v>
      </c>
      <c r="BI196" s="223" t="str">
        <f t="shared" si="154"/>
        <v>-</v>
      </c>
      <c r="BJ196" s="223" t="str">
        <f t="shared" si="154"/>
        <v>-</v>
      </c>
      <c r="BK196" s="223" t="str">
        <f t="shared" si="154"/>
        <v>-</v>
      </c>
      <c r="BL196" s="223" t="str">
        <f t="shared" si="154"/>
        <v>-</v>
      </c>
      <c r="BM196" s="223" t="str">
        <f t="shared" si="154"/>
        <v>-</v>
      </c>
      <c r="BN196" s="223" t="str">
        <f t="shared" si="154"/>
        <v>-</v>
      </c>
      <c r="BO196" s="223" t="str">
        <f t="shared" si="154"/>
        <v>-</v>
      </c>
      <c r="BP196" s="223" t="str">
        <f t="shared" si="154"/>
        <v>-</v>
      </c>
      <c r="BQ196" s="223" t="str">
        <f t="shared" si="154"/>
        <v>-</v>
      </c>
      <c r="BR196" s="119" t="e">
        <f t="shared" ref="BR196:BR197" si="155">AVERAGE(R196:BQ196)</f>
        <v>#DIV/0!</v>
      </c>
    </row>
    <row r="197" spans="1:70" x14ac:dyDescent="0.2">
      <c r="A197" s="286"/>
      <c r="B197" s="286"/>
      <c r="C197" s="286"/>
      <c r="D197" s="286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8"/>
      <c r="Q197" s="224" t="s">
        <v>937</v>
      </c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5"/>
      <c r="BN197" s="225"/>
      <c r="BO197" s="225"/>
      <c r="BP197" s="225"/>
      <c r="BQ197" s="225"/>
      <c r="BR197" s="122" t="e">
        <f t="shared" si="155"/>
        <v>#DIV/0!</v>
      </c>
    </row>
    <row r="198" spans="1:70" ht="12.75" customHeight="1" x14ac:dyDescent="0.2">
      <c r="A198" s="306" t="s">
        <v>29</v>
      </c>
      <c r="B198" s="284">
        <v>42</v>
      </c>
      <c r="C198" s="307" t="s">
        <v>748</v>
      </c>
      <c r="D198" s="306" t="s">
        <v>76</v>
      </c>
      <c r="E198" s="304" t="s">
        <v>345</v>
      </c>
      <c r="F198" s="304"/>
      <c r="G198" s="304"/>
      <c r="H198" s="305" t="s">
        <v>749</v>
      </c>
      <c r="I198" s="304" t="s">
        <v>739</v>
      </c>
      <c r="J198" s="304"/>
      <c r="K198" s="304"/>
      <c r="L198" s="304"/>
      <c r="M198" s="304"/>
      <c r="N198" s="304"/>
      <c r="O198" s="304"/>
      <c r="P198" s="303"/>
      <c r="Q198" s="219" t="s">
        <v>934</v>
      </c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132">
        <f t="shared" ref="BR198:BR200" si="156">SUM(R198:BQ198)</f>
        <v>0</v>
      </c>
    </row>
    <row r="199" spans="1:70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8"/>
      <c r="Q199" s="219" t="s">
        <v>935</v>
      </c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  <c r="BQ199" s="220"/>
      <c r="BR199" s="132">
        <f t="shared" si="156"/>
        <v>0</v>
      </c>
    </row>
    <row r="200" spans="1:70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8"/>
      <c r="Q200" s="221" t="s">
        <v>633</v>
      </c>
      <c r="R200" s="222" t="str">
        <f t="shared" ref="R200:BQ200" si="157">IF(ISBLANK(R198),"-",R198+R199)</f>
        <v>-</v>
      </c>
      <c r="S200" s="222" t="str">
        <f t="shared" si="157"/>
        <v>-</v>
      </c>
      <c r="T200" s="222" t="str">
        <f t="shared" si="157"/>
        <v>-</v>
      </c>
      <c r="U200" s="222" t="str">
        <f t="shared" si="157"/>
        <v>-</v>
      </c>
      <c r="V200" s="222" t="str">
        <f t="shared" si="157"/>
        <v>-</v>
      </c>
      <c r="W200" s="222" t="str">
        <f t="shared" si="157"/>
        <v>-</v>
      </c>
      <c r="X200" s="222" t="str">
        <f t="shared" si="157"/>
        <v>-</v>
      </c>
      <c r="Y200" s="222" t="str">
        <f t="shared" si="157"/>
        <v>-</v>
      </c>
      <c r="Z200" s="222" t="str">
        <f t="shared" si="157"/>
        <v>-</v>
      </c>
      <c r="AA200" s="222" t="str">
        <f t="shared" si="157"/>
        <v>-</v>
      </c>
      <c r="AB200" s="222" t="str">
        <f t="shared" si="157"/>
        <v>-</v>
      </c>
      <c r="AC200" s="222" t="str">
        <f t="shared" si="157"/>
        <v>-</v>
      </c>
      <c r="AD200" s="222" t="str">
        <f t="shared" si="157"/>
        <v>-</v>
      </c>
      <c r="AE200" s="222" t="str">
        <f t="shared" si="157"/>
        <v>-</v>
      </c>
      <c r="AF200" s="222" t="str">
        <f t="shared" si="157"/>
        <v>-</v>
      </c>
      <c r="AG200" s="222" t="str">
        <f t="shared" si="157"/>
        <v>-</v>
      </c>
      <c r="AH200" s="222" t="str">
        <f t="shared" si="157"/>
        <v>-</v>
      </c>
      <c r="AI200" s="222" t="str">
        <f t="shared" si="157"/>
        <v>-</v>
      </c>
      <c r="AJ200" s="222" t="str">
        <f t="shared" si="157"/>
        <v>-</v>
      </c>
      <c r="AK200" s="222" t="str">
        <f t="shared" si="157"/>
        <v>-</v>
      </c>
      <c r="AL200" s="222" t="str">
        <f t="shared" si="157"/>
        <v>-</v>
      </c>
      <c r="AM200" s="222" t="str">
        <f t="shared" si="157"/>
        <v>-</v>
      </c>
      <c r="AN200" s="222" t="str">
        <f t="shared" si="157"/>
        <v>-</v>
      </c>
      <c r="AO200" s="222" t="str">
        <f t="shared" si="157"/>
        <v>-</v>
      </c>
      <c r="AP200" s="222" t="str">
        <f t="shared" si="157"/>
        <v>-</v>
      </c>
      <c r="AQ200" s="222" t="str">
        <f t="shared" si="157"/>
        <v>-</v>
      </c>
      <c r="AR200" s="222" t="str">
        <f t="shared" si="157"/>
        <v>-</v>
      </c>
      <c r="AS200" s="222" t="str">
        <f t="shared" si="157"/>
        <v>-</v>
      </c>
      <c r="AT200" s="222" t="str">
        <f t="shared" si="157"/>
        <v>-</v>
      </c>
      <c r="AU200" s="222" t="str">
        <f t="shared" si="157"/>
        <v>-</v>
      </c>
      <c r="AV200" s="222" t="str">
        <f t="shared" si="157"/>
        <v>-</v>
      </c>
      <c r="AW200" s="222" t="str">
        <f t="shared" si="157"/>
        <v>-</v>
      </c>
      <c r="AX200" s="222" t="str">
        <f t="shared" si="157"/>
        <v>-</v>
      </c>
      <c r="AY200" s="222" t="str">
        <f t="shared" si="157"/>
        <v>-</v>
      </c>
      <c r="AZ200" s="222" t="str">
        <f t="shared" si="157"/>
        <v>-</v>
      </c>
      <c r="BA200" s="222" t="str">
        <f t="shared" si="157"/>
        <v>-</v>
      </c>
      <c r="BB200" s="222" t="str">
        <f t="shared" si="157"/>
        <v>-</v>
      </c>
      <c r="BC200" s="222" t="str">
        <f t="shared" si="157"/>
        <v>-</v>
      </c>
      <c r="BD200" s="222" t="str">
        <f t="shared" si="157"/>
        <v>-</v>
      </c>
      <c r="BE200" s="222" t="str">
        <f t="shared" si="157"/>
        <v>-</v>
      </c>
      <c r="BF200" s="222" t="str">
        <f t="shared" si="157"/>
        <v>-</v>
      </c>
      <c r="BG200" s="222" t="str">
        <f t="shared" si="157"/>
        <v>-</v>
      </c>
      <c r="BH200" s="222" t="str">
        <f t="shared" si="157"/>
        <v>-</v>
      </c>
      <c r="BI200" s="222" t="str">
        <f t="shared" si="157"/>
        <v>-</v>
      </c>
      <c r="BJ200" s="222" t="str">
        <f t="shared" si="157"/>
        <v>-</v>
      </c>
      <c r="BK200" s="222" t="str">
        <f t="shared" si="157"/>
        <v>-</v>
      </c>
      <c r="BL200" s="222" t="str">
        <f t="shared" si="157"/>
        <v>-</v>
      </c>
      <c r="BM200" s="222" t="str">
        <f t="shared" si="157"/>
        <v>-</v>
      </c>
      <c r="BN200" s="222" t="str">
        <f t="shared" si="157"/>
        <v>-</v>
      </c>
      <c r="BO200" s="222" t="str">
        <f t="shared" si="157"/>
        <v>-</v>
      </c>
      <c r="BP200" s="222" t="str">
        <f t="shared" si="157"/>
        <v>-</v>
      </c>
      <c r="BQ200" s="222" t="str">
        <f t="shared" si="157"/>
        <v>-</v>
      </c>
      <c r="BR200" s="133">
        <f t="shared" si="156"/>
        <v>0</v>
      </c>
    </row>
    <row r="201" spans="1:70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8"/>
      <c r="Q201" s="219" t="s">
        <v>936</v>
      </c>
      <c r="R201" s="223" t="str">
        <f t="shared" ref="R201:BQ201" si="158">IF(ISNUMBER(R200),(IF(R200&gt;0,(100/(R198+R199))*R198,"-")),"-")</f>
        <v>-</v>
      </c>
      <c r="S201" s="223" t="str">
        <f t="shared" si="158"/>
        <v>-</v>
      </c>
      <c r="T201" s="223" t="str">
        <f t="shared" si="158"/>
        <v>-</v>
      </c>
      <c r="U201" s="223" t="str">
        <f t="shared" si="158"/>
        <v>-</v>
      </c>
      <c r="V201" s="223" t="str">
        <f t="shared" si="158"/>
        <v>-</v>
      </c>
      <c r="W201" s="223" t="str">
        <f t="shared" si="158"/>
        <v>-</v>
      </c>
      <c r="X201" s="223" t="str">
        <f t="shared" si="158"/>
        <v>-</v>
      </c>
      <c r="Y201" s="223" t="str">
        <f t="shared" si="158"/>
        <v>-</v>
      </c>
      <c r="Z201" s="223" t="str">
        <f t="shared" si="158"/>
        <v>-</v>
      </c>
      <c r="AA201" s="223" t="str">
        <f t="shared" si="158"/>
        <v>-</v>
      </c>
      <c r="AB201" s="223" t="str">
        <f t="shared" si="158"/>
        <v>-</v>
      </c>
      <c r="AC201" s="223" t="str">
        <f t="shared" si="158"/>
        <v>-</v>
      </c>
      <c r="AD201" s="223" t="str">
        <f t="shared" si="158"/>
        <v>-</v>
      </c>
      <c r="AE201" s="223" t="str">
        <f t="shared" si="158"/>
        <v>-</v>
      </c>
      <c r="AF201" s="223" t="str">
        <f t="shared" si="158"/>
        <v>-</v>
      </c>
      <c r="AG201" s="223" t="str">
        <f t="shared" si="158"/>
        <v>-</v>
      </c>
      <c r="AH201" s="223" t="str">
        <f t="shared" si="158"/>
        <v>-</v>
      </c>
      <c r="AI201" s="223" t="str">
        <f t="shared" si="158"/>
        <v>-</v>
      </c>
      <c r="AJ201" s="223" t="str">
        <f t="shared" si="158"/>
        <v>-</v>
      </c>
      <c r="AK201" s="223" t="str">
        <f t="shared" si="158"/>
        <v>-</v>
      </c>
      <c r="AL201" s="223" t="str">
        <f t="shared" si="158"/>
        <v>-</v>
      </c>
      <c r="AM201" s="223" t="str">
        <f t="shared" si="158"/>
        <v>-</v>
      </c>
      <c r="AN201" s="223" t="str">
        <f t="shared" si="158"/>
        <v>-</v>
      </c>
      <c r="AO201" s="223" t="str">
        <f t="shared" si="158"/>
        <v>-</v>
      </c>
      <c r="AP201" s="223" t="str">
        <f t="shared" si="158"/>
        <v>-</v>
      </c>
      <c r="AQ201" s="223" t="str">
        <f t="shared" si="158"/>
        <v>-</v>
      </c>
      <c r="AR201" s="223" t="str">
        <f t="shared" si="158"/>
        <v>-</v>
      </c>
      <c r="AS201" s="223" t="str">
        <f t="shared" si="158"/>
        <v>-</v>
      </c>
      <c r="AT201" s="223" t="str">
        <f t="shared" si="158"/>
        <v>-</v>
      </c>
      <c r="AU201" s="223" t="str">
        <f t="shared" si="158"/>
        <v>-</v>
      </c>
      <c r="AV201" s="223" t="str">
        <f t="shared" si="158"/>
        <v>-</v>
      </c>
      <c r="AW201" s="223" t="str">
        <f t="shared" si="158"/>
        <v>-</v>
      </c>
      <c r="AX201" s="223" t="str">
        <f t="shared" si="158"/>
        <v>-</v>
      </c>
      <c r="AY201" s="223" t="str">
        <f t="shared" si="158"/>
        <v>-</v>
      </c>
      <c r="AZ201" s="223" t="str">
        <f t="shared" si="158"/>
        <v>-</v>
      </c>
      <c r="BA201" s="223" t="str">
        <f t="shared" si="158"/>
        <v>-</v>
      </c>
      <c r="BB201" s="223" t="str">
        <f t="shared" si="158"/>
        <v>-</v>
      </c>
      <c r="BC201" s="223" t="str">
        <f t="shared" si="158"/>
        <v>-</v>
      </c>
      <c r="BD201" s="223" t="str">
        <f t="shared" si="158"/>
        <v>-</v>
      </c>
      <c r="BE201" s="223" t="str">
        <f t="shared" si="158"/>
        <v>-</v>
      </c>
      <c r="BF201" s="223" t="str">
        <f t="shared" si="158"/>
        <v>-</v>
      </c>
      <c r="BG201" s="223" t="str">
        <f t="shared" si="158"/>
        <v>-</v>
      </c>
      <c r="BH201" s="223" t="str">
        <f t="shared" si="158"/>
        <v>-</v>
      </c>
      <c r="BI201" s="223" t="str">
        <f t="shared" si="158"/>
        <v>-</v>
      </c>
      <c r="BJ201" s="223" t="str">
        <f t="shared" si="158"/>
        <v>-</v>
      </c>
      <c r="BK201" s="223" t="str">
        <f t="shared" si="158"/>
        <v>-</v>
      </c>
      <c r="BL201" s="223" t="str">
        <f t="shared" si="158"/>
        <v>-</v>
      </c>
      <c r="BM201" s="223" t="str">
        <f t="shared" si="158"/>
        <v>-</v>
      </c>
      <c r="BN201" s="223" t="str">
        <f t="shared" si="158"/>
        <v>-</v>
      </c>
      <c r="BO201" s="223" t="str">
        <f t="shared" si="158"/>
        <v>-</v>
      </c>
      <c r="BP201" s="223" t="str">
        <f t="shared" si="158"/>
        <v>-</v>
      </c>
      <c r="BQ201" s="223" t="str">
        <f t="shared" si="158"/>
        <v>-</v>
      </c>
      <c r="BR201" s="119" t="e">
        <f t="shared" ref="BR201:BR202" si="159">AVERAGE(R201:BQ201)</f>
        <v>#DIV/0!</v>
      </c>
    </row>
    <row r="202" spans="1:70" x14ac:dyDescent="0.2">
      <c r="A202" s="286"/>
      <c r="B202" s="286"/>
      <c r="C202" s="286"/>
      <c r="D202" s="286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8"/>
      <c r="Q202" s="224" t="s">
        <v>937</v>
      </c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122" t="e">
        <f t="shared" si="159"/>
        <v>#DIV/0!</v>
      </c>
    </row>
    <row r="203" spans="1:70" ht="12.75" customHeight="1" x14ac:dyDescent="0.2">
      <c r="A203" s="306" t="s">
        <v>29</v>
      </c>
      <c r="B203" s="284">
        <v>43</v>
      </c>
      <c r="C203" s="307" t="s">
        <v>748</v>
      </c>
      <c r="D203" s="306" t="s">
        <v>76</v>
      </c>
      <c r="E203" s="304" t="s">
        <v>345</v>
      </c>
      <c r="F203" s="304"/>
      <c r="G203" s="304"/>
      <c r="H203" s="305" t="s">
        <v>749</v>
      </c>
      <c r="I203" s="304" t="s">
        <v>739</v>
      </c>
      <c r="J203" s="304"/>
      <c r="K203" s="304"/>
      <c r="L203" s="304"/>
      <c r="M203" s="304"/>
      <c r="N203" s="304"/>
      <c r="O203" s="304"/>
      <c r="P203" s="303"/>
      <c r="Q203" s="219" t="s">
        <v>934</v>
      </c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0"/>
      <c r="BN203" s="220"/>
      <c r="BO203" s="220"/>
      <c r="BP203" s="220"/>
      <c r="BQ203" s="220"/>
      <c r="BR203" s="132">
        <f t="shared" ref="BR203:BR205" si="160">SUM(R203:BQ203)</f>
        <v>0</v>
      </c>
    </row>
    <row r="204" spans="1:70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8"/>
      <c r="Q204" s="219" t="s">
        <v>935</v>
      </c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0"/>
      <c r="BN204" s="220"/>
      <c r="BO204" s="220"/>
      <c r="BP204" s="220"/>
      <c r="BQ204" s="220"/>
      <c r="BR204" s="132">
        <f t="shared" si="160"/>
        <v>0</v>
      </c>
    </row>
    <row r="205" spans="1:70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8"/>
      <c r="Q205" s="221" t="s">
        <v>633</v>
      </c>
      <c r="R205" s="222" t="str">
        <f t="shared" ref="R205:BQ205" si="161">IF(ISBLANK(R203),"-",R203+R204)</f>
        <v>-</v>
      </c>
      <c r="S205" s="222" t="str">
        <f t="shared" si="161"/>
        <v>-</v>
      </c>
      <c r="T205" s="222" t="str">
        <f t="shared" si="161"/>
        <v>-</v>
      </c>
      <c r="U205" s="222" t="str">
        <f t="shared" si="161"/>
        <v>-</v>
      </c>
      <c r="V205" s="222" t="str">
        <f t="shared" si="161"/>
        <v>-</v>
      </c>
      <c r="W205" s="222" t="str">
        <f t="shared" si="161"/>
        <v>-</v>
      </c>
      <c r="X205" s="222" t="str">
        <f t="shared" si="161"/>
        <v>-</v>
      </c>
      <c r="Y205" s="222" t="str">
        <f t="shared" si="161"/>
        <v>-</v>
      </c>
      <c r="Z205" s="222" t="str">
        <f t="shared" si="161"/>
        <v>-</v>
      </c>
      <c r="AA205" s="222" t="str">
        <f t="shared" si="161"/>
        <v>-</v>
      </c>
      <c r="AB205" s="222" t="str">
        <f t="shared" si="161"/>
        <v>-</v>
      </c>
      <c r="AC205" s="222" t="str">
        <f t="shared" si="161"/>
        <v>-</v>
      </c>
      <c r="AD205" s="222" t="str">
        <f t="shared" si="161"/>
        <v>-</v>
      </c>
      <c r="AE205" s="222" t="str">
        <f t="shared" si="161"/>
        <v>-</v>
      </c>
      <c r="AF205" s="222" t="str">
        <f t="shared" si="161"/>
        <v>-</v>
      </c>
      <c r="AG205" s="222" t="str">
        <f t="shared" si="161"/>
        <v>-</v>
      </c>
      <c r="AH205" s="222" t="str">
        <f t="shared" si="161"/>
        <v>-</v>
      </c>
      <c r="AI205" s="222" t="str">
        <f t="shared" si="161"/>
        <v>-</v>
      </c>
      <c r="AJ205" s="222" t="str">
        <f t="shared" si="161"/>
        <v>-</v>
      </c>
      <c r="AK205" s="222" t="str">
        <f t="shared" si="161"/>
        <v>-</v>
      </c>
      <c r="AL205" s="222" t="str">
        <f t="shared" si="161"/>
        <v>-</v>
      </c>
      <c r="AM205" s="222" t="str">
        <f t="shared" si="161"/>
        <v>-</v>
      </c>
      <c r="AN205" s="222" t="str">
        <f t="shared" si="161"/>
        <v>-</v>
      </c>
      <c r="AO205" s="222" t="str">
        <f t="shared" si="161"/>
        <v>-</v>
      </c>
      <c r="AP205" s="222" t="str">
        <f t="shared" si="161"/>
        <v>-</v>
      </c>
      <c r="AQ205" s="222" t="str">
        <f t="shared" si="161"/>
        <v>-</v>
      </c>
      <c r="AR205" s="222" t="str">
        <f t="shared" si="161"/>
        <v>-</v>
      </c>
      <c r="AS205" s="222" t="str">
        <f t="shared" si="161"/>
        <v>-</v>
      </c>
      <c r="AT205" s="222" t="str">
        <f t="shared" si="161"/>
        <v>-</v>
      </c>
      <c r="AU205" s="222" t="str">
        <f t="shared" si="161"/>
        <v>-</v>
      </c>
      <c r="AV205" s="222" t="str">
        <f t="shared" si="161"/>
        <v>-</v>
      </c>
      <c r="AW205" s="222" t="str">
        <f t="shared" si="161"/>
        <v>-</v>
      </c>
      <c r="AX205" s="222" t="str">
        <f t="shared" si="161"/>
        <v>-</v>
      </c>
      <c r="AY205" s="222" t="str">
        <f t="shared" si="161"/>
        <v>-</v>
      </c>
      <c r="AZ205" s="222" t="str">
        <f t="shared" si="161"/>
        <v>-</v>
      </c>
      <c r="BA205" s="222" t="str">
        <f t="shared" si="161"/>
        <v>-</v>
      </c>
      <c r="BB205" s="222" t="str">
        <f t="shared" si="161"/>
        <v>-</v>
      </c>
      <c r="BC205" s="222" t="str">
        <f t="shared" si="161"/>
        <v>-</v>
      </c>
      <c r="BD205" s="222" t="str">
        <f t="shared" si="161"/>
        <v>-</v>
      </c>
      <c r="BE205" s="222" t="str">
        <f t="shared" si="161"/>
        <v>-</v>
      </c>
      <c r="BF205" s="222" t="str">
        <f t="shared" si="161"/>
        <v>-</v>
      </c>
      <c r="BG205" s="222" t="str">
        <f t="shared" si="161"/>
        <v>-</v>
      </c>
      <c r="BH205" s="222" t="str">
        <f t="shared" si="161"/>
        <v>-</v>
      </c>
      <c r="BI205" s="222" t="str">
        <f t="shared" si="161"/>
        <v>-</v>
      </c>
      <c r="BJ205" s="222" t="str">
        <f t="shared" si="161"/>
        <v>-</v>
      </c>
      <c r="BK205" s="222" t="str">
        <f t="shared" si="161"/>
        <v>-</v>
      </c>
      <c r="BL205" s="222" t="str">
        <f t="shared" si="161"/>
        <v>-</v>
      </c>
      <c r="BM205" s="222" t="str">
        <f t="shared" si="161"/>
        <v>-</v>
      </c>
      <c r="BN205" s="222" t="str">
        <f t="shared" si="161"/>
        <v>-</v>
      </c>
      <c r="BO205" s="222" t="str">
        <f t="shared" si="161"/>
        <v>-</v>
      </c>
      <c r="BP205" s="222" t="str">
        <f t="shared" si="161"/>
        <v>-</v>
      </c>
      <c r="BQ205" s="222" t="str">
        <f t="shared" si="161"/>
        <v>-</v>
      </c>
      <c r="BR205" s="133">
        <f t="shared" si="160"/>
        <v>0</v>
      </c>
    </row>
    <row r="206" spans="1:70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8"/>
      <c r="Q206" s="219" t="s">
        <v>936</v>
      </c>
      <c r="R206" s="223" t="str">
        <f t="shared" ref="R206:BQ206" si="162">IF(ISNUMBER(R205),(IF(R205&gt;0,(100/(R203+R204))*R203,"-")),"-")</f>
        <v>-</v>
      </c>
      <c r="S206" s="223" t="str">
        <f t="shared" si="162"/>
        <v>-</v>
      </c>
      <c r="T206" s="223" t="str">
        <f t="shared" si="162"/>
        <v>-</v>
      </c>
      <c r="U206" s="223" t="str">
        <f t="shared" si="162"/>
        <v>-</v>
      </c>
      <c r="V206" s="223" t="str">
        <f t="shared" si="162"/>
        <v>-</v>
      </c>
      <c r="W206" s="223" t="str">
        <f t="shared" si="162"/>
        <v>-</v>
      </c>
      <c r="X206" s="223" t="str">
        <f t="shared" si="162"/>
        <v>-</v>
      </c>
      <c r="Y206" s="223" t="str">
        <f t="shared" si="162"/>
        <v>-</v>
      </c>
      <c r="Z206" s="223" t="str">
        <f t="shared" si="162"/>
        <v>-</v>
      </c>
      <c r="AA206" s="223" t="str">
        <f t="shared" si="162"/>
        <v>-</v>
      </c>
      <c r="AB206" s="223" t="str">
        <f t="shared" si="162"/>
        <v>-</v>
      </c>
      <c r="AC206" s="223" t="str">
        <f t="shared" si="162"/>
        <v>-</v>
      </c>
      <c r="AD206" s="223" t="str">
        <f t="shared" si="162"/>
        <v>-</v>
      </c>
      <c r="AE206" s="223" t="str">
        <f t="shared" si="162"/>
        <v>-</v>
      </c>
      <c r="AF206" s="223" t="str">
        <f t="shared" si="162"/>
        <v>-</v>
      </c>
      <c r="AG206" s="223" t="str">
        <f t="shared" si="162"/>
        <v>-</v>
      </c>
      <c r="AH206" s="223" t="str">
        <f t="shared" si="162"/>
        <v>-</v>
      </c>
      <c r="AI206" s="223" t="str">
        <f t="shared" si="162"/>
        <v>-</v>
      </c>
      <c r="AJ206" s="223" t="str">
        <f t="shared" si="162"/>
        <v>-</v>
      </c>
      <c r="AK206" s="223" t="str">
        <f t="shared" si="162"/>
        <v>-</v>
      </c>
      <c r="AL206" s="223" t="str">
        <f t="shared" si="162"/>
        <v>-</v>
      </c>
      <c r="AM206" s="223" t="str">
        <f t="shared" si="162"/>
        <v>-</v>
      </c>
      <c r="AN206" s="223" t="str">
        <f t="shared" si="162"/>
        <v>-</v>
      </c>
      <c r="AO206" s="223" t="str">
        <f t="shared" si="162"/>
        <v>-</v>
      </c>
      <c r="AP206" s="223" t="str">
        <f t="shared" si="162"/>
        <v>-</v>
      </c>
      <c r="AQ206" s="223" t="str">
        <f t="shared" si="162"/>
        <v>-</v>
      </c>
      <c r="AR206" s="223" t="str">
        <f t="shared" si="162"/>
        <v>-</v>
      </c>
      <c r="AS206" s="223" t="str">
        <f t="shared" si="162"/>
        <v>-</v>
      </c>
      <c r="AT206" s="223" t="str">
        <f t="shared" si="162"/>
        <v>-</v>
      </c>
      <c r="AU206" s="223" t="str">
        <f t="shared" si="162"/>
        <v>-</v>
      </c>
      <c r="AV206" s="223" t="str">
        <f t="shared" si="162"/>
        <v>-</v>
      </c>
      <c r="AW206" s="223" t="str">
        <f t="shared" si="162"/>
        <v>-</v>
      </c>
      <c r="AX206" s="223" t="str">
        <f t="shared" si="162"/>
        <v>-</v>
      </c>
      <c r="AY206" s="223" t="str">
        <f t="shared" si="162"/>
        <v>-</v>
      </c>
      <c r="AZ206" s="223" t="str">
        <f t="shared" si="162"/>
        <v>-</v>
      </c>
      <c r="BA206" s="223" t="str">
        <f t="shared" si="162"/>
        <v>-</v>
      </c>
      <c r="BB206" s="223" t="str">
        <f t="shared" si="162"/>
        <v>-</v>
      </c>
      <c r="BC206" s="223" t="str">
        <f t="shared" si="162"/>
        <v>-</v>
      </c>
      <c r="BD206" s="223" t="str">
        <f t="shared" si="162"/>
        <v>-</v>
      </c>
      <c r="BE206" s="223" t="str">
        <f t="shared" si="162"/>
        <v>-</v>
      </c>
      <c r="BF206" s="223" t="str">
        <f t="shared" si="162"/>
        <v>-</v>
      </c>
      <c r="BG206" s="223" t="str">
        <f t="shared" si="162"/>
        <v>-</v>
      </c>
      <c r="BH206" s="223" t="str">
        <f t="shared" si="162"/>
        <v>-</v>
      </c>
      <c r="BI206" s="223" t="str">
        <f t="shared" si="162"/>
        <v>-</v>
      </c>
      <c r="BJ206" s="223" t="str">
        <f t="shared" si="162"/>
        <v>-</v>
      </c>
      <c r="BK206" s="223" t="str">
        <f t="shared" si="162"/>
        <v>-</v>
      </c>
      <c r="BL206" s="223" t="str">
        <f t="shared" si="162"/>
        <v>-</v>
      </c>
      <c r="BM206" s="223" t="str">
        <f t="shared" si="162"/>
        <v>-</v>
      </c>
      <c r="BN206" s="223" t="str">
        <f t="shared" si="162"/>
        <v>-</v>
      </c>
      <c r="BO206" s="223" t="str">
        <f t="shared" si="162"/>
        <v>-</v>
      </c>
      <c r="BP206" s="223" t="str">
        <f t="shared" si="162"/>
        <v>-</v>
      </c>
      <c r="BQ206" s="223" t="str">
        <f t="shared" si="162"/>
        <v>-</v>
      </c>
      <c r="BR206" s="119" t="e">
        <f t="shared" ref="BR206:BR207" si="163">AVERAGE(R206:BQ206)</f>
        <v>#DIV/0!</v>
      </c>
    </row>
    <row r="207" spans="1:70" x14ac:dyDescent="0.2">
      <c r="A207" s="286"/>
      <c r="B207" s="286"/>
      <c r="C207" s="286"/>
      <c r="D207" s="286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8"/>
      <c r="Q207" s="224" t="s">
        <v>937</v>
      </c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25"/>
      <c r="AI207" s="225"/>
      <c r="AJ207" s="225"/>
      <c r="AK207" s="225"/>
      <c r="AL207" s="225"/>
      <c r="AM207" s="225"/>
      <c r="AN207" s="225"/>
      <c r="AO207" s="225"/>
      <c r="AP207" s="225"/>
      <c r="AQ207" s="225"/>
      <c r="AR207" s="225"/>
      <c r="AS207" s="225"/>
      <c r="AT207" s="225"/>
      <c r="AU207" s="225"/>
      <c r="AV207" s="225"/>
      <c r="AW207" s="225"/>
      <c r="AX207" s="225"/>
      <c r="AY207" s="225"/>
      <c r="AZ207" s="225"/>
      <c r="BA207" s="225"/>
      <c r="BB207" s="225"/>
      <c r="BC207" s="225"/>
      <c r="BD207" s="225"/>
      <c r="BE207" s="225"/>
      <c r="BF207" s="225"/>
      <c r="BG207" s="225"/>
      <c r="BH207" s="225"/>
      <c r="BI207" s="225"/>
      <c r="BJ207" s="225"/>
      <c r="BK207" s="225"/>
      <c r="BL207" s="225"/>
      <c r="BM207" s="225"/>
      <c r="BN207" s="225"/>
      <c r="BO207" s="225"/>
      <c r="BP207" s="225"/>
      <c r="BQ207" s="225"/>
      <c r="BR207" s="122" t="e">
        <f t="shared" si="163"/>
        <v>#DIV/0!</v>
      </c>
    </row>
    <row r="208" spans="1:70" ht="12.75" customHeight="1" x14ac:dyDescent="0.2">
      <c r="A208" s="306" t="s">
        <v>29</v>
      </c>
      <c r="B208" s="292">
        <v>44</v>
      </c>
      <c r="C208" s="307" t="s">
        <v>748</v>
      </c>
      <c r="D208" s="306" t="s">
        <v>76</v>
      </c>
      <c r="E208" s="304" t="s">
        <v>345</v>
      </c>
      <c r="F208" s="304"/>
      <c r="G208" s="304"/>
      <c r="H208" s="305" t="s">
        <v>749</v>
      </c>
      <c r="I208" s="304" t="s">
        <v>739</v>
      </c>
      <c r="J208" s="304"/>
      <c r="K208" s="304"/>
      <c r="L208" s="304"/>
      <c r="M208" s="304"/>
      <c r="N208" s="304"/>
      <c r="O208" s="304"/>
      <c r="P208" s="303"/>
      <c r="Q208" s="219" t="s">
        <v>934</v>
      </c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0"/>
      <c r="BN208" s="230"/>
      <c r="BO208" s="230"/>
      <c r="BP208" s="230"/>
      <c r="BQ208" s="230"/>
      <c r="BR208" s="132">
        <f t="shared" ref="BR208:BR210" si="164">SUM(R208:BQ208)</f>
        <v>0</v>
      </c>
    </row>
    <row r="209" spans="1:70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8"/>
      <c r="Q209" s="219" t="s">
        <v>935</v>
      </c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0"/>
      <c r="BN209" s="230"/>
      <c r="BO209" s="230"/>
      <c r="BP209" s="230"/>
      <c r="BQ209" s="230"/>
      <c r="BR209" s="132">
        <f t="shared" si="164"/>
        <v>0</v>
      </c>
    </row>
    <row r="210" spans="1:70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8"/>
      <c r="Q210" s="221" t="s">
        <v>633</v>
      </c>
      <c r="R210" s="222" t="str">
        <f t="shared" ref="R210:BQ210" si="165">IF(ISBLANK(R208),"-",R208+R209)</f>
        <v>-</v>
      </c>
      <c r="S210" s="222" t="str">
        <f t="shared" si="165"/>
        <v>-</v>
      </c>
      <c r="T210" s="222" t="str">
        <f t="shared" si="165"/>
        <v>-</v>
      </c>
      <c r="U210" s="222" t="str">
        <f t="shared" si="165"/>
        <v>-</v>
      </c>
      <c r="V210" s="222" t="str">
        <f t="shared" si="165"/>
        <v>-</v>
      </c>
      <c r="W210" s="222" t="str">
        <f t="shared" si="165"/>
        <v>-</v>
      </c>
      <c r="X210" s="222" t="str">
        <f t="shared" si="165"/>
        <v>-</v>
      </c>
      <c r="Y210" s="222" t="str">
        <f t="shared" si="165"/>
        <v>-</v>
      </c>
      <c r="Z210" s="222" t="str">
        <f t="shared" si="165"/>
        <v>-</v>
      </c>
      <c r="AA210" s="222" t="str">
        <f t="shared" si="165"/>
        <v>-</v>
      </c>
      <c r="AB210" s="222" t="str">
        <f t="shared" si="165"/>
        <v>-</v>
      </c>
      <c r="AC210" s="222" t="str">
        <f t="shared" si="165"/>
        <v>-</v>
      </c>
      <c r="AD210" s="222" t="str">
        <f t="shared" si="165"/>
        <v>-</v>
      </c>
      <c r="AE210" s="222" t="str">
        <f t="shared" si="165"/>
        <v>-</v>
      </c>
      <c r="AF210" s="222" t="str">
        <f t="shared" si="165"/>
        <v>-</v>
      </c>
      <c r="AG210" s="222" t="str">
        <f t="shared" si="165"/>
        <v>-</v>
      </c>
      <c r="AH210" s="222" t="str">
        <f t="shared" si="165"/>
        <v>-</v>
      </c>
      <c r="AI210" s="222" t="str">
        <f t="shared" si="165"/>
        <v>-</v>
      </c>
      <c r="AJ210" s="222" t="str">
        <f t="shared" si="165"/>
        <v>-</v>
      </c>
      <c r="AK210" s="222" t="str">
        <f t="shared" si="165"/>
        <v>-</v>
      </c>
      <c r="AL210" s="222" t="str">
        <f t="shared" si="165"/>
        <v>-</v>
      </c>
      <c r="AM210" s="222" t="str">
        <f t="shared" si="165"/>
        <v>-</v>
      </c>
      <c r="AN210" s="222" t="str">
        <f t="shared" si="165"/>
        <v>-</v>
      </c>
      <c r="AO210" s="222" t="str">
        <f t="shared" si="165"/>
        <v>-</v>
      </c>
      <c r="AP210" s="222" t="str">
        <f t="shared" si="165"/>
        <v>-</v>
      </c>
      <c r="AQ210" s="222" t="str">
        <f t="shared" si="165"/>
        <v>-</v>
      </c>
      <c r="AR210" s="222" t="str">
        <f t="shared" si="165"/>
        <v>-</v>
      </c>
      <c r="AS210" s="222" t="str">
        <f t="shared" si="165"/>
        <v>-</v>
      </c>
      <c r="AT210" s="222" t="str">
        <f t="shared" si="165"/>
        <v>-</v>
      </c>
      <c r="AU210" s="222" t="str">
        <f t="shared" si="165"/>
        <v>-</v>
      </c>
      <c r="AV210" s="222" t="str">
        <f t="shared" si="165"/>
        <v>-</v>
      </c>
      <c r="AW210" s="222" t="str">
        <f t="shared" si="165"/>
        <v>-</v>
      </c>
      <c r="AX210" s="222" t="str">
        <f t="shared" si="165"/>
        <v>-</v>
      </c>
      <c r="AY210" s="222" t="str">
        <f t="shared" si="165"/>
        <v>-</v>
      </c>
      <c r="AZ210" s="222" t="str">
        <f t="shared" si="165"/>
        <v>-</v>
      </c>
      <c r="BA210" s="222" t="str">
        <f t="shared" si="165"/>
        <v>-</v>
      </c>
      <c r="BB210" s="222" t="str">
        <f t="shared" si="165"/>
        <v>-</v>
      </c>
      <c r="BC210" s="222" t="str">
        <f t="shared" si="165"/>
        <v>-</v>
      </c>
      <c r="BD210" s="222" t="str">
        <f t="shared" si="165"/>
        <v>-</v>
      </c>
      <c r="BE210" s="222" t="str">
        <f t="shared" si="165"/>
        <v>-</v>
      </c>
      <c r="BF210" s="222" t="str">
        <f t="shared" si="165"/>
        <v>-</v>
      </c>
      <c r="BG210" s="222" t="str">
        <f t="shared" si="165"/>
        <v>-</v>
      </c>
      <c r="BH210" s="222" t="str">
        <f t="shared" si="165"/>
        <v>-</v>
      </c>
      <c r="BI210" s="222" t="str">
        <f t="shared" si="165"/>
        <v>-</v>
      </c>
      <c r="BJ210" s="222" t="str">
        <f t="shared" si="165"/>
        <v>-</v>
      </c>
      <c r="BK210" s="222" t="str">
        <f t="shared" si="165"/>
        <v>-</v>
      </c>
      <c r="BL210" s="222" t="str">
        <f t="shared" si="165"/>
        <v>-</v>
      </c>
      <c r="BM210" s="222" t="str">
        <f t="shared" si="165"/>
        <v>-</v>
      </c>
      <c r="BN210" s="222" t="str">
        <f t="shared" si="165"/>
        <v>-</v>
      </c>
      <c r="BO210" s="222" t="str">
        <f t="shared" si="165"/>
        <v>-</v>
      </c>
      <c r="BP210" s="222" t="str">
        <f t="shared" si="165"/>
        <v>-</v>
      </c>
      <c r="BQ210" s="222" t="str">
        <f t="shared" si="165"/>
        <v>-</v>
      </c>
      <c r="BR210" s="133">
        <f t="shared" si="164"/>
        <v>0</v>
      </c>
    </row>
    <row r="211" spans="1:70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8"/>
      <c r="Q211" s="219" t="s">
        <v>936</v>
      </c>
      <c r="R211" s="223" t="str">
        <f t="shared" ref="R211:BQ211" si="166">IF(ISNUMBER(R210),(IF(R210&gt;0,(100/(R208+R209))*R208,"-")),"-")</f>
        <v>-</v>
      </c>
      <c r="S211" s="223" t="str">
        <f t="shared" si="166"/>
        <v>-</v>
      </c>
      <c r="T211" s="223" t="str">
        <f t="shared" si="166"/>
        <v>-</v>
      </c>
      <c r="U211" s="223" t="str">
        <f t="shared" si="166"/>
        <v>-</v>
      </c>
      <c r="V211" s="223" t="str">
        <f t="shared" si="166"/>
        <v>-</v>
      </c>
      <c r="W211" s="223" t="str">
        <f t="shared" si="166"/>
        <v>-</v>
      </c>
      <c r="X211" s="223" t="str">
        <f t="shared" si="166"/>
        <v>-</v>
      </c>
      <c r="Y211" s="223" t="str">
        <f t="shared" si="166"/>
        <v>-</v>
      </c>
      <c r="Z211" s="223" t="str">
        <f t="shared" si="166"/>
        <v>-</v>
      </c>
      <c r="AA211" s="223" t="str">
        <f t="shared" si="166"/>
        <v>-</v>
      </c>
      <c r="AB211" s="223" t="str">
        <f t="shared" si="166"/>
        <v>-</v>
      </c>
      <c r="AC211" s="223" t="str">
        <f t="shared" si="166"/>
        <v>-</v>
      </c>
      <c r="AD211" s="223" t="str">
        <f t="shared" si="166"/>
        <v>-</v>
      </c>
      <c r="AE211" s="223" t="str">
        <f t="shared" si="166"/>
        <v>-</v>
      </c>
      <c r="AF211" s="223" t="str">
        <f t="shared" si="166"/>
        <v>-</v>
      </c>
      <c r="AG211" s="223" t="str">
        <f t="shared" si="166"/>
        <v>-</v>
      </c>
      <c r="AH211" s="223" t="str">
        <f t="shared" si="166"/>
        <v>-</v>
      </c>
      <c r="AI211" s="223" t="str">
        <f t="shared" si="166"/>
        <v>-</v>
      </c>
      <c r="AJ211" s="223" t="str">
        <f t="shared" si="166"/>
        <v>-</v>
      </c>
      <c r="AK211" s="223" t="str">
        <f t="shared" si="166"/>
        <v>-</v>
      </c>
      <c r="AL211" s="223" t="str">
        <f t="shared" si="166"/>
        <v>-</v>
      </c>
      <c r="AM211" s="223" t="str">
        <f t="shared" si="166"/>
        <v>-</v>
      </c>
      <c r="AN211" s="223" t="str">
        <f t="shared" si="166"/>
        <v>-</v>
      </c>
      <c r="AO211" s="223" t="str">
        <f t="shared" si="166"/>
        <v>-</v>
      </c>
      <c r="AP211" s="223" t="str">
        <f t="shared" si="166"/>
        <v>-</v>
      </c>
      <c r="AQ211" s="223" t="str">
        <f t="shared" si="166"/>
        <v>-</v>
      </c>
      <c r="AR211" s="223" t="str">
        <f t="shared" si="166"/>
        <v>-</v>
      </c>
      <c r="AS211" s="223" t="str">
        <f t="shared" si="166"/>
        <v>-</v>
      </c>
      <c r="AT211" s="223" t="str">
        <f t="shared" si="166"/>
        <v>-</v>
      </c>
      <c r="AU211" s="223" t="str">
        <f t="shared" si="166"/>
        <v>-</v>
      </c>
      <c r="AV211" s="223" t="str">
        <f t="shared" si="166"/>
        <v>-</v>
      </c>
      <c r="AW211" s="223" t="str">
        <f t="shared" si="166"/>
        <v>-</v>
      </c>
      <c r="AX211" s="223" t="str">
        <f t="shared" si="166"/>
        <v>-</v>
      </c>
      <c r="AY211" s="223" t="str">
        <f t="shared" si="166"/>
        <v>-</v>
      </c>
      <c r="AZ211" s="223" t="str">
        <f t="shared" si="166"/>
        <v>-</v>
      </c>
      <c r="BA211" s="223" t="str">
        <f t="shared" si="166"/>
        <v>-</v>
      </c>
      <c r="BB211" s="223" t="str">
        <f t="shared" si="166"/>
        <v>-</v>
      </c>
      <c r="BC211" s="223" t="str">
        <f t="shared" si="166"/>
        <v>-</v>
      </c>
      <c r="BD211" s="223" t="str">
        <f t="shared" si="166"/>
        <v>-</v>
      </c>
      <c r="BE211" s="223" t="str">
        <f t="shared" si="166"/>
        <v>-</v>
      </c>
      <c r="BF211" s="223" t="str">
        <f t="shared" si="166"/>
        <v>-</v>
      </c>
      <c r="BG211" s="223" t="str">
        <f t="shared" si="166"/>
        <v>-</v>
      </c>
      <c r="BH211" s="223" t="str">
        <f t="shared" si="166"/>
        <v>-</v>
      </c>
      <c r="BI211" s="223" t="str">
        <f t="shared" si="166"/>
        <v>-</v>
      </c>
      <c r="BJ211" s="223" t="str">
        <f t="shared" si="166"/>
        <v>-</v>
      </c>
      <c r="BK211" s="223" t="str">
        <f t="shared" si="166"/>
        <v>-</v>
      </c>
      <c r="BL211" s="223" t="str">
        <f t="shared" si="166"/>
        <v>-</v>
      </c>
      <c r="BM211" s="223" t="str">
        <f t="shared" si="166"/>
        <v>-</v>
      </c>
      <c r="BN211" s="223" t="str">
        <f t="shared" si="166"/>
        <v>-</v>
      </c>
      <c r="BO211" s="223" t="str">
        <f t="shared" si="166"/>
        <v>-</v>
      </c>
      <c r="BP211" s="223" t="str">
        <f t="shared" si="166"/>
        <v>-</v>
      </c>
      <c r="BQ211" s="223" t="str">
        <f t="shared" si="166"/>
        <v>-</v>
      </c>
      <c r="BR211" s="119" t="e">
        <f t="shared" ref="BR211:BR212" si="167">AVERAGE(R211:BQ211)</f>
        <v>#DIV/0!</v>
      </c>
    </row>
    <row r="212" spans="1:70" x14ac:dyDescent="0.2">
      <c r="A212" s="286"/>
      <c r="B212" s="286"/>
      <c r="C212" s="286"/>
      <c r="D212" s="286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8"/>
      <c r="Q212" s="224" t="s">
        <v>937</v>
      </c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5"/>
      <c r="BN212" s="225"/>
      <c r="BO212" s="225"/>
      <c r="BP212" s="225"/>
      <c r="BQ212" s="225"/>
      <c r="BR212" s="122" t="e">
        <f t="shared" si="167"/>
        <v>#DIV/0!</v>
      </c>
    </row>
    <row r="213" spans="1:70" ht="12.75" customHeight="1" x14ac:dyDescent="0.2">
      <c r="A213" s="306" t="s">
        <v>29</v>
      </c>
      <c r="B213" s="292">
        <v>45</v>
      </c>
      <c r="C213" s="307" t="s">
        <v>748</v>
      </c>
      <c r="D213" s="306" t="s">
        <v>76</v>
      </c>
      <c r="E213" s="304" t="s">
        <v>345</v>
      </c>
      <c r="F213" s="304"/>
      <c r="G213" s="304"/>
      <c r="H213" s="305" t="s">
        <v>749</v>
      </c>
      <c r="I213" s="304" t="s">
        <v>739</v>
      </c>
      <c r="J213" s="304"/>
      <c r="K213" s="304"/>
      <c r="L213" s="304"/>
      <c r="M213" s="304"/>
      <c r="N213" s="304"/>
      <c r="O213" s="304"/>
      <c r="P213" s="303"/>
      <c r="Q213" s="219" t="s">
        <v>934</v>
      </c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0"/>
      <c r="BN213" s="230"/>
      <c r="BO213" s="230"/>
      <c r="BP213" s="230"/>
      <c r="BQ213" s="230"/>
      <c r="BR213" s="132">
        <f t="shared" ref="BR213:BR215" si="168">SUM(R213:BQ213)</f>
        <v>0</v>
      </c>
    </row>
    <row r="214" spans="1:70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8"/>
      <c r="Q214" s="219" t="s">
        <v>935</v>
      </c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0"/>
      <c r="BN214" s="230"/>
      <c r="BO214" s="230"/>
      <c r="BP214" s="230"/>
      <c r="BQ214" s="230"/>
      <c r="BR214" s="132">
        <f t="shared" si="168"/>
        <v>0</v>
      </c>
    </row>
    <row r="215" spans="1:70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8"/>
      <c r="Q215" s="221" t="s">
        <v>633</v>
      </c>
      <c r="R215" s="222" t="str">
        <f t="shared" ref="R215:BQ215" si="169">IF(ISBLANK(R213),"-",R213+R214)</f>
        <v>-</v>
      </c>
      <c r="S215" s="222" t="str">
        <f t="shared" si="169"/>
        <v>-</v>
      </c>
      <c r="T215" s="222" t="str">
        <f t="shared" si="169"/>
        <v>-</v>
      </c>
      <c r="U215" s="222" t="str">
        <f t="shared" si="169"/>
        <v>-</v>
      </c>
      <c r="V215" s="222" t="str">
        <f t="shared" si="169"/>
        <v>-</v>
      </c>
      <c r="W215" s="222" t="str">
        <f t="shared" si="169"/>
        <v>-</v>
      </c>
      <c r="X215" s="222" t="str">
        <f t="shared" si="169"/>
        <v>-</v>
      </c>
      <c r="Y215" s="222" t="str">
        <f t="shared" si="169"/>
        <v>-</v>
      </c>
      <c r="Z215" s="222" t="str">
        <f t="shared" si="169"/>
        <v>-</v>
      </c>
      <c r="AA215" s="222" t="str">
        <f t="shared" si="169"/>
        <v>-</v>
      </c>
      <c r="AB215" s="222" t="str">
        <f t="shared" si="169"/>
        <v>-</v>
      </c>
      <c r="AC215" s="222" t="str">
        <f t="shared" si="169"/>
        <v>-</v>
      </c>
      <c r="AD215" s="222" t="str">
        <f t="shared" si="169"/>
        <v>-</v>
      </c>
      <c r="AE215" s="222" t="str">
        <f t="shared" si="169"/>
        <v>-</v>
      </c>
      <c r="AF215" s="222" t="str">
        <f t="shared" si="169"/>
        <v>-</v>
      </c>
      <c r="AG215" s="222" t="str">
        <f t="shared" si="169"/>
        <v>-</v>
      </c>
      <c r="AH215" s="222" t="str">
        <f t="shared" si="169"/>
        <v>-</v>
      </c>
      <c r="AI215" s="222" t="str">
        <f t="shared" si="169"/>
        <v>-</v>
      </c>
      <c r="AJ215" s="222" t="str">
        <f t="shared" si="169"/>
        <v>-</v>
      </c>
      <c r="AK215" s="222" t="str">
        <f t="shared" si="169"/>
        <v>-</v>
      </c>
      <c r="AL215" s="222" t="str">
        <f t="shared" si="169"/>
        <v>-</v>
      </c>
      <c r="AM215" s="222" t="str">
        <f t="shared" si="169"/>
        <v>-</v>
      </c>
      <c r="AN215" s="222" t="str">
        <f t="shared" si="169"/>
        <v>-</v>
      </c>
      <c r="AO215" s="222" t="str">
        <f t="shared" si="169"/>
        <v>-</v>
      </c>
      <c r="AP215" s="222" t="str">
        <f t="shared" si="169"/>
        <v>-</v>
      </c>
      <c r="AQ215" s="222" t="str">
        <f t="shared" si="169"/>
        <v>-</v>
      </c>
      <c r="AR215" s="222" t="str">
        <f t="shared" si="169"/>
        <v>-</v>
      </c>
      <c r="AS215" s="222" t="str">
        <f t="shared" si="169"/>
        <v>-</v>
      </c>
      <c r="AT215" s="222" t="str">
        <f t="shared" si="169"/>
        <v>-</v>
      </c>
      <c r="AU215" s="222" t="str">
        <f t="shared" si="169"/>
        <v>-</v>
      </c>
      <c r="AV215" s="222" t="str">
        <f t="shared" si="169"/>
        <v>-</v>
      </c>
      <c r="AW215" s="222" t="str">
        <f t="shared" si="169"/>
        <v>-</v>
      </c>
      <c r="AX215" s="222" t="str">
        <f t="shared" si="169"/>
        <v>-</v>
      </c>
      <c r="AY215" s="222" t="str">
        <f t="shared" si="169"/>
        <v>-</v>
      </c>
      <c r="AZ215" s="222" t="str">
        <f t="shared" si="169"/>
        <v>-</v>
      </c>
      <c r="BA215" s="222" t="str">
        <f t="shared" si="169"/>
        <v>-</v>
      </c>
      <c r="BB215" s="222" t="str">
        <f t="shared" si="169"/>
        <v>-</v>
      </c>
      <c r="BC215" s="222" t="str">
        <f t="shared" si="169"/>
        <v>-</v>
      </c>
      <c r="BD215" s="222" t="str">
        <f t="shared" si="169"/>
        <v>-</v>
      </c>
      <c r="BE215" s="222" t="str">
        <f t="shared" si="169"/>
        <v>-</v>
      </c>
      <c r="BF215" s="222" t="str">
        <f t="shared" si="169"/>
        <v>-</v>
      </c>
      <c r="BG215" s="222" t="str">
        <f t="shared" si="169"/>
        <v>-</v>
      </c>
      <c r="BH215" s="222" t="str">
        <f t="shared" si="169"/>
        <v>-</v>
      </c>
      <c r="BI215" s="222" t="str">
        <f t="shared" si="169"/>
        <v>-</v>
      </c>
      <c r="BJ215" s="222" t="str">
        <f t="shared" si="169"/>
        <v>-</v>
      </c>
      <c r="BK215" s="222" t="str">
        <f t="shared" si="169"/>
        <v>-</v>
      </c>
      <c r="BL215" s="222" t="str">
        <f t="shared" si="169"/>
        <v>-</v>
      </c>
      <c r="BM215" s="222" t="str">
        <f t="shared" si="169"/>
        <v>-</v>
      </c>
      <c r="BN215" s="222" t="str">
        <f t="shared" si="169"/>
        <v>-</v>
      </c>
      <c r="BO215" s="222" t="str">
        <f t="shared" si="169"/>
        <v>-</v>
      </c>
      <c r="BP215" s="222" t="str">
        <f t="shared" si="169"/>
        <v>-</v>
      </c>
      <c r="BQ215" s="222" t="str">
        <f t="shared" si="169"/>
        <v>-</v>
      </c>
      <c r="BR215" s="133">
        <f t="shared" si="168"/>
        <v>0</v>
      </c>
    </row>
    <row r="216" spans="1:70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8"/>
      <c r="Q216" s="219" t="s">
        <v>936</v>
      </c>
      <c r="R216" s="223" t="str">
        <f t="shared" ref="R216:BQ216" si="170">IF(ISNUMBER(R215),(IF(R215&gt;0,(100/(R213+R214))*R213,"-")),"-")</f>
        <v>-</v>
      </c>
      <c r="S216" s="223" t="str">
        <f t="shared" si="170"/>
        <v>-</v>
      </c>
      <c r="T216" s="223" t="str">
        <f t="shared" si="170"/>
        <v>-</v>
      </c>
      <c r="U216" s="223" t="str">
        <f t="shared" si="170"/>
        <v>-</v>
      </c>
      <c r="V216" s="223" t="str">
        <f t="shared" si="170"/>
        <v>-</v>
      </c>
      <c r="W216" s="223" t="str">
        <f t="shared" si="170"/>
        <v>-</v>
      </c>
      <c r="X216" s="223" t="str">
        <f t="shared" si="170"/>
        <v>-</v>
      </c>
      <c r="Y216" s="223" t="str">
        <f t="shared" si="170"/>
        <v>-</v>
      </c>
      <c r="Z216" s="223" t="str">
        <f t="shared" si="170"/>
        <v>-</v>
      </c>
      <c r="AA216" s="223" t="str">
        <f t="shared" si="170"/>
        <v>-</v>
      </c>
      <c r="AB216" s="223" t="str">
        <f t="shared" si="170"/>
        <v>-</v>
      </c>
      <c r="AC216" s="223" t="str">
        <f t="shared" si="170"/>
        <v>-</v>
      </c>
      <c r="AD216" s="223" t="str">
        <f t="shared" si="170"/>
        <v>-</v>
      </c>
      <c r="AE216" s="223" t="str">
        <f t="shared" si="170"/>
        <v>-</v>
      </c>
      <c r="AF216" s="223" t="str">
        <f t="shared" si="170"/>
        <v>-</v>
      </c>
      <c r="AG216" s="223" t="str">
        <f t="shared" si="170"/>
        <v>-</v>
      </c>
      <c r="AH216" s="223" t="str">
        <f t="shared" si="170"/>
        <v>-</v>
      </c>
      <c r="AI216" s="223" t="str">
        <f t="shared" si="170"/>
        <v>-</v>
      </c>
      <c r="AJ216" s="223" t="str">
        <f t="shared" si="170"/>
        <v>-</v>
      </c>
      <c r="AK216" s="223" t="str">
        <f t="shared" si="170"/>
        <v>-</v>
      </c>
      <c r="AL216" s="223" t="str">
        <f t="shared" si="170"/>
        <v>-</v>
      </c>
      <c r="AM216" s="223" t="str">
        <f t="shared" si="170"/>
        <v>-</v>
      </c>
      <c r="AN216" s="223" t="str">
        <f t="shared" si="170"/>
        <v>-</v>
      </c>
      <c r="AO216" s="223" t="str">
        <f t="shared" si="170"/>
        <v>-</v>
      </c>
      <c r="AP216" s="223" t="str">
        <f t="shared" si="170"/>
        <v>-</v>
      </c>
      <c r="AQ216" s="223" t="str">
        <f t="shared" si="170"/>
        <v>-</v>
      </c>
      <c r="AR216" s="223" t="str">
        <f t="shared" si="170"/>
        <v>-</v>
      </c>
      <c r="AS216" s="223" t="str">
        <f t="shared" si="170"/>
        <v>-</v>
      </c>
      <c r="AT216" s="223" t="str">
        <f t="shared" si="170"/>
        <v>-</v>
      </c>
      <c r="AU216" s="223" t="str">
        <f t="shared" si="170"/>
        <v>-</v>
      </c>
      <c r="AV216" s="223" t="str">
        <f t="shared" si="170"/>
        <v>-</v>
      </c>
      <c r="AW216" s="223" t="str">
        <f t="shared" si="170"/>
        <v>-</v>
      </c>
      <c r="AX216" s="223" t="str">
        <f t="shared" si="170"/>
        <v>-</v>
      </c>
      <c r="AY216" s="223" t="str">
        <f t="shared" si="170"/>
        <v>-</v>
      </c>
      <c r="AZ216" s="223" t="str">
        <f t="shared" si="170"/>
        <v>-</v>
      </c>
      <c r="BA216" s="223" t="str">
        <f t="shared" si="170"/>
        <v>-</v>
      </c>
      <c r="BB216" s="223" t="str">
        <f t="shared" si="170"/>
        <v>-</v>
      </c>
      <c r="BC216" s="223" t="str">
        <f t="shared" si="170"/>
        <v>-</v>
      </c>
      <c r="BD216" s="223" t="str">
        <f t="shared" si="170"/>
        <v>-</v>
      </c>
      <c r="BE216" s="223" t="str">
        <f t="shared" si="170"/>
        <v>-</v>
      </c>
      <c r="BF216" s="223" t="str">
        <f t="shared" si="170"/>
        <v>-</v>
      </c>
      <c r="BG216" s="223" t="str">
        <f t="shared" si="170"/>
        <v>-</v>
      </c>
      <c r="BH216" s="223" t="str">
        <f t="shared" si="170"/>
        <v>-</v>
      </c>
      <c r="BI216" s="223" t="str">
        <f t="shared" si="170"/>
        <v>-</v>
      </c>
      <c r="BJ216" s="223" t="str">
        <f t="shared" si="170"/>
        <v>-</v>
      </c>
      <c r="BK216" s="223" t="str">
        <f t="shared" si="170"/>
        <v>-</v>
      </c>
      <c r="BL216" s="223" t="str">
        <f t="shared" si="170"/>
        <v>-</v>
      </c>
      <c r="BM216" s="223" t="str">
        <f t="shared" si="170"/>
        <v>-</v>
      </c>
      <c r="BN216" s="223" t="str">
        <f t="shared" si="170"/>
        <v>-</v>
      </c>
      <c r="BO216" s="223" t="str">
        <f t="shared" si="170"/>
        <v>-</v>
      </c>
      <c r="BP216" s="223" t="str">
        <f t="shared" si="170"/>
        <v>-</v>
      </c>
      <c r="BQ216" s="223" t="str">
        <f t="shared" si="170"/>
        <v>-</v>
      </c>
      <c r="BR216" s="119" t="e">
        <f t="shared" ref="BR216:BR217" si="171">AVERAGE(R216:BQ216)</f>
        <v>#DIV/0!</v>
      </c>
    </row>
    <row r="217" spans="1:70" x14ac:dyDescent="0.2">
      <c r="A217" s="286"/>
      <c r="B217" s="286"/>
      <c r="C217" s="286"/>
      <c r="D217" s="286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8"/>
      <c r="Q217" s="224" t="s">
        <v>937</v>
      </c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5"/>
      <c r="BN217" s="225"/>
      <c r="BO217" s="225"/>
      <c r="BP217" s="225"/>
      <c r="BQ217" s="225"/>
      <c r="BR217" s="122" t="e">
        <f t="shared" si="171"/>
        <v>#DIV/0!</v>
      </c>
    </row>
    <row r="218" spans="1:70" ht="12.75" customHeight="1" x14ac:dyDescent="0.2">
      <c r="A218" s="306" t="s">
        <v>29</v>
      </c>
      <c r="B218" s="284">
        <v>46</v>
      </c>
      <c r="C218" s="307" t="s">
        <v>748</v>
      </c>
      <c r="D218" s="306" t="s">
        <v>76</v>
      </c>
      <c r="E218" s="304" t="s">
        <v>345</v>
      </c>
      <c r="F218" s="304"/>
      <c r="G218" s="304"/>
      <c r="H218" s="305" t="s">
        <v>749</v>
      </c>
      <c r="I218" s="304" t="s">
        <v>739</v>
      </c>
      <c r="J218" s="304"/>
      <c r="K218" s="304"/>
      <c r="L218" s="304"/>
      <c r="M218" s="304"/>
      <c r="N218" s="304"/>
      <c r="O218" s="304"/>
      <c r="P218" s="303"/>
      <c r="Q218" s="219" t="s">
        <v>934</v>
      </c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20"/>
      <c r="BG218" s="220"/>
      <c r="BH218" s="220"/>
      <c r="BI218" s="220"/>
      <c r="BJ218" s="220"/>
      <c r="BK218" s="220"/>
      <c r="BL218" s="220"/>
      <c r="BM218" s="220"/>
      <c r="BN218" s="220"/>
      <c r="BO218" s="220"/>
      <c r="BP218" s="220"/>
      <c r="BQ218" s="220"/>
      <c r="BR218" s="132">
        <f t="shared" ref="BR218:BR220" si="172">SUM(R218:BQ218)</f>
        <v>0</v>
      </c>
    </row>
    <row r="219" spans="1:70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8"/>
      <c r="Q219" s="219" t="s">
        <v>935</v>
      </c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/>
      <c r="BJ219" s="220"/>
      <c r="BK219" s="220"/>
      <c r="BL219" s="220"/>
      <c r="BM219" s="220"/>
      <c r="BN219" s="220"/>
      <c r="BO219" s="220"/>
      <c r="BP219" s="220"/>
      <c r="BQ219" s="220"/>
      <c r="BR219" s="132">
        <f t="shared" si="172"/>
        <v>0</v>
      </c>
    </row>
    <row r="220" spans="1:70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8"/>
      <c r="Q220" s="221" t="s">
        <v>633</v>
      </c>
      <c r="R220" s="222" t="str">
        <f t="shared" ref="R220:BQ220" si="173">IF(ISBLANK(R218),"-",R218+R219)</f>
        <v>-</v>
      </c>
      <c r="S220" s="222" t="str">
        <f t="shared" si="173"/>
        <v>-</v>
      </c>
      <c r="T220" s="222" t="str">
        <f t="shared" si="173"/>
        <v>-</v>
      </c>
      <c r="U220" s="222" t="str">
        <f t="shared" si="173"/>
        <v>-</v>
      </c>
      <c r="V220" s="222" t="str">
        <f t="shared" si="173"/>
        <v>-</v>
      </c>
      <c r="W220" s="222" t="str">
        <f t="shared" si="173"/>
        <v>-</v>
      </c>
      <c r="X220" s="222" t="str">
        <f t="shared" si="173"/>
        <v>-</v>
      </c>
      <c r="Y220" s="222" t="str">
        <f t="shared" si="173"/>
        <v>-</v>
      </c>
      <c r="Z220" s="222" t="str">
        <f t="shared" si="173"/>
        <v>-</v>
      </c>
      <c r="AA220" s="222" t="str">
        <f t="shared" si="173"/>
        <v>-</v>
      </c>
      <c r="AB220" s="222" t="str">
        <f t="shared" si="173"/>
        <v>-</v>
      </c>
      <c r="AC220" s="222" t="str">
        <f t="shared" si="173"/>
        <v>-</v>
      </c>
      <c r="AD220" s="222" t="str">
        <f t="shared" si="173"/>
        <v>-</v>
      </c>
      <c r="AE220" s="222" t="str">
        <f t="shared" si="173"/>
        <v>-</v>
      </c>
      <c r="AF220" s="222" t="str">
        <f t="shared" si="173"/>
        <v>-</v>
      </c>
      <c r="AG220" s="222" t="str">
        <f t="shared" si="173"/>
        <v>-</v>
      </c>
      <c r="AH220" s="222" t="str">
        <f t="shared" si="173"/>
        <v>-</v>
      </c>
      <c r="AI220" s="222" t="str">
        <f t="shared" si="173"/>
        <v>-</v>
      </c>
      <c r="AJ220" s="222" t="str">
        <f t="shared" si="173"/>
        <v>-</v>
      </c>
      <c r="AK220" s="222" t="str">
        <f t="shared" si="173"/>
        <v>-</v>
      </c>
      <c r="AL220" s="222" t="str">
        <f t="shared" si="173"/>
        <v>-</v>
      </c>
      <c r="AM220" s="222" t="str">
        <f t="shared" si="173"/>
        <v>-</v>
      </c>
      <c r="AN220" s="222" t="str">
        <f t="shared" si="173"/>
        <v>-</v>
      </c>
      <c r="AO220" s="222" t="str">
        <f t="shared" si="173"/>
        <v>-</v>
      </c>
      <c r="AP220" s="222" t="str">
        <f t="shared" si="173"/>
        <v>-</v>
      </c>
      <c r="AQ220" s="222" t="str">
        <f t="shared" si="173"/>
        <v>-</v>
      </c>
      <c r="AR220" s="222" t="str">
        <f t="shared" si="173"/>
        <v>-</v>
      </c>
      <c r="AS220" s="222" t="str">
        <f t="shared" si="173"/>
        <v>-</v>
      </c>
      <c r="AT220" s="222" t="str">
        <f t="shared" si="173"/>
        <v>-</v>
      </c>
      <c r="AU220" s="222" t="str">
        <f t="shared" si="173"/>
        <v>-</v>
      </c>
      <c r="AV220" s="222" t="str">
        <f t="shared" si="173"/>
        <v>-</v>
      </c>
      <c r="AW220" s="222" t="str">
        <f t="shared" si="173"/>
        <v>-</v>
      </c>
      <c r="AX220" s="222" t="str">
        <f t="shared" si="173"/>
        <v>-</v>
      </c>
      <c r="AY220" s="222" t="str">
        <f t="shared" si="173"/>
        <v>-</v>
      </c>
      <c r="AZ220" s="222" t="str">
        <f t="shared" si="173"/>
        <v>-</v>
      </c>
      <c r="BA220" s="222" t="str">
        <f t="shared" si="173"/>
        <v>-</v>
      </c>
      <c r="BB220" s="222" t="str">
        <f t="shared" si="173"/>
        <v>-</v>
      </c>
      <c r="BC220" s="222" t="str">
        <f t="shared" si="173"/>
        <v>-</v>
      </c>
      <c r="BD220" s="222" t="str">
        <f t="shared" si="173"/>
        <v>-</v>
      </c>
      <c r="BE220" s="222" t="str">
        <f t="shared" si="173"/>
        <v>-</v>
      </c>
      <c r="BF220" s="222" t="str">
        <f t="shared" si="173"/>
        <v>-</v>
      </c>
      <c r="BG220" s="222" t="str">
        <f t="shared" si="173"/>
        <v>-</v>
      </c>
      <c r="BH220" s="222" t="str">
        <f t="shared" si="173"/>
        <v>-</v>
      </c>
      <c r="BI220" s="222" t="str">
        <f t="shared" si="173"/>
        <v>-</v>
      </c>
      <c r="BJ220" s="222" t="str">
        <f t="shared" si="173"/>
        <v>-</v>
      </c>
      <c r="BK220" s="222" t="str">
        <f t="shared" si="173"/>
        <v>-</v>
      </c>
      <c r="BL220" s="222" t="str">
        <f t="shared" si="173"/>
        <v>-</v>
      </c>
      <c r="BM220" s="222" t="str">
        <f t="shared" si="173"/>
        <v>-</v>
      </c>
      <c r="BN220" s="222" t="str">
        <f t="shared" si="173"/>
        <v>-</v>
      </c>
      <c r="BO220" s="222" t="str">
        <f t="shared" si="173"/>
        <v>-</v>
      </c>
      <c r="BP220" s="222" t="str">
        <f t="shared" si="173"/>
        <v>-</v>
      </c>
      <c r="BQ220" s="222" t="str">
        <f t="shared" si="173"/>
        <v>-</v>
      </c>
      <c r="BR220" s="133">
        <f t="shared" si="172"/>
        <v>0</v>
      </c>
    </row>
    <row r="221" spans="1:70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8"/>
      <c r="Q221" s="219" t="s">
        <v>936</v>
      </c>
      <c r="R221" s="223" t="str">
        <f t="shared" ref="R221:BQ221" si="174">IF(ISNUMBER(R220),(IF(R220&gt;0,(100/(R218+R219))*R218,"-")),"-")</f>
        <v>-</v>
      </c>
      <c r="S221" s="223" t="str">
        <f t="shared" si="174"/>
        <v>-</v>
      </c>
      <c r="T221" s="223" t="str">
        <f t="shared" si="174"/>
        <v>-</v>
      </c>
      <c r="U221" s="223" t="str">
        <f t="shared" si="174"/>
        <v>-</v>
      </c>
      <c r="V221" s="223" t="str">
        <f t="shared" si="174"/>
        <v>-</v>
      </c>
      <c r="W221" s="223" t="str">
        <f t="shared" si="174"/>
        <v>-</v>
      </c>
      <c r="X221" s="223" t="str">
        <f t="shared" si="174"/>
        <v>-</v>
      </c>
      <c r="Y221" s="223" t="str">
        <f t="shared" si="174"/>
        <v>-</v>
      </c>
      <c r="Z221" s="223" t="str">
        <f t="shared" si="174"/>
        <v>-</v>
      </c>
      <c r="AA221" s="223" t="str">
        <f t="shared" si="174"/>
        <v>-</v>
      </c>
      <c r="AB221" s="223" t="str">
        <f t="shared" si="174"/>
        <v>-</v>
      </c>
      <c r="AC221" s="223" t="str">
        <f t="shared" si="174"/>
        <v>-</v>
      </c>
      <c r="AD221" s="223" t="str">
        <f t="shared" si="174"/>
        <v>-</v>
      </c>
      <c r="AE221" s="223" t="str">
        <f t="shared" si="174"/>
        <v>-</v>
      </c>
      <c r="AF221" s="223" t="str">
        <f t="shared" si="174"/>
        <v>-</v>
      </c>
      <c r="AG221" s="223" t="str">
        <f t="shared" si="174"/>
        <v>-</v>
      </c>
      <c r="AH221" s="223" t="str">
        <f t="shared" si="174"/>
        <v>-</v>
      </c>
      <c r="AI221" s="223" t="str">
        <f t="shared" si="174"/>
        <v>-</v>
      </c>
      <c r="AJ221" s="223" t="str">
        <f t="shared" si="174"/>
        <v>-</v>
      </c>
      <c r="AK221" s="223" t="str">
        <f t="shared" si="174"/>
        <v>-</v>
      </c>
      <c r="AL221" s="223" t="str">
        <f t="shared" si="174"/>
        <v>-</v>
      </c>
      <c r="AM221" s="223" t="str">
        <f t="shared" si="174"/>
        <v>-</v>
      </c>
      <c r="AN221" s="223" t="str">
        <f t="shared" si="174"/>
        <v>-</v>
      </c>
      <c r="AO221" s="223" t="str">
        <f t="shared" si="174"/>
        <v>-</v>
      </c>
      <c r="AP221" s="223" t="str">
        <f t="shared" si="174"/>
        <v>-</v>
      </c>
      <c r="AQ221" s="223" t="str">
        <f t="shared" si="174"/>
        <v>-</v>
      </c>
      <c r="AR221" s="223" t="str">
        <f t="shared" si="174"/>
        <v>-</v>
      </c>
      <c r="AS221" s="223" t="str">
        <f t="shared" si="174"/>
        <v>-</v>
      </c>
      <c r="AT221" s="223" t="str">
        <f t="shared" si="174"/>
        <v>-</v>
      </c>
      <c r="AU221" s="223" t="str">
        <f t="shared" si="174"/>
        <v>-</v>
      </c>
      <c r="AV221" s="223" t="str">
        <f t="shared" si="174"/>
        <v>-</v>
      </c>
      <c r="AW221" s="223" t="str">
        <f t="shared" si="174"/>
        <v>-</v>
      </c>
      <c r="AX221" s="223" t="str">
        <f t="shared" si="174"/>
        <v>-</v>
      </c>
      <c r="AY221" s="223" t="str">
        <f t="shared" si="174"/>
        <v>-</v>
      </c>
      <c r="AZ221" s="223" t="str">
        <f t="shared" si="174"/>
        <v>-</v>
      </c>
      <c r="BA221" s="223" t="str">
        <f t="shared" si="174"/>
        <v>-</v>
      </c>
      <c r="BB221" s="223" t="str">
        <f t="shared" si="174"/>
        <v>-</v>
      </c>
      <c r="BC221" s="223" t="str">
        <f t="shared" si="174"/>
        <v>-</v>
      </c>
      <c r="BD221" s="223" t="str">
        <f t="shared" si="174"/>
        <v>-</v>
      </c>
      <c r="BE221" s="223" t="str">
        <f t="shared" si="174"/>
        <v>-</v>
      </c>
      <c r="BF221" s="223" t="str">
        <f t="shared" si="174"/>
        <v>-</v>
      </c>
      <c r="BG221" s="223" t="str">
        <f t="shared" si="174"/>
        <v>-</v>
      </c>
      <c r="BH221" s="223" t="str">
        <f t="shared" si="174"/>
        <v>-</v>
      </c>
      <c r="BI221" s="223" t="str">
        <f t="shared" si="174"/>
        <v>-</v>
      </c>
      <c r="BJ221" s="223" t="str">
        <f t="shared" si="174"/>
        <v>-</v>
      </c>
      <c r="BK221" s="223" t="str">
        <f t="shared" si="174"/>
        <v>-</v>
      </c>
      <c r="BL221" s="223" t="str">
        <f t="shared" si="174"/>
        <v>-</v>
      </c>
      <c r="BM221" s="223" t="str">
        <f t="shared" si="174"/>
        <v>-</v>
      </c>
      <c r="BN221" s="223" t="str">
        <f t="shared" si="174"/>
        <v>-</v>
      </c>
      <c r="BO221" s="223" t="str">
        <f t="shared" si="174"/>
        <v>-</v>
      </c>
      <c r="BP221" s="223" t="str">
        <f t="shared" si="174"/>
        <v>-</v>
      </c>
      <c r="BQ221" s="223" t="str">
        <f t="shared" si="174"/>
        <v>-</v>
      </c>
      <c r="BR221" s="119" t="e">
        <f t="shared" ref="BR221:BR222" si="175">AVERAGE(R221:BQ221)</f>
        <v>#DIV/0!</v>
      </c>
    </row>
    <row r="222" spans="1:70" x14ac:dyDescent="0.2">
      <c r="A222" s="286"/>
      <c r="B222" s="286"/>
      <c r="C222" s="286"/>
      <c r="D222" s="286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8"/>
      <c r="Q222" s="224" t="s">
        <v>937</v>
      </c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25"/>
      <c r="AF222" s="225"/>
      <c r="AG222" s="225"/>
      <c r="AH222" s="225"/>
      <c r="AI222" s="225"/>
      <c r="AJ222" s="225"/>
      <c r="AK222" s="225"/>
      <c r="AL222" s="225"/>
      <c r="AM222" s="225"/>
      <c r="AN222" s="225"/>
      <c r="AO222" s="225"/>
      <c r="AP222" s="225"/>
      <c r="AQ222" s="225"/>
      <c r="AR222" s="225"/>
      <c r="AS222" s="225"/>
      <c r="AT222" s="225"/>
      <c r="AU222" s="225"/>
      <c r="AV222" s="225"/>
      <c r="AW222" s="225"/>
      <c r="AX222" s="225"/>
      <c r="AY222" s="225"/>
      <c r="AZ222" s="225"/>
      <c r="BA222" s="225"/>
      <c r="BB222" s="225"/>
      <c r="BC222" s="225"/>
      <c r="BD222" s="225"/>
      <c r="BE222" s="225"/>
      <c r="BF222" s="225"/>
      <c r="BG222" s="225"/>
      <c r="BH222" s="225"/>
      <c r="BI222" s="225"/>
      <c r="BJ222" s="225"/>
      <c r="BK222" s="225"/>
      <c r="BL222" s="225"/>
      <c r="BM222" s="225"/>
      <c r="BN222" s="225"/>
      <c r="BO222" s="225"/>
      <c r="BP222" s="225"/>
      <c r="BQ222" s="225"/>
      <c r="BR222" s="122" t="e">
        <f t="shared" si="175"/>
        <v>#DIV/0!</v>
      </c>
    </row>
    <row r="223" spans="1:70" ht="12.75" customHeight="1" x14ac:dyDescent="0.2">
      <c r="A223" s="306" t="s">
        <v>29</v>
      </c>
      <c r="B223" s="284">
        <v>47</v>
      </c>
      <c r="C223" s="307" t="s">
        <v>748</v>
      </c>
      <c r="D223" s="306" t="s">
        <v>76</v>
      </c>
      <c r="E223" s="304" t="s">
        <v>345</v>
      </c>
      <c r="F223" s="304"/>
      <c r="G223" s="304"/>
      <c r="H223" s="305" t="s">
        <v>749</v>
      </c>
      <c r="I223" s="304" t="s">
        <v>739</v>
      </c>
      <c r="J223" s="304"/>
      <c r="K223" s="304"/>
      <c r="L223" s="304"/>
      <c r="M223" s="304"/>
      <c r="N223" s="304"/>
      <c r="O223" s="304"/>
      <c r="P223" s="303"/>
      <c r="Q223" s="219" t="s">
        <v>934</v>
      </c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220"/>
      <c r="BG223" s="220"/>
      <c r="BH223" s="220"/>
      <c r="BI223" s="220"/>
      <c r="BJ223" s="220"/>
      <c r="BK223" s="220"/>
      <c r="BL223" s="220"/>
      <c r="BM223" s="220"/>
      <c r="BN223" s="220"/>
      <c r="BO223" s="220"/>
      <c r="BP223" s="220"/>
      <c r="BQ223" s="220"/>
      <c r="BR223" s="132">
        <f t="shared" ref="BR223:BR225" si="176">SUM(R223:BQ223)</f>
        <v>0</v>
      </c>
    </row>
    <row r="224" spans="1:70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8"/>
      <c r="Q224" s="219" t="s">
        <v>935</v>
      </c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0"/>
      <c r="BN224" s="220"/>
      <c r="BO224" s="220"/>
      <c r="BP224" s="220"/>
      <c r="BQ224" s="220"/>
      <c r="BR224" s="132">
        <f t="shared" si="176"/>
        <v>0</v>
      </c>
    </row>
    <row r="225" spans="1:70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8"/>
      <c r="Q225" s="221" t="s">
        <v>633</v>
      </c>
      <c r="R225" s="222" t="str">
        <f t="shared" ref="R225:BQ225" si="177">IF(ISBLANK(R223),"-",R223+R224)</f>
        <v>-</v>
      </c>
      <c r="S225" s="222" t="str">
        <f t="shared" si="177"/>
        <v>-</v>
      </c>
      <c r="T225" s="222" t="str">
        <f t="shared" si="177"/>
        <v>-</v>
      </c>
      <c r="U225" s="222" t="str">
        <f t="shared" si="177"/>
        <v>-</v>
      </c>
      <c r="V225" s="222" t="str">
        <f t="shared" si="177"/>
        <v>-</v>
      </c>
      <c r="W225" s="222" t="str">
        <f t="shared" si="177"/>
        <v>-</v>
      </c>
      <c r="X225" s="222" t="str">
        <f t="shared" si="177"/>
        <v>-</v>
      </c>
      <c r="Y225" s="222" t="str">
        <f t="shared" si="177"/>
        <v>-</v>
      </c>
      <c r="Z225" s="222" t="str">
        <f t="shared" si="177"/>
        <v>-</v>
      </c>
      <c r="AA225" s="222" t="str">
        <f t="shared" si="177"/>
        <v>-</v>
      </c>
      <c r="AB225" s="222" t="str">
        <f t="shared" si="177"/>
        <v>-</v>
      </c>
      <c r="AC225" s="222" t="str">
        <f t="shared" si="177"/>
        <v>-</v>
      </c>
      <c r="AD225" s="222" t="str">
        <f t="shared" si="177"/>
        <v>-</v>
      </c>
      <c r="AE225" s="222" t="str">
        <f t="shared" si="177"/>
        <v>-</v>
      </c>
      <c r="AF225" s="222" t="str">
        <f t="shared" si="177"/>
        <v>-</v>
      </c>
      <c r="AG225" s="222" t="str">
        <f t="shared" si="177"/>
        <v>-</v>
      </c>
      <c r="AH225" s="222" t="str">
        <f t="shared" si="177"/>
        <v>-</v>
      </c>
      <c r="AI225" s="222" t="str">
        <f t="shared" si="177"/>
        <v>-</v>
      </c>
      <c r="AJ225" s="222" t="str">
        <f t="shared" si="177"/>
        <v>-</v>
      </c>
      <c r="AK225" s="222" t="str">
        <f t="shared" si="177"/>
        <v>-</v>
      </c>
      <c r="AL225" s="222" t="str">
        <f t="shared" si="177"/>
        <v>-</v>
      </c>
      <c r="AM225" s="222" t="str">
        <f t="shared" si="177"/>
        <v>-</v>
      </c>
      <c r="AN225" s="222" t="str">
        <f t="shared" si="177"/>
        <v>-</v>
      </c>
      <c r="AO225" s="222" t="str">
        <f t="shared" si="177"/>
        <v>-</v>
      </c>
      <c r="AP225" s="222" t="str">
        <f t="shared" si="177"/>
        <v>-</v>
      </c>
      <c r="AQ225" s="222" t="str">
        <f t="shared" si="177"/>
        <v>-</v>
      </c>
      <c r="AR225" s="222" t="str">
        <f t="shared" si="177"/>
        <v>-</v>
      </c>
      <c r="AS225" s="222" t="str">
        <f t="shared" si="177"/>
        <v>-</v>
      </c>
      <c r="AT225" s="222" t="str">
        <f t="shared" si="177"/>
        <v>-</v>
      </c>
      <c r="AU225" s="222" t="str">
        <f t="shared" si="177"/>
        <v>-</v>
      </c>
      <c r="AV225" s="222" t="str">
        <f t="shared" si="177"/>
        <v>-</v>
      </c>
      <c r="AW225" s="222" t="str">
        <f t="shared" si="177"/>
        <v>-</v>
      </c>
      <c r="AX225" s="222" t="str">
        <f t="shared" si="177"/>
        <v>-</v>
      </c>
      <c r="AY225" s="222" t="str">
        <f t="shared" si="177"/>
        <v>-</v>
      </c>
      <c r="AZ225" s="222" t="str">
        <f t="shared" si="177"/>
        <v>-</v>
      </c>
      <c r="BA225" s="222" t="str">
        <f t="shared" si="177"/>
        <v>-</v>
      </c>
      <c r="BB225" s="222" t="str">
        <f t="shared" si="177"/>
        <v>-</v>
      </c>
      <c r="BC225" s="222" t="str">
        <f t="shared" si="177"/>
        <v>-</v>
      </c>
      <c r="BD225" s="222" t="str">
        <f t="shared" si="177"/>
        <v>-</v>
      </c>
      <c r="BE225" s="222" t="str">
        <f t="shared" si="177"/>
        <v>-</v>
      </c>
      <c r="BF225" s="222" t="str">
        <f t="shared" si="177"/>
        <v>-</v>
      </c>
      <c r="BG225" s="222" t="str">
        <f t="shared" si="177"/>
        <v>-</v>
      </c>
      <c r="BH225" s="222" t="str">
        <f t="shared" si="177"/>
        <v>-</v>
      </c>
      <c r="BI225" s="222" t="str">
        <f t="shared" si="177"/>
        <v>-</v>
      </c>
      <c r="BJ225" s="222" t="str">
        <f t="shared" si="177"/>
        <v>-</v>
      </c>
      <c r="BK225" s="222" t="str">
        <f t="shared" si="177"/>
        <v>-</v>
      </c>
      <c r="BL225" s="222" t="str">
        <f t="shared" si="177"/>
        <v>-</v>
      </c>
      <c r="BM225" s="222" t="str">
        <f t="shared" si="177"/>
        <v>-</v>
      </c>
      <c r="BN225" s="222" t="str">
        <f t="shared" si="177"/>
        <v>-</v>
      </c>
      <c r="BO225" s="222" t="str">
        <f t="shared" si="177"/>
        <v>-</v>
      </c>
      <c r="BP225" s="222" t="str">
        <f t="shared" si="177"/>
        <v>-</v>
      </c>
      <c r="BQ225" s="222" t="str">
        <f t="shared" si="177"/>
        <v>-</v>
      </c>
      <c r="BR225" s="133">
        <f t="shared" si="176"/>
        <v>0</v>
      </c>
    </row>
    <row r="226" spans="1:70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8"/>
      <c r="Q226" s="219" t="s">
        <v>936</v>
      </c>
      <c r="R226" s="223" t="str">
        <f t="shared" ref="R226:BQ226" si="178">IF(ISNUMBER(R225),(IF(R225&gt;0,(100/(R223+R224))*R223,"-")),"-")</f>
        <v>-</v>
      </c>
      <c r="S226" s="223" t="str">
        <f t="shared" si="178"/>
        <v>-</v>
      </c>
      <c r="T226" s="223" t="str">
        <f t="shared" si="178"/>
        <v>-</v>
      </c>
      <c r="U226" s="223" t="str">
        <f t="shared" si="178"/>
        <v>-</v>
      </c>
      <c r="V226" s="223" t="str">
        <f t="shared" si="178"/>
        <v>-</v>
      </c>
      <c r="W226" s="223" t="str">
        <f t="shared" si="178"/>
        <v>-</v>
      </c>
      <c r="X226" s="223" t="str">
        <f t="shared" si="178"/>
        <v>-</v>
      </c>
      <c r="Y226" s="223" t="str">
        <f t="shared" si="178"/>
        <v>-</v>
      </c>
      <c r="Z226" s="223" t="str">
        <f t="shared" si="178"/>
        <v>-</v>
      </c>
      <c r="AA226" s="223" t="str">
        <f t="shared" si="178"/>
        <v>-</v>
      </c>
      <c r="AB226" s="223" t="str">
        <f t="shared" si="178"/>
        <v>-</v>
      </c>
      <c r="AC226" s="223" t="str">
        <f t="shared" si="178"/>
        <v>-</v>
      </c>
      <c r="AD226" s="223" t="str">
        <f t="shared" si="178"/>
        <v>-</v>
      </c>
      <c r="AE226" s="223" t="str">
        <f t="shared" si="178"/>
        <v>-</v>
      </c>
      <c r="AF226" s="223" t="str">
        <f t="shared" si="178"/>
        <v>-</v>
      </c>
      <c r="AG226" s="223" t="str">
        <f t="shared" si="178"/>
        <v>-</v>
      </c>
      <c r="AH226" s="223" t="str">
        <f t="shared" si="178"/>
        <v>-</v>
      </c>
      <c r="AI226" s="223" t="str">
        <f t="shared" si="178"/>
        <v>-</v>
      </c>
      <c r="AJ226" s="223" t="str">
        <f t="shared" si="178"/>
        <v>-</v>
      </c>
      <c r="AK226" s="223" t="str">
        <f t="shared" si="178"/>
        <v>-</v>
      </c>
      <c r="AL226" s="223" t="str">
        <f t="shared" si="178"/>
        <v>-</v>
      </c>
      <c r="AM226" s="223" t="str">
        <f t="shared" si="178"/>
        <v>-</v>
      </c>
      <c r="AN226" s="223" t="str">
        <f t="shared" si="178"/>
        <v>-</v>
      </c>
      <c r="AO226" s="223" t="str">
        <f t="shared" si="178"/>
        <v>-</v>
      </c>
      <c r="AP226" s="223" t="str">
        <f t="shared" si="178"/>
        <v>-</v>
      </c>
      <c r="AQ226" s="223" t="str">
        <f t="shared" si="178"/>
        <v>-</v>
      </c>
      <c r="AR226" s="223" t="str">
        <f t="shared" si="178"/>
        <v>-</v>
      </c>
      <c r="AS226" s="223" t="str">
        <f t="shared" si="178"/>
        <v>-</v>
      </c>
      <c r="AT226" s="223" t="str">
        <f t="shared" si="178"/>
        <v>-</v>
      </c>
      <c r="AU226" s="223" t="str">
        <f t="shared" si="178"/>
        <v>-</v>
      </c>
      <c r="AV226" s="223" t="str">
        <f t="shared" si="178"/>
        <v>-</v>
      </c>
      <c r="AW226" s="223" t="str">
        <f t="shared" si="178"/>
        <v>-</v>
      </c>
      <c r="AX226" s="223" t="str">
        <f t="shared" si="178"/>
        <v>-</v>
      </c>
      <c r="AY226" s="223" t="str">
        <f t="shared" si="178"/>
        <v>-</v>
      </c>
      <c r="AZ226" s="223" t="str">
        <f t="shared" si="178"/>
        <v>-</v>
      </c>
      <c r="BA226" s="223" t="str">
        <f t="shared" si="178"/>
        <v>-</v>
      </c>
      <c r="BB226" s="223" t="str">
        <f t="shared" si="178"/>
        <v>-</v>
      </c>
      <c r="BC226" s="223" t="str">
        <f t="shared" si="178"/>
        <v>-</v>
      </c>
      <c r="BD226" s="223" t="str">
        <f t="shared" si="178"/>
        <v>-</v>
      </c>
      <c r="BE226" s="223" t="str">
        <f t="shared" si="178"/>
        <v>-</v>
      </c>
      <c r="BF226" s="223" t="str">
        <f t="shared" si="178"/>
        <v>-</v>
      </c>
      <c r="BG226" s="223" t="str">
        <f t="shared" si="178"/>
        <v>-</v>
      </c>
      <c r="BH226" s="223" t="str">
        <f t="shared" si="178"/>
        <v>-</v>
      </c>
      <c r="BI226" s="223" t="str">
        <f t="shared" si="178"/>
        <v>-</v>
      </c>
      <c r="BJ226" s="223" t="str">
        <f t="shared" si="178"/>
        <v>-</v>
      </c>
      <c r="BK226" s="223" t="str">
        <f t="shared" si="178"/>
        <v>-</v>
      </c>
      <c r="BL226" s="223" t="str">
        <f t="shared" si="178"/>
        <v>-</v>
      </c>
      <c r="BM226" s="223" t="str">
        <f t="shared" si="178"/>
        <v>-</v>
      </c>
      <c r="BN226" s="223" t="str">
        <f t="shared" si="178"/>
        <v>-</v>
      </c>
      <c r="BO226" s="223" t="str">
        <f t="shared" si="178"/>
        <v>-</v>
      </c>
      <c r="BP226" s="223" t="str">
        <f t="shared" si="178"/>
        <v>-</v>
      </c>
      <c r="BQ226" s="223" t="str">
        <f t="shared" si="178"/>
        <v>-</v>
      </c>
      <c r="BR226" s="119" t="e">
        <f t="shared" ref="BR226:BR227" si="179">AVERAGE(R226:BQ226)</f>
        <v>#DIV/0!</v>
      </c>
    </row>
    <row r="227" spans="1:70" x14ac:dyDescent="0.2">
      <c r="A227" s="286"/>
      <c r="B227" s="286"/>
      <c r="C227" s="286"/>
      <c r="D227" s="286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8"/>
      <c r="Q227" s="224" t="s">
        <v>937</v>
      </c>
      <c r="R227" s="225"/>
      <c r="S227" s="225"/>
      <c r="T227" s="225"/>
      <c r="U227" s="225"/>
      <c r="V227" s="225"/>
      <c r="W227" s="225"/>
      <c r="X227" s="225"/>
      <c r="Y227" s="225"/>
      <c r="Z227" s="225"/>
      <c r="AA227" s="225"/>
      <c r="AB227" s="225"/>
      <c r="AC227" s="225"/>
      <c r="AD227" s="225"/>
      <c r="AE227" s="225"/>
      <c r="AF227" s="225"/>
      <c r="AG227" s="225"/>
      <c r="AH227" s="225"/>
      <c r="AI227" s="225"/>
      <c r="AJ227" s="225"/>
      <c r="AK227" s="225"/>
      <c r="AL227" s="225"/>
      <c r="AM227" s="225"/>
      <c r="AN227" s="225"/>
      <c r="AO227" s="225"/>
      <c r="AP227" s="225"/>
      <c r="AQ227" s="225"/>
      <c r="AR227" s="225"/>
      <c r="AS227" s="225"/>
      <c r="AT227" s="225"/>
      <c r="AU227" s="225"/>
      <c r="AV227" s="225"/>
      <c r="AW227" s="225"/>
      <c r="AX227" s="225"/>
      <c r="AY227" s="225"/>
      <c r="AZ227" s="225"/>
      <c r="BA227" s="225"/>
      <c r="BB227" s="225"/>
      <c r="BC227" s="225"/>
      <c r="BD227" s="225"/>
      <c r="BE227" s="225"/>
      <c r="BF227" s="225"/>
      <c r="BG227" s="225"/>
      <c r="BH227" s="225"/>
      <c r="BI227" s="225"/>
      <c r="BJ227" s="225"/>
      <c r="BK227" s="225"/>
      <c r="BL227" s="225"/>
      <c r="BM227" s="225"/>
      <c r="BN227" s="225"/>
      <c r="BO227" s="225"/>
      <c r="BP227" s="225"/>
      <c r="BQ227" s="225"/>
      <c r="BR227" s="122" t="e">
        <f t="shared" si="179"/>
        <v>#DIV/0!</v>
      </c>
    </row>
    <row r="228" spans="1:70" ht="12.75" customHeight="1" x14ac:dyDescent="0.2">
      <c r="A228" s="306" t="s">
        <v>29</v>
      </c>
      <c r="B228" s="292">
        <v>48</v>
      </c>
      <c r="C228" s="307" t="s">
        <v>748</v>
      </c>
      <c r="D228" s="306" t="s">
        <v>76</v>
      </c>
      <c r="E228" s="304" t="s">
        <v>345</v>
      </c>
      <c r="F228" s="304"/>
      <c r="G228" s="304"/>
      <c r="H228" s="305" t="s">
        <v>749</v>
      </c>
      <c r="I228" s="304" t="s">
        <v>739</v>
      </c>
      <c r="J228" s="304"/>
      <c r="K228" s="304"/>
      <c r="L228" s="304"/>
      <c r="M228" s="304"/>
      <c r="N228" s="304"/>
      <c r="O228" s="304"/>
      <c r="P228" s="303"/>
      <c r="Q228" s="219" t="s">
        <v>934</v>
      </c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0"/>
      <c r="BN228" s="230"/>
      <c r="BO228" s="230"/>
      <c r="BP228" s="230"/>
      <c r="BQ228" s="230"/>
      <c r="BR228" s="132">
        <f t="shared" ref="BR228:BR230" si="180">SUM(R228:BQ228)</f>
        <v>0</v>
      </c>
    </row>
    <row r="229" spans="1:70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8"/>
      <c r="Q229" s="219" t="s">
        <v>935</v>
      </c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0"/>
      <c r="BN229" s="230"/>
      <c r="BO229" s="230"/>
      <c r="BP229" s="230"/>
      <c r="BQ229" s="230"/>
      <c r="BR229" s="132">
        <f t="shared" si="180"/>
        <v>0</v>
      </c>
    </row>
    <row r="230" spans="1:70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8"/>
      <c r="Q230" s="221" t="s">
        <v>633</v>
      </c>
      <c r="R230" s="222" t="str">
        <f t="shared" ref="R230:BQ230" si="181">IF(ISBLANK(R228),"-",R228+R229)</f>
        <v>-</v>
      </c>
      <c r="S230" s="222" t="str">
        <f t="shared" si="181"/>
        <v>-</v>
      </c>
      <c r="T230" s="222" t="str">
        <f t="shared" si="181"/>
        <v>-</v>
      </c>
      <c r="U230" s="222" t="str">
        <f t="shared" si="181"/>
        <v>-</v>
      </c>
      <c r="V230" s="222" t="str">
        <f t="shared" si="181"/>
        <v>-</v>
      </c>
      <c r="W230" s="222" t="str">
        <f t="shared" si="181"/>
        <v>-</v>
      </c>
      <c r="X230" s="222" t="str">
        <f t="shared" si="181"/>
        <v>-</v>
      </c>
      <c r="Y230" s="222" t="str">
        <f t="shared" si="181"/>
        <v>-</v>
      </c>
      <c r="Z230" s="222" t="str">
        <f t="shared" si="181"/>
        <v>-</v>
      </c>
      <c r="AA230" s="222" t="str">
        <f t="shared" si="181"/>
        <v>-</v>
      </c>
      <c r="AB230" s="222" t="str">
        <f t="shared" si="181"/>
        <v>-</v>
      </c>
      <c r="AC230" s="222" t="str">
        <f t="shared" si="181"/>
        <v>-</v>
      </c>
      <c r="AD230" s="222" t="str">
        <f t="shared" si="181"/>
        <v>-</v>
      </c>
      <c r="AE230" s="222" t="str">
        <f t="shared" si="181"/>
        <v>-</v>
      </c>
      <c r="AF230" s="222" t="str">
        <f t="shared" si="181"/>
        <v>-</v>
      </c>
      <c r="AG230" s="222" t="str">
        <f t="shared" si="181"/>
        <v>-</v>
      </c>
      <c r="AH230" s="222" t="str">
        <f t="shared" si="181"/>
        <v>-</v>
      </c>
      <c r="AI230" s="222" t="str">
        <f t="shared" si="181"/>
        <v>-</v>
      </c>
      <c r="AJ230" s="222" t="str">
        <f t="shared" si="181"/>
        <v>-</v>
      </c>
      <c r="AK230" s="222" t="str">
        <f t="shared" si="181"/>
        <v>-</v>
      </c>
      <c r="AL230" s="222" t="str">
        <f t="shared" si="181"/>
        <v>-</v>
      </c>
      <c r="AM230" s="222" t="str">
        <f t="shared" si="181"/>
        <v>-</v>
      </c>
      <c r="AN230" s="222" t="str">
        <f t="shared" si="181"/>
        <v>-</v>
      </c>
      <c r="AO230" s="222" t="str">
        <f t="shared" si="181"/>
        <v>-</v>
      </c>
      <c r="AP230" s="222" t="str">
        <f t="shared" si="181"/>
        <v>-</v>
      </c>
      <c r="AQ230" s="222" t="str">
        <f t="shared" si="181"/>
        <v>-</v>
      </c>
      <c r="AR230" s="222" t="str">
        <f t="shared" si="181"/>
        <v>-</v>
      </c>
      <c r="AS230" s="222" t="str">
        <f t="shared" si="181"/>
        <v>-</v>
      </c>
      <c r="AT230" s="222" t="str">
        <f t="shared" si="181"/>
        <v>-</v>
      </c>
      <c r="AU230" s="222" t="str">
        <f t="shared" si="181"/>
        <v>-</v>
      </c>
      <c r="AV230" s="222" t="str">
        <f t="shared" si="181"/>
        <v>-</v>
      </c>
      <c r="AW230" s="222" t="str">
        <f t="shared" si="181"/>
        <v>-</v>
      </c>
      <c r="AX230" s="222" t="str">
        <f t="shared" si="181"/>
        <v>-</v>
      </c>
      <c r="AY230" s="222" t="str">
        <f t="shared" si="181"/>
        <v>-</v>
      </c>
      <c r="AZ230" s="222" t="str">
        <f t="shared" si="181"/>
        <v>-</v>
      </c>
      <c r="BA230" s="222" t="str">
        <f t="shared" si="181"/>
        <v>-</v>
      </c>
      <c r="BB230" s="222" t="str">
        <f t="shared" si="181"/>
        <v>-</v>
      </c>
      <c r="BC230" s="222" t="str">
        <f t="shared" si="181"/>
        <v>-</v>
      </c>
      <c r="BD230" s="222" t="str">
        <f t="shared" si="181"/>
        <v>-</v>
      </c>
      <c r="BE230" s="222" t="str">
        <f t="shared" si="181"/>
        <v>-</v>
      </c>
      <c r="BF230" s="222" t="str">
        <f t="shared" si="181"/>
        <v>-</v>
      </c>
      <c r="BG230" s="222" t="str">
        <f t="shared" si="181"/>
        <v>-</v>
      </c>
      <c r="BH230" s="222" t="str">
        <f t="shared" si="181"/>
        <v>-</v>
      </c>
      <c r="BI230" s="222" t="str">
        <f t="shared" si="181"/>
        <v>-</v>
      </c>
      <c r="BJ230" s="222" t="str">
        <f t="shared" si="181"/>
        <v>-</v>
      </c>
      <c r="BK230" s="222" t="str">
        <f t="shared" si="181"/>
        <v>-</v>
      </c>
      <c r="BL230" s="222" t="str">
        <f t="shared" si="181"/>
        <v>-</v>
      </c>
      <c r="BM230" s="222" t="str">
        <f t="shared" si="181"/>
        <v>-</v>
      </c>
      <c r="BN230" s="222" t="str">
        <f t="shared" si="181"/>
        <v>-</v>
      </c>
      <c r="BO230" s="222" t="str">
        <f t="shared" si="181"/>
        <v>-</v>
      </c>
      <c r="BP230" s="222" t="str">
        <f t="shared" si="181"/>
        <v>-</v>
      </c>
      <c r="BQ230" s="222" t="str">
        <f t="shared" si="181"/>
        <v>-</v>
      </c>
      <c r="BR230" s="133">
        <f t="shared" si="180"/>
        <v>0</v>
      </c>
    </row>
    <row r="231" spans="1:70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8"/>
      <c r="Q231" s="219" t="s">
        <v>936</v>
      </c>
      <c r="R231" s="223" t="str">
        <f t="shared" ref="R231:BQ231" si="182">IF(ISNUMBER(R230),(IF(R230&gt;0,(100/(R228+R229))*R228,"-")),"-")</f>
        <v>-</v>
      </c>
      <c r="S231" s="223" t="str">
        <f t="shared" si="182"/>
        <v>-</v>
      </c>
      <c r="T231" s="223" t="str">
        <f t="shared" si="182"/>
        <v>-</v>
      </c>
      <c r="U231" s="223" t="str">
        <f t="shared" si="182"/>
        <v>-</v>
      </c>
      <c r="V231" s="223" t="str">
        <f t="shared" si="182"/>
        <v>-</v>
      </c>
      <c r="W231" s="223" t="str">
        <f t="shared" si="182"/>
        <v>-</v>
      </c>
      <c r="X231" s="223" t="str">
        <f t="shared" si="182"/>
        <v>-</v>
      </c>
      <c r="Y231" s="223" t="str">
        <f t="shared" si="182"/>
        <v>-</v>
      </c>
      <c r="Z231" s="223" t="str">
        <f t="shared" si="182"/>
        <v>-</v>
      </c>
      <c r="AA231" s="223" t="str">
        <f t="shared" si="182"/>
        <v>-</v>
      </c>
      <c r="AB231" s="223" t="str">
        <f t="shared" si="182"/>
        <v>-</v>
      </c>
      <c r="AC231" s="223" t="str">
        <f t="shared" si="182"/>
        <v>-</v>
      </c>
      <c r="AD231" s="223" t="str">
        <f t="shared" si="182"/>
        <v>-</v>
      </c>
      <c r="AE231" s="223" t="str">
        <f t="shared" si="182"/>
        <v>-</v>
      </c>
      <c r="AF231" s="223" t="str">
        <f t="shared" si="182"/>
        <v>-</v>
      </c>
      <c r="AG231" s="223" t="str">
        <f t="shared" si="182"/>
        <v>-</v>
      </c>
      <c r="AH231" s="223" t="str">
        <f t="shared" si="182"/>
        <v>-</v>
      </c>
      <c r="AI231" s="223" t="str">
        <f t="shared" si="182"/>
        <v>-</v>
      </c>
      <c r="AJ231" s="223" t="str">
        <f t="shared" si="182"/>
        <v>-</v>
      </c>
      <c r="AK231" s="223" t="str">
        <f t="shared" si="182"/>
        <v>-</v>
      </c>
      <c r="AL231" s="223" t="str">
        <f t="shared" si="182"/>
        <v>-</v>
      </c>
      <c r="AM231" s="223" t="str">
        <f t="shared" si="182"/>
        <v>-</v>
      </c>
      <c r="AN231" s="223" t="str">
        <f t="shared" si="182"/>
        <v>-</v>
      </c>
      <c r="AO231" s="223" t="str">
        <f t="shared" si="182"/>
        <v>-</v>
      </c>
      <c r="AP231" s="223" t="str">
        <f t="shared" si="182"/>
        <v>-</v>
      </c>
      <c r="AQ231" s="223" t="str">
        <f t="shared" si="182"/>
        <v>-</v>
      </c>
      <c r="AR231" s="223" t="str">
        <f t="shared" si="182"/>
        <v>-</v>
      </c>
      <c r="AS231" s="223" t="str">
        <f t="shared" si="182"/>
        <v>-</v>
      </c>
      <c r="AT231" s="223" t="str">
        <f t="shared" si="182"/>
        <v>-</v>
      </c>
      <c r="AU231" s="223" t="str">
        <f t="shared" si="182"/>
        <v>-</v>
      </c>
      <c r="AV231" s="223" t="str">
        <f t="shared" si="182"/>
        <v>-</v>
      </c>
      <c r="AW231" s="223" t="str">
        <f t="shared" si="182"/>
        <v>-</v>
      </c>
      <c r="AX231" s="223" t="str">
        <f t="shared" si="182"/>
        <v>-</v>
      </c>
      <c r="AY231" s="223" t="str">
        <f t="shared" si="182"/>
        <v>-</v>
      </c>
      <c r="AZ231" s="223" t="str">
        <f t="shared" si="182"/>
        <v>-</v>
      </c>
      <c r="BA231" s="223" t="str">
        <f t="shared" si="182"/>
        <v>-</v>
      </c>
      <c r="BB231" s="223" t="str">
        <f t="shared" si="182"/>
        <v>-</v>
      </c>
      <c r="BC231" s="223" t="str">
        <f t="shared" si="182"/>
        <v>-</v>
      </c>
      <c r="BD231" s="223" t="str">
        <f t="shared" si="182"/>
        <v>-</v>
      </c>
      <c r="BE231" s="223" t="str">
        <f t="shared" si="182"/>
        <v>-</v>
      </c>
      <c r="BF231" s="223" t="str">
        <f t="shared" si="182"/>
        <v>-</v>
      </c>
      <c r="BG231" s="223" t="str">
        <f t="shared" si="182"/>
        <v>-</v>
      </c>
      <c r="BH231" s="223" t="str">
        <f t="shared" si="182"/>
        <v>-</v>
      </c>
      <c r="BI231" s="223" t="str">
        <f t="shared" si="182"/>
        <v>-</v>
      </c>
      <c r="BJ231" s="223" t="str">
        <f t="shared" si="182"/>
        <v>-</v>
      </c>
      <c r="BK231" s="223" t="str">
        <f t="shared" si="182"/>
        <v>-</v>
      </c>
      <c r="BL231" s="223" t="str">
        <f t="shared" si="182"/>
        <v>-</v>
      </c>
      <c r="BM231" s="223" t="str">
        <f t="shared" si="182"/>
        <v>-</v>
      </c>
      <c r="BN231" s="223" t="str">
        <f t="shared" si="182"/>
        <v>-</v>
      </c>
      <c r="BO231" s="223" t="str">
        <f t="shared" si="182"/>
        <v>-</v>
      </c>
      <c r="BP231" s="223" t="str">
        <f t="shared" si="182"/>
        <v>-</v>
      </c>
      <c r="BQ231" s="223" t="str">
        <f t="shared" si="182"/>
        <v>-</v>
      </c>
      <c r="BR231" s="119" t="e">
        <f t="shared" ref="BR231:BR232" si="183">AVERAGE(R231:BQ231)</f>
        <v>#DIV/0!</v>
      </c>
    </row>
    <row r="232" spans="1:70" x14ac:dyDescent="0.2">
      <c r="A232" s="286"/>
      <c r="B232" s="286"/>
      <c r="C232" s="286"/>
      <c r="D232" s="286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8"/>
      <c r="Q232" s="224" t="s">
        <v>937</v>
      </c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25"/>
      <c r="AX232" s="225"/>
      <c r="AY232" s="225"/>
      <c r="AZ232" s="225"/>
      <c r="BA232" s="225"/>
      <c r="BB232" s="225"/>
      <c r="BC232" s="225"/>
      <c r="BD232" s="225"/>
      <c r="BE232" s="225"/>
      <c r="BF232" s="225"/>
      <c r="BG232" s="225"/>
      <c r="BH232" s="225"/>
      <c r="BI232" s="225"/>
      <c r="BJ232" s="225"/>
      <c r="BK232" s="225"/>
      <c r="BL232" s="225"/>
      <c r="BM232" s="225"/>
      <c r="BN232" s="225"/>
      <c r="BO232" s="225"/>
      <c r="BP232" s="225"/>
      <c r="BQ232" s="225"/>
      <c r="BR232" s="122" t="e">
        <f t="shared" si="183"/>
        <v>#DIV/0!</v>
      </c>
    </row>
    <row r="233" spans="1:70" ht="12.75" customHeight="1" x14ac:dyDescent="0.2">
      <c r="A233" s="306" t="s">
        <v>29</v>
      </c>
      <c r="B233" s="292">
        <v>49</v>
      </c>
      <c r="C233" s="307" t="s">
        <v>748</v>
      </c>
      <c r="D233" s="306" t="s">
        <v>76</v>
      </c>
      <c r="E233" s="304" t="s">
        <v>345</v>
      </c>
      <c r="F233" s="304"/>
      <c r="G233" s="304"/>
      <c r="H233" s="305" t="s">
        <v>749</v>
      </c>
      <c r="I233" s="304" t="s">
        <v>739</v>
      </c>
      <c r="J233" s="304"/>
      <c r="K233" s="304"/>
      <c r="L233" s="304"/>
      <c r="M233" s="304"/>
      <c r="N233" s="304"/>
      <c r="O233" s="304"/>
      <c r="P233" s="303"/>
      <c r="Q233" s="219" t="s">
        <v>934</v>
      </c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0"/>
      <c r="BN233" s="230"/>
      <c r="BO233" s="230"/>
      <c r="BP233" s="230"/>
      <c r="BQ233" s="230"/>
      <c r="BR233" s="132">
        <f t="shared" ref="BR233:BR235" si="184">SUM(R233:BQ233)</f>
        <v>0</v>
      </c>
    </row>
    <row r="234" spans="1:70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8"/>
      <c r="Q234" s="219" t="s">
        <v>935</v>
      </c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0"/>
      <c r="BN234" s="230"/>
      <c r="BO234" s="230"/>
      <c r="BP234" s="230"/>
      <c r="BQ234" s="230"/>
      <c r="BR234" s="132">
        <f t="shared" si="184"/>
        <v>0</v>
      </c>
    </row>
    <row r="235" spans="1:70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8"/>
      <c r="Q235" s="221" t="s">
        <v>633</v>
      </c>
      <c r="R235" s="222" t="str">
        <f t="shared" ref="R235:BQ235" si="185">IF(ISBLANK(R233),"-",R233+R234)</f>
        <v>-</v>
      </c>
      <c r="S235" s="222" t="str">
        <f t="shared" si="185"/>
        <v>-</v>
      </c>
      <c r="T235" s="222" t="str">
        <f t="shared" si="185"/>
        <v>-</v>
      </c>
      <c r="U235" s="222" t="str">
        <f t="shared" si="185"/>
        <v>-</v>
      </c>
      <c r="V235" s="222" t="str">
        <f t="shared" si="185"/>
        <v>-</v>
      </c>
      <c r="W235" s="222" t="str">
        <f t="shared" si="185"/>
        <v>-</v>
      </c>
      <c r="X235" s="222" t="str">
        <f t="shared" si="185"/>
        <v>-</v>
      </c>
      <c r="Y235" s="222" t="str">
        <f t="shared" si="185"/>
        <v>-</v>
      </c>
      <c r="Z235" s="222" t="str">
        <f t="shared" si="185"/>
        <v>-</v>
      </c>
      <c r="AA235" s="222" t="str">
        <f t="shared" si="185"/>
        <v>-</v>
      </c>
      <c r="AB235" s="222" t="str">
        <f t="shared" si="185"/>
        <v>-</v>
      </c>
      <c r="AC235" s="222" t="str">
        <f t="shared" si="185"/>
        <v>-</v>
      </c>
      <c r="AD235" s="222" t="str">
        <f t="shared" si="185"/>
        <v>-</v>
      </c>
      <c r="AE235" s="222" t="str">
        <f t="shared" si="185"/>
        <v>-</v>
      </c>
      <c r="AF235" s="222" t="str">
        <f t="shared" si="185"/>
        <v>-</v>
      </c>
      <c r="AG235" s="222" t="str">
        <f t="shared" si="185"/>
        <v>-</v>
      </c>
      <c r="AH235" s="222" t="str">
        <f t="shared" si="185"/>
        <v>-</v>
      </c>
      <c r="AI235" s="222" t="str">
        <f t="shared" si="185"/>
        <v>-</v>
      </c>
      <c r="AJ235" s="222" t="str">
        <f t="shared" si="185"/>
        <v>-</v>
      </c>
      <c r="AK235" s="222" t="str">
        <f t="shared" si="185"/>
        <v>-</v>
      </c>
      <c r="AL235" s="222" t="str">
        <f t="shared" si="185"/>
        <v>-</v>
      </c>
      <c r="AM235" s="222" t="str">
        <f t="shared" si="185"/>
        <v>-</v>
      </c>
      <c r="AN235" s="222" t="str">
        <f t="shared" si="185"/>
        <v>-</v>
      </c>
      <c r="AO235" s="222" t="str">
        <f t="shared" si="185"/>
        <v>-</v>
      </c>
      <c r="AP235" s="222" t="str">
        <f t="shared" si="185"/>
        <v>-</v>
      </c>
      <c r="AQ235" s="222" t="str">
        <f t="shared" si="185"/>
        <v>-</v>
      </c>
      <c r="AR235" s="222" t="str">
        <f t="shared" si="185"/>
        <v>-</v>
      </c>
      <c r="AS235" s="222" t="str">
        <f t="shared" si="185"/>
        <v>-</v>
      </c>
      <c r="AT235" s="222" t="str">
        <f t="shared" si="185"/>
        <v>-</v>
      </c>
      <c r="AU235" s="222" t="str">
        <f t="shared" si="185"/>
        <v>-</v>
      </c>
      <c r="AV235" s="222" t="str">
        <f t="shared" si="185"/>
        <v>-</v>
      </c>
      <c r="AW235" s="222" t="str">
        <f t="shared" si="185"/>
        <v>-</v>
      </c>
      <c r="AX235" s="222" t="str">
        <f t="shared" si="185"/>
        <v>-</v>
      </c>
      <c r="AY235" s="222" t="str">
        <f t="shared" si="185"/>
        <v>-</v>
      </c>
      <c r="AZ235" s="222" t="str">
        <f t="shared" si="185"/>
        <v>-</v>
      </c>
      <c r="BA235" s="222" t="str">
        <f t="shared" si="185"/>
        <v>-</v>
      </c>
      <c r="BB235" s="222" t="str">
        <f t="shared" si="185"/>
        <v>-</v>
      </c>
      <c r="BC235" s="222" t="str">
        <f t="shared" si="185"/>
        <v>-</v>
      </c>
      <c r="BD235" s="222" t="str">
        <f t="shared" si="185"/>
        <v>-</v>
      </c>
      <c r="BE235" s="222" t="str">
        <f t="shared" si="185"/>
        <v>-</v>
      </c>
      <c r="BF235" s="222" t="str">
        <f t="shared" si="185"/>
        <v>-</v>
      </c>
      <c r="BG235" s="222" t="str">
        <f t="shared" si="185"/>
        <v>-</v>
      </c>
      <c r="BH235" s="222" t="str">
        <f t="shared" si="185"/>
        <v>-</v>
      </c>
      <c r="BI235" s="222" t="str">
        <f t="shared" si="185"/>
        <v>-</v>
      </c>
      <c r="BJ235" s="222" t="str">
        <f t="shared" si="185"/>
        <v>-</v>
      </c>
      <c r="BK235" s="222" t="str">
        <f t="shared" si="185"/>
        <v>-</v>
      </c>
      <c r="BL235" s="222" t="str">
        <f t="shared" si="185"/>
        <v>-</v>
      </c>
      <c r="BM235" s="222" t="str">
        <f t="shared" si="185"/>
        <v>-</v>
      </c>
      <c r="BN235" s="222" t="str">
        <f t="shared" si="185"/>
        <v>-</v>
      </c>
      <c r="BO235" s="222" t="str">
        <f t="shared" si="185"/>
        <v>-</v>
      </c>
      <c r="BP235" s="222" t="str">
        <f t="shared" si="185"/>
        <v>-</v>
      </c>
      <c r="BQ235" s="222" t="str">
        <f t="shared" si="185"/>
        <v>-</v>
      </c>
      <c r="BR235" s="133">
        <f t="shared" si="184"/>
        <v>0</v>
      </c>
    </row>
    <row r="236" spans="1:70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8"/>
      <c r="Q236" s="219" t="s">
        <v>936</v>
      </c>
      <c r="R236" s="223" t="str">
        <f t="shared" ref="R236:BQ236" si="186">IF(ISNUMBER(R235),(IF(R235&gt;0,(100/(R233+R234))*R233,"-")),"-")</f>
        <v>-</v>
      </c>
      <c r="S236" s="223" t="str">
        <f t="shared" si="186"/>
        <v>-</v>
      </c>
      <c r="T236" s="223" t="str">
        <f t="shared" si="186"/>
        <v>-</v>
      </c>
      <c r="U236" s="223" t="str">
        <f t="shared" si="186"/>
        <v>-</v>
      </c>
      <c r="V236" s="223" t="str">
        <f t="shared" si="186"/>
        <v>-</v>
      </c>
      <c r="W236" s="223" t="str">
        <f t="shared" si="186"/>
        <v>-</v>
      </c>
      <c r="X236" s="223" t="str">
        <f t="shared" si="186"/>
        <v>-</v>
      </c>
      <c r="Y236" s="223" t="str">
        <f t="shared" si="186"/>
        <v>-</v>
      </c>
      <c r="Z236" s="223" t="str">
        <f t="shared" si="186"/>
        <v>-</v>
      </c>
      <c r="AA236" s="223" t="str">
        <f t="shared" si="186"/>
        <v>-</v>
      </c>
      <c r="AB236" s="223" t="str">
        <f t="shared" si="186"/>
        <v>-</v>
      </c>
      <c r="AC236" s="223" t="str">
        <f t="shared" si="186"/>
        <v>-</v>
      </c>
      <c r="AD236" s="223" t="str">
        <f t="shared" si="186"/>
        <v>-</v>
      </c>
      <c r="AE236" s="223" t="str">
        <f t="shared" si="186"/>
        <v>-</v>
      </c>
      <c r="AF236" s="223" t="str">
        <f t="shared" si="186"/>
        <v>-</v>
      </c>
      <c r="AG236" s="223" t="str">
        <f t="shared" si="186"/>
        <v>-</v>
      </c>
      <c r="AH236" s="223" t="str">
        <f t="shared" si="186"/>
        <v>-</v>
      </c>
      <c r="AI236" s="223" t="str">
        <f t="shared" si="186"/>
        <v>-</v>
      </c>
      <c r="AJ236" s="223" t="str">
        <f t="shared" si="186"/>
        <v>-</v>
      </c>
      <c r="AK236" s="223" t="str">
        <f t="shared" si="186"/>
        <v>-</v>
      </c>
      <c r="AL236" s="223" t="str">
        <f t="shared" si="186"/>
        <v>-</v>
      </c>
      <c r="AM236" s="223" t="str">
        <f t="shared" si="186"/>
        <v>-</v>
      </c>
      <c r="AN236" s="223" t="str">
        <f t="shared" si="186"/>
        <v>-</v>
      </c>
      <c r="AO236" s="223" t="str">
        <f t="shared" si="186"/>
        <v>-</v>
      </c>
      <c r="AP236" s="223" t="str">
        <f t="shared" si="186"/>
        <v>-</v>
      </c>
      <c r="AQ236" s="223" t="str">
        <f t="shared" si="186"/>
        <v>-</v>
      </c>
      <c r="AR236" s="223" t="str">
        <f t="shared" si="186"/>
        <v>-</v>
      </c>
      <c r="AS236" s="223" t="str">
        <f t="shared" si="186"/>
        <v>-</v>
      </c>
      <c r="AT236" s="223" t="str">
        <f t="shared" si="186"/>
        <v>-</v>
      </c>
      <c r="AU236" s="223" t="str">
        <f t="shared" si="186"/>
        <v>-</v>
      </c>
      <c r="AV236" s="223" t="str">
        <f t="shared" si="186"/>
        <v>-</v>
      </c>
      <c r="AW236" s="223" t="str">
        <f t="shared" si="186"/>
        <v>-</v>
      </c>
      <c r="AX236" s="223" t="str">
        <f t="shared" si="186"/>
        <v>-</v>
      </c>
      <c r="AY236" s="223" t="str">
        <f t="shared" si="186"/>
        <v>-</v>
      </c>
      <c r="AZ236" s="223" t="str">
        <f t="shared" si="186"/>
        <v>-</v>
      </c>
      <c r="BA236" s="223" t="str">
        <f t="shared" si="186"/>
        <v>-</v>
      </c>
      <c r="BB236" s="223" t="str">
        <f t="shared" si="186"/>
        <v>-</v>
      </c>
      <c r="BC236" s="223" t="str">
        <f t="shared" si="186"/>
        <v>-</v>
      </c>
      <c r="BD236" s="223" t="str">
        <f t="shared" si="186"/>
        <v>-</v>
      </c>
      <c r="BE236" s="223" t="str">
        <f t="shared" si="186"/>
        <v>-</v>
      </c>
      <c r="BF236" s="223" t="str">
        <f t="shared" si="186"/>
        <v>-</v>
      </c>
      <c r="BG236" s="223" t="str">
        <f t="shared" si="186"/>
        <v>-</v>
      </c>
      <c r="BH236" s="223" t="str">
        <f t="shared" si="186"/>
        <v>-</v>
      </c>
      <c r="BI236" s="223" t="str">
        <f t="shared" si="186"/>
        <v>-</v>
      </c>
      <c r="BJ236" s="223" t="str">
        <f t="shared" si="186"/>
        <v>-</v>
      </c>
      <c r="BK236" s="223" t="str">
        <f t="shared" si="186"/>
        <v>-</v>
      </c>
      <c r="BL236" s="223" t="str">
        <f t="shared" si="186"/>
        <v>-</v>
      </c>
      <c r="BM236" s="223" t="str">
        <f t="shared" si="186"/>
        <v>-</v>
      </c>
      <c r="BN236" s="223" t="str">
        <f t="shared" si="186"/>
        <v>-</v>
      </c>
      <c r="BO236" s="223" t="str">
        <f t="shared" si="186"/>
        <v>-</v>
      </c>
      <c r="BP236" s="223" t="str">
        <f t="shared" si="186"/>
        <v>-</v>
      </c>
      <c r="BQ236" s="223" t="str">
        <f t="shared" si="186"/>
        <v>-</v>
      </c>
      <c r="BR236" s="119" t="e">
        <f t="shared" ref="BR236:BR237" si="187">AVERAGE(R236:BQ236)</f>
        <v>#DIV/0!</v>
      </c>
    </row>
    <row r="237" spans="1:70" x14ac:dyDescent="0.2">
      <c r="A237" s="286"/>
      <c r="B237" s="286"/>
      <c r="C237" s="286"/>
      <c r="D237" s="286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8"/>
      <c r="Q237" s="224" t="s">
        <v>937</v>
      </c>
      <c r="R237" s="225"/>
      <c r="S237" s="225"/>
      <c r="T237" s="225"/>
      <c r="U237" s="225"/>
      <c r="V237" s="225"/>
      <c r="W237" s="225"/>
      <c r="X237" s="225"/>
      <c r="Y237" s="225"/>
      <c r="Z237" s="225"/>
      <c r="AA237" s="225"/>
      <c r="AB237" s="225"/>
      <c r="AC237" s="225"/>
      <c r="AD237" s="225"/>
      <c r="AE237" s="225"/>
      <c r="AF237" s="225"/>
      <c r="AG237" s="225"/>
      <c r="AH237" s="225"/>
      <c r="AI237" s="225"/>
      <c r="AJ237" s="225"/>
      <c r="AK237" s="225"/>
      <c r="AL237" s="225"/>
      <c r="AM237" s="225"/>
      <c r="AN237" s="225"/>
      <c r="AO237" s="225"/>
      <c r="AP237" s="225"/>
      <c r="AQ237" s="225"/>
      <c r="AR237" s="225"/>
      <c r="AS237" s="225"/>
      <c r="AT237" s="225"/>
      <c r="AU237" s="225"/>
      <c r="AV237" s="225"/>
      <c r="AW237" s="225"/>
      <c r="AX237" s="225"/>
      <c r="AY237" s="225"/>
      <c r="AZ237" s="225"/>
      <c r="BA237" s="225"/>
      <c r="BB237" s="225"/>
      <c r="BC237" s="225"/>
      <c r="BD237" s="225"/>
      <c r="BE237" s="225"/>
      <c r="BF237" s="225"/>
      <c r="BG237" s="225"/>
      <c r="BH237" s="225"/>
      <c r="BI237" s="225"/>
      <c r="BJ237" s="225"/>
      <c r="BK237" s="225"/>
      <c r="BL237" s="225"/>
      <c r="BM237" s="225"/>
      <c r="BN237" s="225"/>
      <c r="BO237" s="225"/>
      <c r="BP237" s="225"/>
      <c r="BQ237" s="225"/>
      <c r="BR237" s="122" t="e">
        <f t="shared" si="187"/>
        <v>#DIV/0!</v>
      </c>
    </row>
    <row r="238" spans="1:70" ht="12.75" customHeight="1" x14ac:dyDescent="0.2">
      <c r="A238" s="306" t="s">
        <v>29</v>
      </c>
      <c r="B238" s="284">
        <v>50</v>
      </c>
      <c r="C238" s="307" t="s">
        <v>748</v>
      </c>
      <c r="D238" s="306" t="s">
        <v>76</v>
      </c>
      <c r="E238" s="304" t="s">
        <v>345</v>
      </c>
      <c r="F238" s="304"/>
      <c r="G238" s="304"/>
      <c r="H238" s="305" t="s">
        <v>749</v>
      </c>
      <c r="I238" s="304" t="s">
        <v>739</v>
      </c>
      <c r="J238" s="304"/>
      <c r="K238" s="304"/>
      <c r="L238" s="304"/>
      <c r="M238" s="304"/>
      <c r="N238" s="304"/>
      <c r="O238" s="304"/>
      <c r="P238" s="303"/>
      <c r="Q238" s="219" t="s">
        <v>934</v>
      </c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0"/>
      <c r="AW238" s="220"/>
      <c r="AX238" s="220"/>
      <c r="AY238" s="220"/>
      <c r="AZ238" s="220"/>
      <c r="BA238" s="220"/>
      <c r="BB238" s="220"/>
      <c r="BC238" s="220"/>
      <c r="BD238" s="220"/>
      <c r="BE238" s="220"/>
      <c r="BF238" s="220"/>
      <c r="BG238" s="220"/>
      <c r="BH238" s="220"/>
      <c r="BI238" s="220"/>
      <c r="BJ238" s="220"/>
      <c r="BK238" s="220"/>
      <c r="BL238" s="220"/>
      <c r="BM238" s="220"/>
      <c r="BN238" s="220"/>
      <c r="BO238" s="220"/>
      <c r="BP238" s="220"/>
      <c r="BQ238" s="220"/>
      <c r="BR238" s="132">
        <f t="shared" ref="BR238:BR240" si="188">SUM(R238:BQ238)</f>
        <v>0</v>
      </c>
    </row>
    <row r="239" spans="1:70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8"/>
      <c r="Q239" s="219" t="s">
        <v>935</v>
      </c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0"/>
      <c r="AW239" s="220"/>
      <c r="AX239" s="220"/>
      <c r="AY239" s="220"/>
      <c r="AZ239" s="220"/>
      <c r="BA239" s="220"/>
      <c r="BB239" s="220"/>
      <c r="BC239" s="220"/>
      <c r="BD239" s="220"/>
      <c r="BE239" s="220"/>
      <c r="BF239" s="220"/>
      <c r="BG239" s="220"/>
      <c r="BH239" s="220"/>
      <c r="BI239" s="220"/>
      <c r="BJ239" s="220"/>
      <c r="BK239" s="220"/>
      <c r="BL239" s="220"/>
      <c r="BM239" s="220"/>
      <c r="BN239" s="220"/>
      <c r="BO239" s="220"/>
      <c r="BP239" s="220"/>
      <c r="BQ239" s="220"/>
      <c r="BR239" s="132">
        <f t="shared" si="188"/>
        <v>0</v>
      </c>
    </row>
    <row r="240" spans="1:70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8"/>
      <c r="Q240" s="221" t="s">
        <v>633</v>
      </c>
      <c r="R240" s="222" t="str">
        <f t="shared" ref="R240:BQ240" si="189">IF(ISBLANK(R238),"-",R238+R239)</f>
        <v>-</v>
      </c>
      <c r="S240" s="222" t="str">
        <f t="shared" si="189"/>
        <v>-</v>
      </c>
      <c r="T240" s="222" t="str">
        <f t="shared" si="189"/>
        <v>-</v>
      </c>
      <c r="U240" s="222" t="str">
        <f t="shared" si="189"/>
        <v>-</v>
      </c>
      <c r="V240" s="222" t="str">
        <f t="shared" si="189"/>
        <v>-</v>
      </c>
      <c r="W240" s="222" t="str">
        <f t="shared" si="189"/>
        <v>-</v>
      </c>
      <c r="X240" s="222" t="str">
        <f t="shared" si="189"/>
        <v>-</v>
      </c>
      <c r="Y240" s="222" t="str">
        <f t="shared" si="189"/>
        <v>-</v>
      </c>
      <c r="Z240" s="222" t="str">
        <f t="shared" si="189"/>
        <v>-</v>
      </c>
      <c r="AA240" s="222" t="str">
        <f t="shared" si="189"/>
        <v>-</v>
      </c>
      <c r="AB240" s="222" t="str">
        <f t="shared" si="189"/>
        <v>-</v>
      </c>
      <c r="AC240" s="222" t="str">
        <f t="shared" si="189"/>
        <v>-</v>
      </c>
      <c r="AD240" s="222" t="str">
        <f t="shared" si="189"/>
        <v>-</v>
      </c>
      <c r="AE240" s="222" t="str">
        <f t="shared" si="189"/>
        <v>-</v>
      </c>
      <c r="AF240" s="222" t="str">
        <f t="shared" si="189"/>
        <v>-</v>
      </c>
      <c r="AG240" s="222" t="str">
        <f t="shared" si="189"/>
        <v>-</v>
      </c>
      <c r="AH240" s="222" t="str">
        <f t="shared" si="189"/>
        <v>-</v>
      </c>
      <c r="AI240" s="222" t="str">
        <f t="shared" si="189"/>
        <v>-</v>
      </c>
      <c r="AJ240" s="222" t="str">
        <f t="shared" si="189"/>
        <v>-</v>
      </c>
      <c r="AK240" s="222" t="str">
        <f t="shared" si="189"/>
        <v>-</v>
      </c>
      <c r="AL240" s="222" t="str">
        <f t="shared" si="189"/>
        <v>-</v>
      </c>
      <c r="AM240" s="222" t="str">
        <f t="shared" si="189"/>
        <v>-</v>
      </c>
      <c r="AN240" s="222" t="str">
        <f t="shared" si="189"/>
        <v>-</v>
      </c>
      <c r="AO240" s="222" t="str">
        <f t="shared" si="189"/>
        <v>-</v>
      </c>
      <c r="AP240" s="222" t="str">
        <f t="shared" si="189"/>
        <v>-</v>
      </c>
      <c r="AQ240" s="222" t="str">
        <f t="shared" si="189"/>
        <v>-</v>
      </c>
      <c r="AR240" s="222" t="str">
        <f t="shared" si="189"/>
        <v>-</v>
      </c>
      <c r="AS240" s="222" t="str">
        <f t="shared" si="189"/>
        <v>-</v>
      </c>
      <c r="AT240" s="222" t="str">
        <f t="shared" si="189"/>
        <v>-</v>
      </c>
      <c r="AU240" s="222" t="str">
        <f t="shared" si="189"/>
        <v>-</v>
      </c>
      <c r="AV240" s="222" t="str">
        <f t="shared" si="189"/>
        <v>-</v>
      </c>
      <c r="AW240" s="222" t="str">
        <f t="shared" si="189"/>
        <v>-</v>
      </c>
      <c r="AX240" s="222" t="str">
        <f t="shared" si="189"/>
        <v>-</v>
      </c>
      <c r="AY240" s="222" t="str">
        <f t="shared" si="189"/>
        <v>-</v>
      </c>
      <c r="AZ240" s="222" t="str">
        <f t="shared" si="189"/>
        <v>-</v>
      </c>
      <c r="BA240" s="222" t="str">
        <f t="shared" si="189"/>
        <v>-</v>
      </c>
      <c r="BB240" s="222" t="str">
        <f t="shared" si="189"/>
        <v>-</v>
      </c>
      <c r="BC240" s="222" t="str">
        <f t="shared" si="189"/>
        <v>-</v>
      </c>
      <c r="BD240" s="222" t="str">
        <f t="shared" si="189"/>
        <v>-</v>
      </c>
      <c r="BE240" s="222" t="str">
        <f t="shared" si="189"/>
        <v>-</v>
      </c>
      <c r="BF240" s="222" t="str">
        <f t="shared" si="189"/>
        <v>-</v>
      </c>
      <c r="BG240" s="222" t="str">
        <f t="shared" si="189"/>
        <v>-</v>
      </c>
      <c r="BH240" s="222" t="str">
        <f t="shared" si="189"/>
        <v>-</v>
      </c>
      <c r="BI240" s="222" t="str">
        <f t="shared" si="189"/>
        <v>-</v>
      </c>
      <c r="BJ240" s="222" t="str">
        <f t="shared" si="189"/>
        <v>-</v>
      </c>
      <c r="BK240" s="222" t="str">
        <f t="shared" si="189"/>
        <v>-</v>
      </c>
      <c r="BL240" s="222" t="str">
        <f t="shared" si="189"/>
        <v>-</v>
      </c>
      <c r="BM240" s="222" t="str">
        <f t="shared" si="189"/>
        <v>-</v>
      </c>
      <c r="BN240" s="222" t="str">
        <f t="shared" si="189"/>
        <v>-</v>
      </c>
      <c r="BO240" s="222" t="str">
        <f t="shared" si="189"/>
        <v>-</v>
      </c>
      <c r="BP240" s="222" t="str">
        <f t="shared" si="189"/>
        <v>-</v>
      </c>
      <c r="BQ240" s="222" t="str">
        <f t="shared" si="189"/>
        <v>-</v>
      </c>
      <c r="BR240" s="133">
        <f t="shared" si="188"/>
        <v>0</v>
      </c>
    </row>
    <row r="241" spans="1:70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8"/>
      <c r="Q241" s="219" t="s">
        <v>936</v>
      </c>
      <c r="R241" s="223" t="str">
        <f t="shared" ref="R241:BQ241" si="190">IF(ISNUMBER(R240),(IF(R240&gt;0,(100/(R238+R239))*R238,"-")),"-")</f>
        <v>-</v>
      </c>
      <c r="S241" s="223" t="str">
        <f t="shared" si="190"/>
        <v>-</v>
      </c>
      <c r="T241" s="223" t="str">
        <f t="shared" si="190"/>
        <v>-</v>
      </c>
      <c r="U241" s="223" t="str">
        <f t="shared" si="190"/>
        <v>-</v>
      </c>
      <c r="V241" s="223" t="str">
        <f t="shared" si="190"/>
        <v>-</v>
      </c>
      <c r="W241" s="223" t="str">
        <f t="shared" si="190"/>
        <v>-</v>
      </c>
      <c r="X241" s="223" t="str">
        <f t="shared" si="190"/>
        <v>-</v>
      </c>
      <c r="Y241" s="223" t="str">
        <f t="shared" si="190"/>
        <v>-</v>
      </c>
      <c r="Z241" s="223" t="str">
        <f t="shared" si="190"/>
        <v>-</v>
      </c>
      <c r="AA241" s="223" t="str">
        <f t="shared" si="190"/>
        <v>-</v>
      </c>
      <c r="AB241" s="223" t="str">
        <f t="shared" si="190"/>
        <v>-</v>
      </c>
      <c r="AC241" s="223" t="str">
        <f t="shared" si="190"/>
        <v>-</v>
      </c>
      <c r="AD241" s="223" t="str">
        <f t="shared" si="190"/>
        <v>-</v>
      </c>
      <c r="AE241" s="223" t="str">
        <f t="shared" si="190"/>
        <v>-</v>
      </c>
      <c r="AF241" s="223" t="str">
        <f t="shared" si="190"/>
        <v>-</v>
      </c>
      <c r="AG241" s="223" t="str">
        <f t="shared" si="190"/>
        <v>-</v>
      </c>
      <c r="AH241" s="223" t="str">
        <f t="shared" si="190"/>
        <v>-</v>
      </c>
      <c r="AI241" s="223" t="str">
        <f t="shared" si="190"/>
        <v>-</v>
      </c>
      <c r="AJ241" s="223" t="str">
        <f t="shared" si="190"/>
        <v>-</v>
      </c>
      <c r="AK241" s="223" t="str">
        <f t="shared" si="190"/>
        <v>-</v>
      </c>
      <c r="AL241" s="223" t="str">
        <f t="shared" si="190"/>
        <v>-</v>
      </c>
      <c r="AM241" s="223" t="str">
        <f t="shared" si="190"/>
        <v>-</v>
      </c>
      <c r="AN241" s="223" t="str">
        <f t="shared" si="190"/>
        <v>-</v>
      </c>
      <c r="AO241" s="223" t="str">
        <f t="shared" si="190"/>
        <v>-</v>
      </c>
      <c r="AP241" s="223" t="str">
        <f t="shared" si="190"/>
        <v>-</v>
      </c>
      <c r="AQ241" s="223" t="str">
        <f t="shared" si="190"/>
        <v>-</v>
      </c>
      <c r="AR241" s="223" t="str">
        <f t="shared" si="190"/>
        <v>-</v>
      </c>
      <c r="AS241" s="223" t="str">
        <f t="shared" si="190"/>
        <v>-</v>
      </c>
      <c r="AT241" s="223" t="str">
        <f t="shared" si="190"/>
        <v>-</v>
      </c>
      <c r="AU241" s="223" t="str">
        <f t="shared" si="190"/>
        <v>-</v>
      </c>
      <c r="AV241" s="223" t="str">
        <f t="shared" si="190"/>
        <v>-</v>
      </c>
      <c r="AW241" s="223" t="str">
        <f t="shared" si="190"/>
        <v>-</v>
      </c>
      <c r="AX241" s="223" t="str">
        <f t="shared" si="190"/>
        <v>-</v>
      </c>
      <c r="AY241" s="223" t="str">
        <f t="shared" si="190"/>
        <v>-</v>
      </c>
      <c r="AZ241" s="223" t="str">
        <f t="shared" si="190"/>
        <v>-</v>
      </c>
      <c r="BA241" s="223" t="str">
        <f t="shared" si="190"/>
        <v>-</v>
      </c>
      <c r="BB241" s="223" t="str">
        <f t="shared" si="190"/>
        <v>-</v>
      </c>
      <c r="BC241" s="223" t="str">
        <f t="shared" si="190"/>
        <v>-</v>
      </c>
      <c r="BD241" s="223" t="str">
        <f t="shared" si="190"/>
        <v>-</v>
      </c>
      <c r="BE241" s="223" t="str">
        <f t="shared" si="190"/>
        <v>-</v>
      </c>
      <c r="BF241" s="223" t="str">
        <f t="shared" si="190"/>
        <v>-</v>
      </c>
      <c r="BG241" s="223" t="str">
        <f t="shared" si="190"/>
        <v>-</v>
      </c>
      <c r="BH241" s="223" t="str">
        <f t="shared" si="190"/>
        <v>-</v>
      </c>
      <c r="BI241" s="223" t="str">
        <f t="shared" si="190"/>
        <v>-</v>
      </c>
      <c r="BJ241" s="223" t="str">
        <f t="shared" si="190"/>
        <v>-</v>
      </c>
      <c r="BK241" s="223" t="str">
        <f t="shared" si="190"/>
        <v>-</v>
      </c>
      <c r="BL241" s="223" t="str">
        <f t="shared" si="190"/>
        <v>-</v>
      </c>
      <c r="BM241" s="223" t="str">
        <f t="shared" si="190"/>
        <v>-</v>
      </c>
      <c r="BN241" s="223" t="str">
        <f t="shared" si="190"/>
        <v>-</v>
      </c>
      <c r="BO241" s="223" t="str">
        <f t="shared" si="190"/>
        <v>-</v>
      </c>
      <c r="BP241" s="223" t="str">
        <f t="shared" si="190"/>
        <v>-</v>
      </c>
      <c r="BQ241" s="223" t="str">
        <f t="shared" si="190"/>
        <v>-</v>
      </c>
      <c r="BR241" s="119" t="e">
        <f t="shared" ref="BR241:BR242" si="191">AVERAGE(R241:BQ241)</f>
        <v>#DIV/0!</v>
      </c>
    </row>
    <row r="242" spans="1:70" x14ac:dyDescent="0.2">
      <c r="A242" s="286"/>
      <c r="B242" s="286"/>
      <c r="C242" s="286"/>
      <c r="D242" s="286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8"/>
      <c r="Q242" s="224" t="s">
        <v>937</v>
      </c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  <c r="AJ242" s="225"/>
      <c r="AK242" s="225"/>
      <c r="AL242" s="225"/>
      <c r="AM242" s="225"/>
      <c r="AN242" s="225"/>
      <c r="AO242" s="225"/>
      <c r="AP242" s="225"/>
      <c r="AQ242" s="225"/>
      <c r="AR242" s="225"/>
      <c r="AS242" s="225"/>
      <c r="AT242" s="225"/>
      <c r="AU242" s="225"/>
      <c r="AV242" s="225"/>
      <c r="AW242" s="225"/>
      <c r="AX242" s="225"/>
      <c r="AY242" s="225"/>
      <c r="AZ242" s="225"/>
      <c r="BA242" s="225"/>
      <c r="BB242" s="225"/>
      <c r="BC242" s="225"/>
      <c r="BD242" s="225"/>
      <c r="BE242" s="225"/>
      <c r="BF242" s="225"/>
      <c r="BG242" s="225"/>
      <c r="BH242" s="225"/>
      <c r="BI242" s="225"/>
      <c r="BJ242" s="225"/>
      <c r="BK242" s="225"/>
      <c r="BL242" s="225"/>
      <c r="BM242" s="225"/>
      <c r="BN242" s="225"/>
      <c r="BO242" s="225"/>
      <c r="BP242" s="225"/>
      <c r="BQ242" s="225"/>
      <c r="BR242" s="122" t="e">
        <f t="shared" si="191"/>
        <v>#DIV/0!</v>
      </c>
    </row>
    <row r="243" spans="1:70" ht="12.75" customHeight="1" x14ac:dyDescent="0.2">
      <c r="A243" s="306" t="s">
        <v>29</v>
      </c>
      <c r="B243" s="284">
        <v>51</v>
      </c>
      <c r="C243" s="307" t="s">
        <v>748</v>
      </c>
      <c r="D243" s="306" t="s">
        <v>76</v>
      </c>
      <c r="E243" s="304" t="s">
        <v>345</v>
      </c>
      <c r="F243" s="304"/>
      <c r="G243" s="304"/>
      <c r="H243" s="305" t="s">
        <v>750</v>
      </c>
      <c r="I243" s="304" t="s">
        <v>739</v>
      </c>
      <c r="J243" s="304"/>
      <c r="K243" s="304"/>
      <c r="L243" s="304"/>
      <c r="M243" s="304"/>
      <c r="N243" s="304"/>
      <c r="O243" s="304"/>
      <c r="P243" s="303"/>
      <c r="Q243" s="219" t="s">
        <v>934</v>
      </c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0"/>
      <c r="BQ243" s="220"/>
      <c r="BR243" s="132">
        <f t="shared" ref="BR243:BR245" si="192">SUM(R243:BQ243)</f>
        <v>0</v>
      </c>
    </row>
    <row r="244" spans="1:70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8"/>
      <c r="Q244" s="219" t="s">
        <v>935</v>
      </c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0"/>
      <c r="BN244" s="220"/>
      <c r="BO244" s="220"/>
      <c r="BP244" s="220"/>
      <c r="BQ244" s="220"/>
      <c r="BR244" s="132">
        <f t="shared" si="192"/>
        <v>0</v>
      </c>
    </row>
    <row r="245" spans="1:70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8"/>
      <c r="Q245" s="221" t="s">
        <v>633</v>
      </c>
      <c r="R245" s="222" t="str">
        <f t="shared" ref="R245:BQ245" si="193">IF(ISBLANK(R243),"-",R243+R244)</f>
        <v>-</v>
      </c>
      <c r="S245" s="222" t="str">
        <f t="shared" si="193"/>
        <v>-</v>
      </c>
      <c r="T245" s="222" t="str">
        <f t="shared" si="193"/>
        <v>-</v>
      </c>
      <c r="U245" s="222" t="str">
        <f t="shared" si="193"/>
        <v>-</v>
      </c>
      <c r="V245" s="222" t="str">
        <f t="shared" si="193"/>
        <v>-</v>
      </c>
      <c r="W245" s="222" t="str">
        <f t="shared" si="193"/>
        <v>-</v>
      </c>
      <c r="X245" s="222" t="str">
        <f t="shared" si="193"/>
        <v>-</v>
      </c>
      <c r="Y245" s="222" t="str">
        <f t="shared" si="193"/>
        <v>-</v>
      </c>
      <c r="Z245" s="222" t="str">
        <f t="shared" si="193"/>
        <v>-</v>
      </c>
      <c r="AA245" s="222" t="str">
        <f t="shared" si="193"/>
        <v>-</v>
      </c>
      <c r="AB245" s="222" t="str">
        <f t="shared" si="193"/>
        <v>-</v>
      </c>
      <c r="AC245" s="222" t="str">
        <f t="shared" si="193"/>
        <v>-</v>
      </c>
      <c r="AD245" s="222" t="str">
        <f t="shared" si="193"/>
        <v>-</v>
      </c>
      <c r="AE245" s="222" t="str">
        <f t="shared" si="193"/>
        <v>-</v>
      </c>
      <c r="AF245" s="222" t="str">
        <f t="shared" si="193"/>
        <v>-</v>
      </c>
      <c r="AG245" s="222" t="str">
        <f t="shared" si="193"/>
        <v>-</v>
      </c>
      <c r="AH245" s="222" t="str">
        <f t="shared" si="193"/>
        <v>-</v>
      </c>
      <c r="AI245" s="222" t="str">
        <f t="shared" si="193"/>
        <v>-</v>
      </c>
      <c r="AJ245" s="222" t="str">
        <f t="shared" si="193"/>
        <v>-</v>
      </c>
      <c r="AK245" s="222" t="str">
        <f t="shared" si="193"/>
        <v>-</v>
      </c>
      <c r="AL245" s="222" t="str">
        <f t="shared" si="193"/>
        <v>-</v>
      </c>
      <c r="AM245" s="222" t="str">
        <f t="shared" si="193"/>
        <v>-</v>
      </c>
      <c r="AN245" s="222" t="str">
        <f t="shared" si="193"/>
        <v>-</v>
      </c>
      <c r="AO245" s="222" t="str">
        <f t="shared" si="193"/>
        <v>-</v>
      </c>
      <c r="AP245" s="222" t="str">
        <f t="shared" si="193"/>
        <v>-</v>
      </c>
      <c r="AQ245" s="222" t="str">
        <f t="shared" si="193"/>
        <v>-</v>
      </c>
      <c r="AR245" s="222" t="str">
        <f t="shared" si="193"/>
        <v>-</v>
      </c>
      <c r="AS245" s="222" t="str">
        <f t="shared" si="193"/>
        <v>-</v>
      </c>
      <c r="AT245" s="222" t="str">
        <f t="shared" si="193"/>
        <v>-</v>
      </c>
      <c r="AU245" s="222" t="str">
        <f t="shared" si="193"/>
        <v>-</v>
      </c>
      <c r="AV245" s="222" t="str">
        <f t="shared" si="193"/>
        <v>-</v>
      </c>
      <c r="AW245" s="222" t="str">
        <f t="shared" si="193"/>
        <v>-</v>
      </c>
      <c r="AX245" s="222" t="str">
        <f t="shared" si="193"/>
        <v>-</v>
      </c>
      <c r="AY245" s="222" t="str">
        <f t="shared" si="193"/>
        <v>-</v>
      </c>
      <c r="AZ245" s="222" t="str">
        <f t="shared" si="193"/>
        <v>-</v>
      </c>
      <c r="BA245" s="222" t="str">
        <f t="shared" si="193"/>
        <v>-</v>
      </c>
      <c r="BB245" s="222" t="str">
        <f t="shared" si="193"/>
        <v>-</v>
      </c>
      <c r="BC245" s="222" t="str">
        <f t="shared" si="193"/>
        <v>-</v>
      </c>
      <c r="BD245" s="222" t="str">
        <f t="shared" si="193"/>
        <v>-</v>
      </c>
      <c r="BE245" s="222" t="str">
        <f t="shared" si="193"/>
        <v>-</v>
      </c>
      <c r="BF245" s="222" t="str">
        <f t="shared" si="193"/>
        <v>-</v>
      </c>
      <c r="BG245" s="222" t="str">
        <f t="shared" si="193"/>
        <v>-</v>
      </c>
      <c r="BH245" s="222" t="str">
        <f t="shared" si="193"/>
        <v>-</v>
      </c>
      <c r="BI245" s="222" t="str">
        <f t="shared" si="193"/>
        <v>-</v>
      </c>
      <c r="BJ245" s="222" t="str">
        <f t="shared" si="193"/>
        <v>-</v>
      </c>
      <c r="BK245" s="222" t="str">
        <f t="shared" si="193"/>
        <v>-</v>
      </c>
      <c r="BL245" s="222" t="str">
        <f t="shared" si="193"/>
        <v>-</v>
      </c>
      <c r="BM245" s="222" t="str">
        <f t="shared" si="193"/>
        <v>-</v>
      </c>
      <c r="BN245" s="222" t="str">
        <f t="shared" si="193"/>
        <v>-</v>
      </c>
      <c r="BO245" s="222" t="str">
        <f t="shared" si="193"/>
        <v>-</v>
      </c>
      <c r="BP245" s="222" t="str">
        <f t="shared" si="193"/>
        <v>-</v>
      </c>
      <c r="BQ245" s="222" t="str">
        <f t="shared" si="193"/>
        <v>-</v>
      </c>
      <c r="BR245" s="133">
        <f t="shared" si="192"/>
        <v>0</v>
      </c>
    </row>
    <row r="246" spans="1:70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8"/>
      <c r="Q246" s="219" t="s">
        <v>936</v>
      </c>
      <c r="R246" s="223" t="str">
        <f t="shared" ref="R246:BQ246" si="194">IF(ISNUMBER(R245),(IF(R245&gt;0,(100/(R243+R244))*R243,"-")),"-")</f>
        <v>-</v>
      </c>
      <c r="S246" s="223" t="str">
        <f t="shared" si="194"/>
        <v>-</v>
      </c>
      <c r="T246" s="223" t="str">
        <f t="shared" si="194"/>
        <v>-</v>
      </c>
      <c r="U246" s="223" t="str">
        <f t="shared" si="194"/>
        <v>-</v>
      </c>
      <c r="V246" s="223" t="str">
        <f t="shared" si="194"/>
        <v>-</v>
      </c>
      <c r="W246" s="223" t="str">
        <f t="shared" si="194"/>
        <v>-</v>
      </c>
      <c r="X246" s="223" t="str">
        <f t="shared" si="194"/>
        <v>-</v>
      </c>
      <c r="Y246" s="223" t="str">
        <f t="shared" si="194"/>
        <v>-</v>
      </c>
      <c r="Z246" s="223" t="str">
        <f t="shared" si="194"/>
        <v>-</v>
      </c>
      <c r="AA246" s="223" t="str">
        <f t="shared" si="194"/>
        <v>-</v>
      </c>
      <c r="AB246" s="223" t="str">
        <f t="shared" si="194"/>
        <v>-</v>
      </c>
      <c r="AC246" s="223" t="str">
        <f t="shared" si="194"/>
        <v>-</v>
      </c>
      <c r="AD246" s="223" t="str">
        <f t="shared" si="194"/>
        <v>-</v>
      </c>
      <c r="AE246" s="223" t="str">
        <f t="shared" si="194"/>
        <v>-</v>
      </c>
      <c r="AF246" s="223" t="str">
        <f t="shared" si="194"/>
        <v>-</v>
      </c>
      <c r="AG246" s="223" t="str">
        <f t="shared" si="194"/>
        <v>-</v>
      </c>
      <c r="AH246" s="223" t="str">
        <f t="shared" si="194"/>
        <v>-</v>
      </c>
      <c r="AI246" s="223" t="str">
        <f t="shared" si="194"/>
        <v>-</v>
      </c>
      <c r="AJ246" s="223" t="str">
        <f t="shared" si="194"/>
        <v>-</v>
      </c>
      <c r="AK246" s="223" t="str">
        <f t="shared" si="194"/>
        <v>-</v>
      </c>
      <c r="AL246" s="223" t="str">
        <f t="shared" si="194"/>
        <v>-</v>
      </c>
      <c r="AM246" s="223" t="str">
        <f t="shared" si="194"/>
        <v>-</v>
      </c>
      <c r="AN246" s="223" t="str">
        <f t="shared" si="194"/>
        <v>-</v>
      </c>
      <c r="AO246" s="223" t="str">
        <f t="shared" si="194"/>
        <v>-</v>
      </c>
      <c r="AP246" s="223" t="str">
        <f t="shared" si="194"/>
        <v>-</v>
      </c>
      <c r="AQ246" s="223" t="str">
        <f t="shared" si="194"/>
        <v>-</v>
      </c>
      <c r="AR246" s="223" t="str">
        <f t="shared" si="194"/>
        <v>-</v>
      </c>
      <c r="AS246" s="223" t="str">
        <f t="shared" si="194"/>
        <v>-</v>
      </c>
      <c r="AT246" s="223" t="str">
        <f t="shared" si="194"/>
        <v>-</v>
      </c>
      <c r="AU246" s="223" t="str">
        <f t="shared" si="194"/>
        <v>-</v>
      </c>
      <c r="AV246" s="223" t="str">
        <f t="shared" si="194"/>
        <v>-</v>
      </c>
      <c r="AW246" s="223" t="str">
        <f t="shared" si="194"/>
        <v>-</v>
      </c>
      <c r="AX246" s="223" t="str">
        <f t="shared" si="194"/>
        <v>-</v>
      </c>
      <c r="AY246" s="223" t="str">
        <f t="shared" si="194"/>
        <v>-</v>
      </c>
      <c r="AZ246" s="223" t="str">
        <f t="shared" si="194"/>
        <v>-</v>
      </c>
      <c r="BA246" s="223" t="str">
        <f t="shared" si="194"/>
        <v>-</v>
      </c>
      <c r="BB246" s="223" t="str">
        <f t="shared" si="194"/>
        <v>-</v>
      </c>
      <c r="BC246" s="223" t="str">
        <f t="shared" si="194"/>
        <v>-</v>
      </c>
      <c r="BD246" s="223" t="str">
        <f t="shared" si="194"/>
        <v>-</v>
      </c>
      <c r="BE246" s="223" t="str">
        <f t="shared" si="194"/>
        <v>-</v>
      </c>
      <c r="BF246" s="223" t="str">
        <f t="shared" si="194"/>
        <v>-</v>
      </c>
      <c r="BG246" s="223" t="str">
        <f t="shared" si="194"/>
        <v>-</v>
      </c>
      <c r="BH246" s="223" t="str">
        <f t="shared" si="194"/>
        <v>-</v>
      </c>
      <c r="BI246" s="223" t="str">
        <f t="shared" si="194"/>
        <v>-</v>
      </c>
      <c r="BJ246" s="223" t="str">
        <f t="shared" si="194"/>
        <v>-</v>
      </c>
      <c r="BK246" s="223" t="str">
        <f t="shared" si="194"/>
        <v>-</v>
      </c>
      <c r="BL246" s="223" t="str">
        <f t="shared" si="194"/>
        <v>-</v>
      </c>
      <c r="BM246" s="223" t="str">
        <f t="shared" si="194"/>
        <v>-</v>
      </c>
      <c r="BN246" s="223" t="str">
        <f t="shared" si="194"/>
        <v>-</v>
      </c>
      <c r="BO246" s="223" t="str">
        <f t="shared" si="194"/>
        <v>-</v>
      </c>
      <c r="BP246" s="223" t="str">
        <f t="shared" si="194"/>
        <v>-</v>
      </c>
      <c r="BQ246" s="223" t="str">
        <f t="shared" si="194"/>
        <v>-</v>
      </c>
      <c r="BR246" s="119" t="e">
        <f t="shared" ref="BR246:BR247" si="195">AVERAGE(R246:BQ246)</f>
        <v>#DIV/0!</v>
      </c>
    </row>
    <row r="247" spans="1:70" x14ac:dyDescent="0.2">
      <c r="A247" s="286"/>
      <c r="B247" s="286"/>
      <c r="C247" s="286"/>
      <c r="D247" s="286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8"/>
      <c r="Q247" s="224" t="s">
        <v>937</v>
      </c>
      <c r="R247" s="225"/>
      <c r="S247" s="225"/>
      <c r="T247" s="225"/>
      <c r="U247" s="225"/>
      <c r="V247" s="225"/>
      <c r="W247" s="225"/>
      <c r="X247" s="225"/>
      <c r="Y247" s="225"/>
      <c r="Z247" s="225"/>
      <c r="AA247" s="225"/>
      <c r="AB247" s="225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5"/>
      <c r="BN247" s="225"/>
      <c r="BO247" s="225"/>
      <c r="BP247" s="225"/>
      <c r="BQ247" s="225"/>
      <c r="BR247" s="122" t="e">
        <f t="shared" si="195"/>
        <v>#DIV/0!</v>
      </c>
    </row>
    <row r="248" spans="1:70" ht="12.75" customHeight="1" x14ac:dyDescent="0.2">
      <c r="A248" s="306" t="s">
        <v>29</v>
      </c>
      <c r="B248" s="284">
        <v>52</v>
      </c>
      <c r="C248" s="307" t="s">
        <v>748</v>
      </c>
      <c r="D248" s="306" t="s">
        <v>76</v>
      </c>
      <c r="E248" s="304" t="s">
        <v>345</v>
      </c>
      <c r="F248" s="304"/>
      <c r="G248" s="304"/>
      <c r="H248" s="305" t="s">
        <v>750</v>
      </c>
      <c r="I248" s="304" t="s">
        <v>739</v>
      </c>
      <c r="J248" s="304"/>
      <c r="K248" s="304"/>
      <c r="L248" s="304"/>
      <c r="M248" s="304"/>
      <c r="N248" s="304"/>
      <c r="O248" s="304"/>
      <c r="P248" s="303"/>
      <c r="Q248" s="219" t="s">
        <v>934</v>
      </c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  <c r="AC248" s="230"/>
      <c r="AD248" s="230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0"/>
      <c r="BN248" s="230"/>
      <c r="BO248" s="230"/>
      <c r="BP248" s="230"/>
      <c r="BQ248" s="230"/>
      <c r="BR248" s="132">
        <f t="shared" ref="BR248:BR250" si="196">SUM(R248:BQ248)</f>
        <v>0</v>
      </c>
    </row>
    <row r="249" spans="1:70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8"/>
      <c r="Q249" s="219" t="s">
        <v>935</v>
      </c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  <c r="AC249" s="230"/>
      <c r="AD249" s="230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0"/>
      <c r="BN249" s="230"/>
      <c r="BO249" s="230"/>
      <c r="BP249" s="230"/>
      <c r="BQ249" s="230"/>
      <c r="BR249" s="132">
        <f t="shared" si="196"/>
        <v>0</v>
      </c>
    </row>
    <row r="250" spans="1:70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8"/>
      <c r="Q250" s="221" t="s">
        <v>633</v>
      </c>
      <c r="R250" s="222" t="str">
        <f t="shared" ref="R250:BQ250" si="197">IF(ISBLANK(R248),"-",R248+R249)</f>
        <v>-</v>
      </c>
      <c r="S250" s="222" t="str">
        <f t="shared" si="197"/>
        <v>-</v>
      </c>
      <c r="T250" s="222" t="str">
        <f t="shared" si="197"/>
        <v>-</v>
      </c>
      <c r="U250" s="222" t="str">
        <f t="shared" si="197"/>
        <v>-</v>
      </c>
      <c r="V250" s="222" t="str">
        <f t="shared" si="197"/>
        <v>-</v>
      </c>
      <c r="W250" s="222" t="str">
        <f t="shared" si="197"/>
        <v>-</v>
      </c>
      <c r="X250" s="222" t="str">
        <f t="shared" si="197"/>
        <v>-</v>
      </c>
      <c r="Y250" s="222" t="str">
        <f t="shared" si="197"/>
        <v>-</v>
      </c>
      <c r="Z250" s="222" t="str">
        <f t="shared" si="197"/>
        <v>-</v>
      </c>
      <c r="AA250" s="222" t="str">
        <f t="shared" si="197"/>
        <v>-</v>
      </c>
      <c r="AB250" s="222" t="str">
        <f t="shared" si="197"/>
        <v>-</v>
      </c>
      <c r="AC250" s="222" t="str">
        <f t="shared" si="197"/>
        <v>-</v>
      </c>
      <c r="AD250" s="222" t="str">
        <f t="shared" si="197"/>
        <v>-</v>
      </c>
      <c r="AE250" s="222" t="str">
        <f t="shared" si="197"/>
        <v>-</v>
      </c>
      <c r="AF250" s="222" t="str">
        <f t="shared" si="197"/>
        <v>-</v>
      </c>
      <c r="AG250" s="222" t="str">
        <f t="shared" si="197"/>
        <v>-</v>
      </c>
      <c r="AH250" s="222" t="str">
        <f t="shared" si="197"/>
        <v>-</v>
      </c>
      <c r="AI250" s="222" t="str">
        <f t="shared" si="197"/>
        <v>-</v>
      </c>
      <c r="AJ250" s="222" t="str">
        <f t="shared" si="197"/>
        <v>-</v>
      </c>
      <c r="AK250" s="222" t="str">
        <f t="shared" si="197"/>
        <v>-</v>
      </c>
      <c r="AL250" s="222" t="str">
        <f t="shared" si="197"/>
        <v>-</v>
      </c>
      <c r="AM250" s="222" t="str">
        <f t="shared" si="197"/>
        <v>-</v>
      </c>
      <c r="AN250" s="222" t="str">
        <f t="shared" si="197"/>
        <v>-</v>
      </c>
      <c r="AO250" s="222" t="str">
        <f t="shared" si="197"/>
        <v>-</v>
      </c>
      <c r="AP250" s="222" t="str">
        <f t="shared" si="197"/>
        <v>-</v>
      </c>
      <c r="AQ250" s="222" t="str">
        <f t="shared" si="197"/>
        <v>-</v>
      </c>
      <c r="AR250" s="222" t="str">
        <f t="shared" si="197"/>
        <v>-</v>
      </c>
      <c r="AS250" s="222" t="str">
        <f t="shared" si="197"/>
        <v>-</v>
      </c>
      <c r="AT250" s="222" t="str">
        <f t="shared" si="197"/>
        <v>-</v>
      </c>
      <c r="AU250" s="222" t="str">
        <f t="shared" si="197"/>
        <v>-</v>
      </c>
      <c r="AV250" s="222" t="str">
        <f t="shared" si="197"/>
        <v>-</v>
      </c>
      <c r="AW250" s="222" t="str">
        <f t="shared" si="197"/>
        <v>-</v>
      </c>
      <c r="AX250" s="222" t="str">
        <f t="shared" si="197"/>
        <v>-</v>
      </c>
      <c r="AY250" s="222" t="str">
        <f t="shared" si="197"/>
        <v>-</v>
      </c>
      <c r="AZ250" s="222" t="str">
        <f t="shared" si="197"/>
        <v>-</v>
      </c>
      <c r="BA250" s="222" t="str">
        <f t="shared" si="197"/>
        <v>-</v>
      </c>
      <c r="BB250" s="222" t="str">
        <f t="shared" si="197"/>
        <v>-</v>
      </c>
      <c r="BC250" s="222" t="str">
        <f t="shared" si="197"/>
        <v>-</v>
      </c>
      <c r="BD250" s="222" t="str">
        <f t="shared" si="197"/>
        <v>-</v>
      </c>
      <c r="BE250" s="222" t="str">
        <f t="shared" si="197"/>
        <v>-</v>
      </c>
      <c r="BF250" s="222" t="str">
        <f t="shared" si="197"/>
        <v>-</v>
      </c>
      <c r="BG250" s="222" t="str">
        <f t="shared" si="197"/>
        <v>-</v>
      </c>
      <c r="BH250" s="222" t="str">
        <f t="shared" si="197"/>
        <v>-</v>
      </c>
      <c r="BI250" s="222" t="str">
        <f t="shared" si="197"/>
        <v>-</v>
      </c>
      <c r="BJ250" s="222" t="str">
        <f t="shared" si="197"/>
        <v>-</v>
      </c>
      <c r="BK250" s="222" t="str">
        <f t="shared" si="197"/>
        <v>-</v>
      </c>
      <c r="BL250" s="222" t="str">
        <f t="shared" si="197"/>
        <v>-</v>
      </c>
      <c r="BM250" s="222" t="str">
        <f t="shared" si="197"/>
        <v>-</v>
      </c>
      <c r="BN250" s="222" t="str">
        <f t="shared" si="197"/>
        <v>-</v>
      </c>
      <c r="BO250" s="222" t="str">
        <f t="shared" si="197"/>
        <v>-</v>
      </c>
      <c r="BP250" s="222" t="str">
        <f t="shared" si="197"/>
        <v>-</v>
      </c>
      <c r="BQ250" s="222" t="str">
        <f t="shared" si="197"/>
        <v>-</v>
      </c>
      <c r="BR250" s="133">
        <f t="shared" si="196"/>
        <v>0</v>
      </c>
    </row>
    <row r="251" spans="1:70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8"/>
      <c r="Q251" s="219" t="s">
        <v>936</v>
      </c>
      <c r="R251" s="223" t="str">
        <f t="shared" ref="R251:BQ251" si="198">IF(ISNUMBER(R250),(IF(R250&gt;0,(100/(R248+R249))*R248,"-")),"-")</f>
        <v>-</v>
      </c>
      <c r="S251" s="223" t="str">
        <f t="shared" si="198"/>
        <v>-</v>
      </c>
      <c r="T251" s="223" t="str">
        <f t="shared" si="198"/>
        <v>-</v>
      </c>
      <c r="U251" s="223" t="str">
        <f t="shared" si="198"/>
        <v>-</v>
      </c>
      <c r="V251" s="223" t="str">
        <f t="shared" si="198"/>
        <v>-</v>
      </c>
      <c r="W251" s="223" t="str">
        <f t="shared" si="198"/>
        <v>-</v>
      </c>
      <c r="X251" s="223" t="str">
        <f t="shared" si="198"/>
        <v>-</v>
      </c>
      <c r="Y251" s="223" t="str">
        <f t="shared" si="198"/>
        <v>-</v>
      </c>
      <c r="Z251" s="223" t="str">
        <f t="shared" si="198"/>
        <v>-</v>
      </c>
      <c r="AA251" s="223" t="str">
        <f t="shared" si="198"/>
        <v>-</v>
      </c>
      <c r="AB251" s="223" t="str">
        <f t="shared" si="198"/>
        <v>-</v>
      </c>
      <c r="AC251" s="223" t="str">
        <f t="shared" si="198"/>
        <v>-</v>
      </c>
      <c r="AD251" s="223" t="str">
        <f t="shared" si="198"/>
        <v>-</v>
      </c>
      <c r="AE251" s="223" t="str">
        <f t="shared" si="198"/>
        <v>-</v>
      </c>
      <c r="AF251" s="223" t="str">
        <f t="shared" si="198"/>
        <v>-</v>
      </c>
      <c r="AG251" s="223" t="str">
        <f t="shared" si="198"/>
        <v>-</v>
      </c>
      <c r="AH251" s="223" t="str">
        <f t="shared" si="198"/>
        <v>-</v>
      </c>
      <c r="AI251" s="223" t="str">
        <f t="shared" si="198"/>
        <v>-</v>
      </c>
      <c r="AJ251" s="223" t="str">
        <f t="shared" si="198"/>
        <v>-</v>
      </c>
      <c r="AK251" s="223" t="str">
        <f t="shared" si="198"/>
        <v>-</v>
      </c>
      <c r="AL251" s="223" t="str">
        <f t="shared" si="198"/>
        <v>-</v>
      </c>
      <c r="AM251" s="223" t="str">
        <f t="shared" si="198"/>
        <v>-</v>
      </c>
      <c r="AN251" s="223" t="str">
        <f t="shared" si="198"/>
        <v>-</v>
      </c>
      <c r="AO251" s="223" t="str">
        <f t="shared" si="198"/>
        <v>-</v>
      </c>
      <c r="AP251" s="223" t="str">
        <f t="shared" si="198"/>
        <v>-</v>
      </c>
      <c r="AQ251" s="223" t="str">
        <f t="shared" si="198"/>
        <v>-</v>
      </c>
      <c r="AR251" s="223" t="str">
        <f t="shared" si="198"/>
        <v>-</v>
      </c>
      <c r="AS251" s="223" t="str">
        <f t="shared" si="198"/>
        <v>-</v>
      </c>
      <c r="AT251" s="223" t="str">
        <f t="shared" si="198"/>
        <v>-</v>
      </c>
      <c r="AU251" s="223" t="str">
        <f t="shared" si="198"/>
        <v>-</v>
      </c>
      <c r="AV251" s="223" t="str">
        <f t="shared" si="198"/>
        <v>-</v>
      </c>
      <c r="AW251" s="223" t="str">
        <f t="shared" si="198"/>
        <v>-</v>
      </c>
      <c r="AX251" s="223" t="str">
        <f t="shared" si="198"/>
        <v>-</v>
      </c>
      <c r="AY251" s="223" t="str">
        <f t="shared" si="198"/>
        <v>-</v>
      </c>
      <c r="AZ251" s="223" t="str">
        <f t="shared" si="198"/>
        <v>-</v>
      </c>
      <c r="BA251" s="223" t="str">
        <f t="shared" si="198"/>
        <v>-</v>
      </c>
      <c r="BB251" s="223" t="str">
        <f t="shared" si="198"/>
        <v>-</v>
      </c>
      <c r="BC251" s="223" t="str">
        <f t="shared" si="198"/>
        <v>-</v>
      </c>
      <c r="BD251" s="223" t="str">
        <f t="shared" si="198"/>
        <v>-</v>
      </c>
      <c r="BE251" s="223" t="str">
        <f t="shared" si="198"/>
        <v>-</v>
      </c>
      <c r="BF251" s="223" t="str">
        <f t="shared" si="198"/>
        <v>-</v>
      </c>
      <c r="BG251" s="223" t="str">
        <f t="shared" si="198"/>
        <v>-</v>
      </c>
      <c r="BH251" s="223" t="str">
        <f t="shared" si="198"/>
        <v>-</v>
      </c>
      <c r="BI251" s="223" t="str">
        <f t="shared" si="198"/>
        <v>-</v>
      </c>
      <c r="BJ251" s="223" t="str">
        <f t="shared" si="198"/>
        <v>-</v>
      </c>
      <c r="BK251" s="223" t="str">
        <f t="shared" si="198"/>
        <v>-</v>
      </c>
      <c r="BL251" s="223" t="str">
        <f t="shared" si="198"/>
        <v>-</v>
      </c>
      <c r="BM251" s="223" t="str">
        <f t="shared" si="198"/>
        <v>-</v>
      </c>
      <c r="BN251" s="223" t="str">
        <f t="shared" si="198"/>
        <v>-</v>
      </c>
      <c r="BO251" s="223" t="str">
        <f t="shared" si="198"/>
        <v>-</v>
      </c>
      <c r="BP251" s="223" t="str">
        <f t="shared" si="198"/>
        <v>-</v>
      </c>
      <c r="BQ251" s="223" t="str">
        <f t="shared" si="198"/>
        <v>-</v>
      </c>
      <c r="BR251" s="119" t="e">
        <f t="shared" ref="BR251:BR252" si="199">AVERAGE(R251:BQ251)</f>
        <v>#DIV/0!</v>
      </c>
    </row>
    <row r="252" spans="1:70" x14ac:dyDescent="0.2">
      <c r="A252" s="286"/>
      <c r="B252" s="286"/>
      <c r="C252" s="286"/>
      <c r="D252" s="286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8"/>
      <c r="Q252" s="224" t="s">
        <v>937</v>
      </c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5"/>
      <c r="BN252" s="225"/>
      <c r="BO252" s="225"/>
      <c r="BP252" s="225"/>
      <c r="BQ252" s="225"/>
      <c r="BR252" s="122" t="e">
        <f t="shared" si="199"/>
        <v>#DIV/0!</v>
      </c>
    </row>
    <row r="253" spans="1:70" ht="12.75" customHeight="1" x14ac:dyDescent="0.2">
      <c r="A253" s="306" t="s">
        <v>29</v>
      </c>
      <c r="B253" s="284">
        <v>53</v>
      </c>
      <c r="C253" s="307" t="s">
        <v>748</v>
      </c>
      <c r="D253" s="306" t="s">
        <v>76</v>
      </c>
      <c r="E253" s="304" t="s">
        <v>345</v>
      </c>
      <c r="F253" s="304"/>
      <c r="G253" s="304"/>
      <c r="H253" s="305" t="s">
        <v>751</v>
      </c>
      <c r="I253" s="304" t="s">
        <v>739</v>
      </c>
      <c r="J253" s="304"/>
      <c r="K253" s="304"/>
      <c r="L253" s="304"/>
      <c r="M253" s="304"/>
      <c r="N253" s="304"/>
      <c r="O253" s="304"/>
      <c r="P253" s="303"/>
      <c r="Q253" s="219" t="s">
        <v>934</v>
      </c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  <c r="AC253" s="230"/>
      <c r="AD253" s="230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0"/>
      <c r="BN253" s="230"/>
      <c r="BO253" s="230"/>
      <c r="BP253" s="230"/>
      <c r="BQ253" s="230"/>
      <c r="BR253" s="132">
        <f t="shared" ref="BR253:BR255" si="200">SUM(R253:BQ253)</f>
        <v>0</v>
      </c>
    </row>
    <row r="254" spans="1:70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8"/>
      <c r="Q254" s="219" t="s">
        <v>935</v>
      </c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  <c r="AC254" s="230"/>
      <c r="AD254" s="230"/>
      <c r="AE254" s="230"/>
      <c r="AF254" s="230"/>
      <c r="AG254" s="230"/>
      <c r="AH254" s="230"/>
      <c r="AI254" s="230"/>
      <c r="AJ254" s="230"/>
      <c r="AK254" s="230"/>
      <c r="AL254" s="230"/>
      <c r="AM254" s="230"/>
      <c r="AN254" s="230"/>
      <c r="AO254" s="230"/>
      <c r="AP254" s="230"/>
      <c r="AQ254" s="230"/>
      <c r="AR254" s="230"/>
      <c r="AS254" s="230"/>
      <c r="AT254" s="230"/>
      <c r="AU254" s="230"/>
      <c r="AV254" s="230"/>
      <c r="AW254" s="230"/>
      <c r="AX254" s="230"/>
      <c r="AY254" s="230"/>
      <c r="AZ254" s="230"/>
      <c r="BA254" s="230"/>
      <c r="BB254" s="230"/>
      <c r="BC254" s="230"/>
      <c r="BD254" s="230"/>
      <c r="BE254" s="230"/>
      <c r="BF254" s="230"/>
      <c r="BG254" s="230"/>
      <c r="BH254" s="230"/>
      <c r="BI254" s="230"/>
      <c r="BJ254" s="230"/>
      <c r="BK254" s="230"/>
      <c r="BL254" s="230"/>
      <c r="BM254" s="230"/>
      <c r="BN254" s="230"/>
      <c r="BO254" s="230"/>
      <c r="BP254" s="230"/>
      <c r="BQ254" s="230"/>
      <c r="BR254" s="132">
        <f t="shared" si="200"/>
        <v>0</v>
      </c>
    </row>
    <row r="255" spans="1:70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8"/>
      <c r="Q255" s="221" t="s">
        <v>633</v>
      </c>
      <c r="R255" s="222" t="str">
        <f t="shared" ref="R255:BQ255" si="201">IF(ISBLANK(R253),"-",R253+R254)</f>
        <v>-</v>
      </c>
      <c r="S255" s="222" t="str">
        <f t="shared" si="201"/>
        <v>-</v>
      </c>
      <c r="T255" s="222" t="str">
        <f t="shared" si="201"/>
        <v>-</v>
      </c>
      <c r="U255" s="222" t="str">
        <f t="shared" si="201"/>
        <v>-</v>
      </c>
      <c r="V255" s="222" t="str">
        <f t="shared" si="201"/>
        <v>-</v>
      </c>
      <c r="W255" s="222" t="str">
        <f t="shared" si="201"/>
        <v>-</v>
      </c>
      <c r="X255" s="222" t="str">
        <f t="shared" si="201"/>
        <v>-</v>
      </c>
      <c r="Y255" s="222" t="str">
        <f t="shared" si="201"/>
        <v>-</v>
      </c>
      <c r="Z255" s="222" t="str">
        <f t="shared" si="201"/>
        <v>-</v>
      </c>
      <c r="AA255" s="222" t="str">
        <f t="shared" si="201"/>
        <v>-</v>
      </c>
      <c r="AB255" s="222" t="str">
        <f t="shared" si="201"/>
        <v>-</v>
      </c>
      <c r="AC255" s="222" t="str">
        <f t="shared" si="201"/>
        <v>-</v>
      </c>
      <c r="AD255" s="222" t="str">
        <f t="shared" si="201"/>
        <v>-</v>
      </c>
      <c r="AE255" s="222" t="str">
        <f t="shared" si="201"/>
        <v>-</v>
      </c>
      <c r="AF255" s="222" t="str">
        <f t="shared" si="201"/>
        <v>-</v>
      </c>
      <c r="AG255" s="222" t="str">
        <f t="shared" si="201"/>
        <v>-</v>
      </c>
      <c r="AH255" s="222" t="str">
        <f t="shared" si="201"/>
        <v>-</v>
      </c>
      <c r="AI255" s="222" t="str">
        <f t="shared" si="201"/>
        <v>-</v>
      </c>
      <c r="AJ255" s="222" t="str">
        <f t="shared" si="201"/>
        <v>-</v>
      </c>
      <c r="AK255" s="222" t="str">
        <f t="shared" si="201"/>
        <v>-</v>
      </c>
      <c r="AL255" s="222" t="str">
        <f t="shared" si="201"/>
        <v>-</v>
      </c>
      <c r="AM255" s="222" t="str">
        <f t="shared" si="201"/>
        <v>-</v>
      </c>
      <c r="AN255" s="222" t="str">
        <f t="shared" si="201"/>
        <v>-</v>
      </c>
      <c r="AO255" s="222" t="str">
        <f t="shared" si="201"/>
        <v>-</v>
      </c>
      <c r="AP255" s="222" t="str">
        <f t="shared" si="201"/>
        <v>-</v>
      </c>
      <c r="AQ255" s="222" t="str">
        <f t="shared" si="201"/>
        <v>-</v>
      </c>
      <c r="AR255" s="222" t="str">
        <f t="shared" si="201"/>
        <v>-</v>
      </c>
      <c r="AS255" s="222" t="str">
        <f t="shared" si="201"/>
        <v>-</v>
      </c>
      <c r="AT255" s="222" t="str">
        <f t="shared" si="201"/>
        <v>-</v>
      </c>
      <c r="AU255" s="222" t="str">
        <f t="shared" si="201"/>
        <v>-</v>
      </c>
      <c r="AV255" s="222" t="str">
        <f t="shared" si="201"/>
        <v>-</v>
      </c>
      <c r="AW255" s="222" t="str">
        <f t="shared" si="201"/>
        <v>-</v>
      </c>
      <c r="AX255" s="222" t="str">
        <f t="shared" si="201"/>
        <v>-</v>
      </c>
      <c r="AY255" s="222" t="str">
        <f t="shared" si="201"/>
        <v>-</v>
      </c>
      <c r="AZ255" s="222" t="str">
        <f t="shared" si="201"/>
        <v>-</v>
      </c>
      <c r="BA255" s="222" t="str">
        <f t="shared" si="201"/>
        <v>-</v>
      </c>
      <c r="BB255" s="222" t="str">
        <f t="shared" si="201"/>
        <v>-</v>
      </c>
      <c r="BC255" s="222" t="str">
        <f t="shared" si="201"/>
        <v>-</v>
      </c>
      <c r="BD255" s="222" t="str">
        <f t="shared" si="201"/>
        <v>-</v>
      </c>
      <c r="BE255" s="222" t="str">
        <f t="shared" si="201"/>
        <v>-</v>
      </c>
      <c r="BF255" s="222" t="str">
        <f t="shared" si="201"/>
        <v>-</v>
      </c>
      <c r="BG255" s="222" t="str">
        <f t="shared" si="201"/>
        <v>-</v>
      </c>
      <c r="BH255" s="222" t="str">
        <f t="shared" si="201"/>
        <v>-</v>
      </c>
      <c r="BI255" s="222" t="str">
        <f t="shared" si="201"/>
        <v>-</v>
      </c>
      <c r="BJ255" s="222" t="str">
        <f t="shared" si="201"/>
        <v>-</v>
      </c>
      <c r="BK255" s="222" t="str">
        <f t="shared" si="201"/>
        <v>-</v>
      </c>
      <c r="BL255" s="222" t="str">
        <f t="shared" si="201"/>
        <v>-</v>
      </c>
      <c r="BM255" s="222" t="str">
        <f t="shared" si="201"/>
        <v>-</v>
      </c>
      <c r="BN255" s="222" t="str">
        <f t="shared" si="201"/>
        <v>-</v>
      </c>
      <c r="BO255" s="222" t="str">
        <f t="shared" si="201"/>
        <v>-</v>
      </c>
      <c r="BP255" s="222" t="str">
        <f t="shared" si="201"/>
        <v>-</v>
      </c>
      <c r="BQ255" s="222" t="str">
        <f t="shared" si="201"/>
        <v>-</v>
      </c>
      <c r="BR255" s="133">
        <f t="shared" si="200"/>
        <v>0</v>
      </c>
    </row>
    <row r="256" spans="1:70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8"/>
      <c r="Q256" s="219" t="s">
        <v>936</v>
      </c>
      <c r="R256" s="223" t="str">
        <f t="shared" ref="R256:BQ256" si="202">IF(ISNUMBER(R255),(IF(R255&gt;0,(100/(R253+R254))*R253,"-")),"-")</f>
        <v>-</v>
      </c>
      <c r="S256" s="223" t="str">
        <f t="shared" si="202"/>
        <v>-</v>
      </c>
      <c r="T256" s="223" t="str">
        <f t="shared" si="202"/>
        <v>-</v>
      </c>
      <c r="U256" s="223" t="str">
        <f t="shared" si="202"/>
        <v>-</v>
      </c>
      <c r="V256" s="223" t="str">
        <f t="shared" si="202"/>
        <v>-</v>
      </c>
      <c r="W256" s="223" t="str">
        <f t="shared" si="202"/>
        <v>-</v>
      </c>
      <c r="X256" s="223" t="str">
        <f t="shared" si="202"/>
        <v>-</v>
      </c>
      <c r="Y256" s="223" t="str">
        <f t="shared" si="202"/>
        <v>-</v>
      </c>
      <c r="Z256" s="223" t="str">
        <f t="shared" si="202"/>
        <v>-</v>
      </c>
      <c r="AA256" s="223" t="str">
        <f t="shared" si="202"/>
        <v>-</v>
      </c>
      <c r="AB256" s="223" t="str">
        <f t="shared" si="202"/>
        <v>-</v>
      </c>
      <c r="AC256" s="223" t="str">
        <f t="shared" si="202"/>
        <v>-</v>
      </c>
      <c r="AD256" s="223" t="str">
        <f t="shared" si="202"/>
        <v>-</v>
      </c>
      <c r="AE256" s="223" t="str">
        <f t="shared" si="202"/>
        <v>-</v>
      </c>
      <c r="AF256" s="223" t="str">
        <f t="shared" si="202"/>
        <v>-</v>
      </c>
      <c r="AG256" s="223" t="str">
        <f t="shared" si="202"/>
        <v>-</v>
      </c>
      <c r="AH256" s="223" t="str">
        <f t="shared" si="202"/>
        <v>-</v>
      </c>
      <c r="AI256" s="223" t="str">
        <f t="shared" si="202"/>
        <v>-</v>
      </c>
      <c r="AJ256" s="223" t="str">
        <f t="shared" si="202"/>
        <v>-</v>
      </c>
      <c r="AK256" s="223" t="str">
        <f t="shared" si="202"/>
        <v>-</v>
      </c>
      <c r="AL256" s="223" t="str">
        <f t="shared" si="202"/>
        <v>-</v>
      </c>
      <c r="AM256" s="223" t="str">
        <f t="shared" si="202"/>
        <v>-</v>
      </c>
      <c r="AN256" s="223" t="str">
        <f t="shared" si="202"/>
        <v>-</v>
      </c>
      <c r="AO256" s="223" t="str">
        <f t="shared" si="202"/>
        <v>-</v>
      </c>
      <c r="AP256" s="223" t="str">
        <f t="shared" si="202"/>
        <v>-</v>
      </c>
      <c r="AQ256" s="223" t="str">
        <f t="shared" si="202"/>
        <v>-</v>
      </c>
      <c r="AR256" s="223" t="str">
        <f t="shared" si="202"/>
        <v>-</v>
      </c>
      <c r="AS256" s="223" t="str">
        <f t="shared" si="202"/>
        <v>-</v>
      </c>
      <c r="AT256" s="223" t="str">
        <f t="shared" si="202"/>
        <v>-</v>
      </c>
      <c r="AU256" s="223" t="str">
        <f t="shared" si="202"/>
        <v>-</v>
      </c>
      <c r="AV256" s="223" t="str">
        <f t="shared" si="202"/>
        <v>-</v>
      </c>
      <c r="AW256" s="223" t="str">
        <f t="shared" si="202"/>
        <v>-</v>
      </c>
      <c r="AX256" s="223" t="str">
        <f t="shared" si="202"/>
        <v>-</v>
      </c>
      <c r="AY256" s="223" t="str">
        <f t="shared" si="202"/>
        <v>-</v>
      </c>
      <c r="AZ256" s="223" t="str">
        <f t="shared" si="202"/>
        <v>-</v>
      </c>
      <c r="BA256" s="223" t="str">
        <f t="shared" si="202"/>
        <v>-</v>
      </c>
      <c r="BB256" s="223" t="str">
        <f t="shared" si="202"/>
        <v>-</v>
      </c>
      <c r="BC256" s="223" t="str">
        <f t="shared" si="202"/>
        <v>-</v>
      </c>
      <c r="BD256" s="223" t="str">
        <f t="shared" si="202"/>
        <v>-</v>
      </c>
      <c r="BE256" s="223" t="str">
        <f t="shared" si="202"/>
        <v>-</v>
      </c>
      <c r="BF256" s="223" t="str">
        <f t="shared" si="202"/>
        <v>-</v>
      </c>
      <c r="BG256" s="223" t="str">
        <f t="shared" si="202"/>
        <v>-</v>
      </c>
      <c r="BH256" s="223" t="str">
        <f t="shared" si="202"/>
        <v>-</v>
      </c>
      <c r="BI256" s="223" t="str">
        <f t="shared" si="202"/>
        <v>-</v>
      </c>
      <c r="BJ256" s="223" t="str">
        <f t="shared" si="202"/>
        <v>-</v>
      </c>
      <c r="BK256" s="223" t="str">
        <f t="shared" si="202"/>
        <v>-</v>
      </c>
      <c r="BL256" s="223" t="str">
        <f t="shared" si="202"/>
        <v>-</v>
      </c>
      <c r="BM256" s="223" t="str">
        <f t="shared" si="202"/>
        <v>-</v>
      </c>
      <c r="BN256" s="223" t="str">
        <f t="shared" si="202"/>
        <v>-</v>
      </c>
      <c r="BO256" s="223" t="str">
        <f t="shared" si="202"/>
        <v>-</v>
      </c>
      <c r="BP256" s="223" t="str">
        <f t="shared" si="202"/>
        <v>-</v>
      </c>
      <c r="BQ256" s="223" t="str">
        <f t="shared" si="202"/>
        <v>-</v>
      </c>
      <c r="BR256" s="119" t="e">
        <f t="shared" ref="BR256:BR257" si="203">AVERAGE(R256:BQ256)</f>
        <v>#DIV/0!</v>
      </c>
    </row>
    <row r="257" spans="1:70" x14ac:dyDescent="0.2">
      <c r="A257" s="286"/>
      <c r="B257" s="286"/>
      <c r="C257" s="286"/>
      <c r="D257" s="286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8"/>
      <c r="Q257" s="224" t="s">
        <v>937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  <c r="AX257" s="225"/>
      <c r="AY257" s="225"/>
      <c r="AZ257" s="225"/>
      <c r="BA257" s="225"/>
      <c r="BB257" s="225"/>
      <c r="BC257" s="225"/>
      <c r="BD257" s="225"/>
      <c r="BE257" s="225"/>
      <c r="BF257" s="225"/>
      <c r="BG257" s="225"/>
      <c r="BH257" s="225"/>
      <c r="BI257" s="225"/>
      <c r="BJ257" s="225"/>
      <c r="BK257" s="225"/>
      <c r="BL257" s="225"/>
      <c r="BM257" s="225"/>
      <c r="BN257" s="225"/>
      <c r="BO257" s="225"/>
      <c r="BP257" s="225"/>
      <c r="BQ257" s="225"/>
      <c r="BR257" s="122" t="e">
        <f t="shared" si="203"/>
        <v>#DIV/0!</v>
      </c>
    </row>
    <row r="258" spans="1:70" ht="12.75" customHeight="1" x14ac:dyDescent="0.2">
      <c r="A258" s="306" t="s">
        <v>29</v>
      </c>
      <c r="B258" s="284">
        <v>54</v>
      </c>
      <c r="C258" s="307" t="s">
        <v>748</v>
      </c>
      <c r="D258" s="306" t="s">
        <v>76</v>
      </c>
      <c r="E258" s="304" t="s">
        <v>345</v>
      </c>
      <c r="F258" s="304"/>
      <c r="G258" s="304"/>
      <c r="H258" s="305" t="s">
        <v>751</v>
      </c>
      <c r="I258" s="304" t="s">
        <v>739</v>
      </c>
      <c r="J258" s="304"/>
      <c r="K258" s="304"/>
      <c r="L258" s="304"/>
      <c r="M258" s="304"/>
      <c r="N258" s="304"/>
      <c r="O258" s="304"/>
      <c r="P258" s="303"/>
      <c r="Q258" s="219" t="s">
        <v>934</v>
      </c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220"/>
      <c r="BG258" s="220"/>
      <c r="BH258" s="220"/>
      <c r="BI258" s="220"/>
      <c r="BJ258" s="220"/>
      <c r="BK258" s="220"/>
      <c r="BL258" s="220"/>
      <c r="BM258" s="220"/>
      <c r="BN258" s="220"/>
      <c r="BO258" s="220"/>
      <c r="BP258" s="220"/>
      <c r="BQ258" s="220"/>
      <c r="BR258" s="132">
        <f t="shared" ref="BR258:BR260" si="204">SUM(R258:BQ258)</f>
        <v>0</v>
      </c>
    </row>
    <row r="259" spans="1:70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8"/>
      <c r="Q259" s="219" t="s">
        <v>935</v>
      </c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220"/>
      <c r="BG259" s="220"/>
      <c r="BH259" s="220"/>
      <c r="BI259" s="220"/>
      <c r="BJ259" s="220"/>
      <c r="BK259" s="220"/>
      <c r="BL259" s="220"/>
      <c r="BM259" s="220"/>
      <c r="BN259" s="220"/>
      <c r="BO259" s="220"/>
      <c r="BP259" s="220"/>
      <c r="BQ259" s="220"/>
      <c r="BR259" s="132">
        <f t="shared" si="204"/>
        <v>0</v>
      </c>
    </row>
    <row r="260" spans="1:70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8"/>
      <c r="Q260" s="221" t="s">
        <v>633</v>
      </c>
      <c r="R260" s="222" t="str">
        <f t="shared" ref="R260:BQ260" si="205">IF(ISBLANK(R258),"-",R258+R259)</f>
        <v>-</v>
      </c>
      <c r="S260" s="222" t="str">
        <f t="shared" si="205"/>
        <v>-</v>
      </c>
      <c r="T260" s="222" t="str">
        <f t="shared" si="205"/>
        <v>-</v>
      </c>
      <c r="U260" s="222" t="str">
        <f t="shared" si="205"/>
        <v>-</v>
      </c>
      <c r="V260" s="222" t="str">
        <f t="shared" si="205"/>
        <v>-</v>
      </c>
      <c r="W260" s="222" t="str">
        <f t="shared" si="205"/>
        <v>-</v>
      </c>
      <c r="X260" s="222" t="str">
        <f t="shared" si="205"/>
        <v>-</v>
      </c>
      <c r="Y260" s="222" t="str">
        <f t="shared" si="205"/>
        <v>-</v>
      </c>
      <c r="Z260" s="222" t="str">
        <f t="shared" si="205"/>
        <v>-</v>
      </c>
      <c r="AA260" s="222" t="str">
        <f t="shared" si="205"/>
        <v>-</v>
      </c>
      <c r="AB260" s="222" t="str">
        <f t="shared" si="205"/>
        <v>-</v>
      </c>
      <c r="AC260" s="222" t="str">
        <f t="shared" si="205"/>
        <v>-</v>
      </c>
      <c r="AD260" s="222" t="str">
        <f t="shared" si="205"/>
        <v>-</v>
      </c>
      <c r="AE260" s="222" t="str">
        <f t="shared" si="205"/>
        <v>-</v>
      </c>
      <c r="AF260" s="222" t="str">
        <f t="shared" si="205"/>
        <v>-</v>
      </c>
      <c r="AG260" s="222" t="str">
        <f t="shared" si="205"/>
        <v>-</v>
      </c>
      <c r="AH260" s="222" t="str">
        <f t="shared" si="205"/>
        <v>-</v>
      </c>
      <c r="AI260" s="222" t="str">
        <f t="shared" si="205"/>
        <v>-</v>
      </c>
      <c r="AJ260" s="222" t="str">
        <f t="shared" si="205"/>
        <v>-</v>
      </c>
      <c r="AK260" s="222" t="str">
        <f t="shared" si="205"/>
        <v>-</v>
      </c>
      <c r="AL260" s="222" t="str">
        <f t="shared" si="205"/>
        <v>-</v>
      </c>
      <c r="AM260" s="222" t="str">
        <f t="shared" si="205"/>
        <v>-</v>
      </c>
      <c r="AN260" s="222" t="str">
        <f t="shared" si="205"/>
        <v>-</v>
      </c>
      <c r="AO260" s="222" t="str">
        <f t="shared" si="205"/>
        <v>-</v>
      </c>
      <c r="AP260" s="222" t="str">
        <f t="shared" si="205"/>
        <v>-</v>
      </c>
      <c r="AQ260" s="222" t="str">
        <f t="shared" si="205"/>
        <v>-</v>
      </c>
      <c r="AR260" s="222" t="str">
        <f t="shared" si="205"/>
        <v>-</v>
      </c>
      <c r="AS260" s="222" t="str">
        <f t="shared" si="205"/>
        <v>-</v>
      </c>
      <c r="AT260" s="222" t="str">
        <f t="shared" si="205"/>
        <v>-</v>
      </c>
      <c r="AU260" s="222" t="str">
        <f t="shared" si="205"/>
        <v>-</v>
      </c>
      <c r="AV260" s="222" t="str">
        <f t="shared" si="205"/>
        <v>-</v>
      </c>
      <c r="AW260" s="222" t="str">
        <f t="shared" si="205"/>
        <v>-</v>
      </c>
      <c r="AX260" s="222" t="str">
        <f t="shared" si="205"/>
        <v>-</v>
      </c>
      <c r="AY260" s="222" t="str">
        <f t="shared" si="205"/>
        <v>-</v>
      </c>
      <c r="AZ260" s="222" t="str">
        <f t="shared" si="205"/>
        <v>-</v>
      </c>
      <c r="BA260" s="222" t="str">
        <f t="shared" si="205"/>
        <v>-</v>
      </c>
      <c r="BB260" s="222" t="str">
        <f t="shared" si="205"/>
        <v>-</v>
      </c>
      <c r="BC260" s="222" t="str">
        <f t="shared" si="205"/>
        <v>-</v>
      </c>
      <c r="BD260" s="222" t="str">
        <f t="shared" si="205"/>
        <v>-</v>
      </c>
      <c r="BE260" s="222" t="str">
        <f t="shared" si="205"/>
        <v>-</v>
      </c>
      <c r="BF260" s="222" t="str">
        <f t="shared" si="205"/>
        <v>-</v>
      </c>
      <c r="BG260" s="222" t="str">
        <f t="shared" si="205"/>
        <v>-</v>
      </c>
      <c r="BH260" s="222" t="str">
        <f t="shared" si="205"/>
        <v>-</v>
      </c>
      <c r="BI260" s="222" t="str">
        <f t="shared" si="205"/>
        <v>-</v>
      </c>
      <c r="BJ260" s="222" t="str">
        <f t="shared" si="205"/>
        <v>-</v>
      </c>
      <c r="BK260" s="222" t="str">
        <f t="shared" si="205"/>
        <v>-</v>
      </c>
      <c r="BL260" s="222" t="str">
        <f t="shared" si="205"/>
        <v>-</v>
      </c>
      <c r="BM260" s="222" t="str">
        <f t="shared" si="205"/>
        <v>-</v>
      </c>
      <c r="BN260" s="222" t="str">
        <f t="shared" si="205"/>
        <v>-</v>
      </c>
      <c r="BO260" s="222" t="str">
        <f t="shared" si="205"/>
        <v>-</v>
      </c>
      <c r="BP260" s="222" t="str">
        <f t="shared" si="205"/>
        <v>-</v>
      </c>
      <c r="BQ260" s="222" t="str">
        <f t="shared" si="205"/>
        <v>-</v>
      </c>
      <c r="BR260" s="133">
        <f t="shared" si="204"/>
        <v>0</v>
      </c>
    </row>
    <row r="261" spans="1:70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8"/>
      <c r="Q261" s="219" t="s">
        <v>936</v>
      </c>
      <c r="R261" s="223" t="str">
        <f t="shared" ref="R261:BQ261" si="206">IF(ISNUMBER(R260),(IF(R260&gt;0,(100/(R258+R259))*R258,"-")),"-")</f>
        <v>-</v>
      </c>
      <c r="S261" s="223" t="str">
        <f t="shared" si="206"/>
        <v>-</v>
      </c>
      <c r="T261" s="223" t="str">
        <f t="shared" si="206"/>
        <v>-</v>
      </c>
      <c r="U261" s="223" t="str">
        <f t="shared" si="206"/>
        <v>-</v>
      </c>
      <c r="V261" s="223" t="str">
        <f t="shared" si="206"/>
        <v>-</v>
      </c>
      <c r="W261" s="223" t="str">
        <f t="shared" si="206"/>
        <v>-</v>
      </c>
      <c r="X261" s="223" t="str">
        <f t="shared" si="206"/>
        <v>-</v>
      </c>
      <c r="Y261" s="223" t="str">
        <f t="shared" si="206"/>
        <v>-</v>
      </c>
      <c r="Z261" s="223" t="str">
        <f t="shared" si="206"/>
        <v>-</v>
      </c>
      <c r="AA261" s="223" t="str">
        <f t="shared" si="206"/>
        <v>-</v>
      </c>
      <c r="AB261" s="223" t="str">
        <f t="shared" si="206"/>
        <v>-</v>
      </c>
      <c r="AC261" s="223" t="str">
        <f t="shared" si="206"/>
        <v>-</v>
      </c>
      <c r="AD261" s="223" t="str">
        <f t="shared" si="206"/>
        <v>-</v>
      </c>
      <c r="AE261" s="223" t="str">
        <f t="shared" si="206"/>
        <v>-</v>
      </c>
      <c r="AF261" s="223" t="str">
        <f t="shared" si="206"/>
        <v>-</v>
      </c>
      <c r="AG261" s="223" t="str">
        <f t="shared" si="206"/>
        <v>-</v>
      </c>
      <c r="AH261" s="223" t="str">
        <f t="shared" si="206"/>
        <v>-</v>
      </c>
      <c r="AI261" s="223" t="str">
        <f t="shared" si="206"/>
        <v>-</v>
      </c>
      <c r="AJ261" s="223" t="str">
        <f t="shared" si="206"/>
        <v>-</v>
      </c>
      <c r="AK261" s="223" t="str">
        <f t="shared" si="206"/>
        <v>-</v>
      </c>
      <c r="AL261" s="223" t="str">
        <f t="shared" si="206"/>
        <v>-</v>
      </c>
      <c r="AM261" s="223" t="str">
        <f t="shared" si="206"/>
        <v>-</v>
      </c>
      <c r="AN261" s="223" t="str">
        <f t="shared" si="206"/>
        <v>-</v>
      </c>
      <c r="AO261" s="223" t="str">
        <f t="shared" si="206"/>
        <v>-</v>
      </c>
      <c r="AP261" s="223" t="str">
        <f t="shared" si="206"/>
        <v>-</v>
      </c>
      <c r="AQ261" s="223" t="str">
        <f t="shared" si="206"/>
        <v>-</v>
      </c>
      <c r="AR261" s="223" t="str">
        <f t="shared" si="206"/>
        <v>-</v>
      </c>
      <c r="AS261" s="223" t="str">
        <f t="shared" si="206"/>
        <v>-</v>
      </c>
      <c r="AT261" s="223" t="str">
        <f t="shared" si="206"/>
        <v>-</v>
      </c>
      <c r="AU261" s="223" t="str">
        <f t="shared" si="206"/>
        <v>-</v>
      </c>
      <c r="AV261" s="223" t="str">
        <f t="shared" si="206"/>
        <v>-</v>
      </c>
      <c r="AW261" s="223" t="str">
        <f t="shared" si="206"/>
        <v>-</v>
      </c>
      <c r="AX261" s="223" t="str">
        <f t="shared" si="206"/>
        <v>-</v>
      </c>
      <c r="AY261" s="223" t="str">
        <f t="shared" si="206"/>
        <v>-</v>
      </c>
      <c r="AZ261" s="223" t="str">
        <f t="shared" si="206"/>
        <v>-</v>
      </c>
      <c r="BA261" s="223" t="str">
        <f t="shared" si="206"/>
        <v>-</v>
      </c>
      <c r="BB261" s="223" t="str">
        <f t="shared" si="206"/>
        <v>-</v>
      </c>
      <c r="BC261" s="223" t="str">
        <f t="shared" si="206"/>
        <v>-</v>
      </c>
      <c r="BD261" s="223" t="str">
        <f t="shared" si="206"/>
        <v>-</v>
      </c>
      <c r="BE261" s="223" t="str">
        <f t="shared" si="206"/>
        <v>-</v>
      </c>
      <c r="BF261" s="223" t="str">
        <f t="shared" si="206"/>
        <v>-</v>
      </c>
      <c r="BG261" s="223" t="str">
        <f t="shared" si="206"/>
        <v>-</v>
      </c>
      <c r="BH261" s="223" t="str">
        <f t="shared" si="206"/>
        <v>-</v>
      </c>
      <c r="BI261" s="223" t="str">
        <f t="shared" si="206"/>
        <v>-</v>
      </c>
      <c r="BJ261" s="223" t="str">
        <f t="shared" si="206"/>
        <v>-</v>
      </c>
      <c r="BK261" s="223" t="str">
        <f t="shared" si="206"/>
        <v>-</v>
      </c>
      <c r="BL261" s="223" t="str">
        <f t="shared" si="206"/>
        <v>-</v>
      </c>
      <c r="BM261" s="223" t="str">
        <f t="shared" si="206"/>
        <v>-</v>
      </c>
      <c r="BN261" s="223" t="str">
        <f t="shared" si="206"/>
        <v>-</v>
      </c>
      <c r="BO261" s="223" t="str">
        <f t="shared" si="206"/>
        <v>-</v>
      </c>
      <c r="BP261" s="223" t="str">
        <f t="shared" si="206"/>
        <v>-</v>
      </c>
      <c r="BQ261" s="223" t="str">
        <f t="shared" si="206"/>
        <v>-</v>
      </c>
      <c r="BR261" s="119" t="e">
        <f t="shared" ref="BR261:BR262" si="207">AVERAGE(R261:BQ261)</f>
        <v>#DIV/0!</v>
      </c>
    </row>
    <row r="262" spans="1:70" x14ac:dyDescent="0.2">
      <c r="A262" s="286"/>
      <c r="B262" s="286"/>
      <c r="C262" s="286"/>
      <c r="D262" s="286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8"/>
      <c r="Q262" s="224" t="s">
        <v>937</v>
      </c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25"/>
      <c r="AX262" s="225"/>
      <c r="AY262" s="225"/>
      <c r="AZ262" s="225"/>
      <c r="BA262" s="225"/>
      <c r="BB262" s="225"/>
      <c r="BC262" s="225"/>
      <c r="BD262" s="225"/>
      <c r="BE262" s="225"/>
      <c r="BF262" s="225"/>
      <c r="BG262" s="225"/>
      <c r="BH262" s="225"/>
      <c r="BI262" s="225"/>
      <c r="BJ262" s="225"/>
      <c r="BK262" s="225"/>
      <c r="BL262" s="225"/>
      <c r="BM262" s="225"/>
      <c r="BN262" s="225"/>
      <c r="BO262" s="225"/>
      <c r="BP262" s="225"/>
      <c r="BQ262" s="225"/>
      <c r="BR262" s="122" t="e">
        <f t="shared" si="207"/>
        <v>#DIV/0!</v>
      </c>
    </row>
    <row r="263" spans="1:70" ht="12.75" customHeight="1" x14ac:dyDescent="0.2">
      <c r="A263" s="306" t="s">
        <v>29</v>
      </c>
      <c r="B263" s="284">
        <v>55</v>
      </c>
      <c r="C263" s="307" t="s">
        <v>748</v>
      </c>
      <c r="D263" s="306" t="s">
        <v>76</v>
      </c>
      <c r="E263" s="304" t="s">
        <v>345</v>
      </c>
      <c r="F263" s="304"/>
      <c r="G263" s="304"/>
      <c r="H263" s="305" t="s">
        <v>710</v>
      </c>
      <c r="I263" s="304" t="s">
        <v>739</v>
      </c>
      <c r="J263" s="304"/>
      <c r="K263" s="304"/>
      <c r="L263" s="304"/>
      <c r="M263" s="304"/>
      <c r="N263" s="304"/>
      <c r="O263" s="304"/>
      <c r="P263" s="303"/>
      <c r="Q263" s="219" t="s">
        <v>934</v>
      </c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0"/>
      <c r="AW263" s="220"/>
      <c r="AX263" s="220"/>
      <c r="AY263" s="220"/>
      <c r="AZ263" s="220"/>
      <c r="BA263" s="220"/>
      <c r="BB263" s="220"/>
      <c r="BC263" s="220"/>
      <c r="BD263" s="220"/>
      <c r="BE263" s="220"/>
      <c r="BF263" s="220"/>
      <c r="BG263" s="220"/>
      <c r="BH263" s="220"/>
      <c r="BI263" s="220"/>
      <c r="BJ263" s="220"/>
      <c r="BK263" s="220"/>
      <c r="BL263" s="220"/>
      <c r="BM263" s="220"/>
      <c r="BN263" s="220"/>
      <c r="BO263" s="220"/>
      <c r="BP263" s="220"/>
      <c r="BQ263" s="220"/>
      <c r="BR263" s="132">
        <f t="shared" ref="BR263:BR265" si="208">SUM(R263:BQ263)</f>
        <v>0</v>
      </c>
    </row>
    <row r="264" spans="1:70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8"/>
      <c r="Q264" s="219" t="s">
        <v>935</v>
      </c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220"/>
      <c r="BG264" s="220"/>
      <c r="BH264" s="220"/>
      <c r="BI264" s="220"/>
      <c r="BJ264" s="220"/>
      <c r="BK264" s="220"/>
      <c r="BL264" s="220"/>
      <c r="BM264" s="220"/>
      <c r="BN264" s="220"/>
      <c r="BO264" s="220"/>
      <c r="BP264" s="220"/>
      <c r="BQ264" s="220"/>
      <c r="BR264" s="132">
        <f t="shared" si="208"/>
        <v>0</v>
      </c>
    </row>
    <row r="265" spans="1:70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8"/>
      <c r="Q265" s="221" t="s">
        <v>633</v>
      </c>
      <c r="R265" s="222" t="str">
        <f t="shared" ref="R265:BQ265" si="209">IF(ISBLANK(R263),"-",R263+R264)</f>
        <v>-</v>
      </c>
      <c r="S265" s="222" t="str">
        <f t="shared" si="209"/>
        <v>-</v>
      </c>
      <c r="T265" s="222" t="str">
        <f t="shared" si="209"/>
        <v>-</v>
      </c>
      <c r="U265" s="222" t="str">
        <f t="shared" si="209"/>
        <v>-</v>
      </c>
      <c r="V265" s="222" t="str">
        <f t="shared" si="209"/>
        <v>-</v>
      </c>
      <c r="W265" s="222" t="str">
        <f t="shared" si="209"/>
        <v>-</v>
      </c>
      <c r="X265" s="222" t="str">
        <f t="shared" si="209"/>
        <v>-</v>
      </c>
      <c r="Y265" s="222" t="str">
        <f t="shared" si="209"/>
        <v>-</v>
      </c>
      <c r="Z265" s="222" t="str">
        <f t="shared" si="209"/>
        <v>-</v>
      </c>
      <c r="AA265" s="222" t="str">
        <f t="shared" si="209"/>
        <v>-</v>
      </c>
      <c r="AB265" s="222" t="str">
        <f t="shared" si="209"/>
        <v>-</v>
      </c>
      <c r="AC265" s="222" t="str">
        <f t="shared" si="209"/>
        <v>-</v>
      </c>
      <c r="AD265" s="222" t="str">
        <f t="shared" si="209"/>
        <v>-</v>
      </c>
      <c r="AE265" s="222" t="str">
        <f t="shared" si="209"/>
        <v>-</v>
      </c>
      <c r="AF265" s="222" t="str">
        <f t="shared" si="209"/>
        <v>-</v>
      </c>
      <c r="AG265" s="222" t="str">
        <f t="shared" si="209"/>
        <v>-</v>
      </c>
      <c r="AH265" s="222" t="str">
        <f t="shared" si="209"/>
        <v>-</v>
      </c>
      <c r="AI265" s="222" t="str">
        <f t="shared" si="209"/>
        <v>-</v>
      </c>
      <c r="AJ265" s="222" t="str">
        <f t="shared" si="209"/>
        <v>-</v>
      </c>
      <c r="AK265" s="222" t="str">
        <f t="shared" si="209"/>
        <v>-</v>
      </c>
      <c r="AL265" s="222" t="str">
        <f t="shared" si="209"/>
        <v>-</v>
      </c>
      <c r="AM265" s="222" t="str">
        <f t="shared" si="209"/>
        <v>-</v>
      </c>
      <c r="AN265" s="222" t="str">
        <f t="shared" si="209"/>
        <v>-</v>
      </c>
      <c r="AO265" s="222" t="str">
        <f t="shared" si="209"/>
        <v>-</v>
      </c>
      <c r="AP265" s="222" t="str">
        <f t="shared" si="209"/>
        <v>-</v>
      </c>
      <c r="AQ265" s="222" t="str">
        <f t="shared" si="209"/>
        <v>-</v>
      </c>
      <c r="AR265" s="222" t="str">
        <f t="shared" si="209"/>
        <v>-</v>
      </c>
      <c r="AS265" s="222" t="str">
        <f t="shared" si="209"/>
        <v>-</v>
      </c>
      <c r="AT265" s="222" t="str">
        <f t="shared" si="209"/>
        <v>-</v>
      </c>
      <c r="AU265" s="222" t="str">
        <f t="shared" si="209"/>
        <v>-</v>
      </c>
      <c r="AV265" s="222" t="str">
        <f t="shared" si="209"/>
        <v>-</v>
      </c>
      <c r="AW265" s="222" t="str">
        <f t="shared" si="209"/>
        <v>-</v>
      </c>
      <c r="AX265" s="222" t="str">
        <f t="shared" si="209"/>
        <v>-</v>
      </c>
      <c r="AY265" s="222" t="str">
        <f t="shared" si="209"/>
        <v>-</v>
      </c>
      <c r="AZ265" s="222" t="str">
        <f t="shared" si="209"/>
        <v>-</v>
      </c>
      <c r="BA265" s="222" t="str">
        <f t="shared" si="209"/>
        <v>-</v>
      </c>
      <c r="BB265" s="222" t="str">
        <f t="shared" si="209"/>
        <v>-</v>
      </c>
      <c r="BC265" s="222" t="str">
        <f t="shared" si="209"/>
        <v>-</v>
      </c>
      <c r="BD265" s="222" t="str">
        <f t="shared" si="209"/>
        <v>-</v>
      </c>
      <c r="BE265" s="222" t="str">
        <f t="shared" si="209"/>
        <v>-</v>
      </c>
      <c r="BF265" s="222" t="str">
        <f t="shared" si="209"/>
        <v>-</v>
      </c>
      <c r="BG265" s="222" t="str">
        <f t="shared" si="209"/>
        <v>-</v>
      </c>
      <c r="BH265" s="222" t="str">
        <f t="shared" si="209"/>
        <v>-</v>
      </c>
      <c r="BI265" s="222" t="str">
        <f t="shared" si="209"/>
        <v>-</v>
      </c>
      <c r="BJ265" s="222" t="str">
        <f t="shared" si="209"/>
        <v>-</v>
      </c>
      <c r="BK265" s="222" t="str">
        <f t="shared" si="209"/>
        <v>-</v>
      </c>
      <c r="BL265" s="222" t="str">
        <f t="shared" si="209"/>
        <v>-</v>
      </c>
      <c r="BM265" s="222" t="str">
        <f t="shared" si="209"/>
        <v>-</v>
      </c>
      <c r="BN265" s="222" t="str">
        <f t="shared" si="209"/>
        <v>-</v>
      </c>
      <c r="BO265" s="222" t="str">
        <f t="shared" si="209"/>
        <v>-</v>
      </c>
      <c r="BP265" s="222" t="str">
        <f t="shared" si="209"/>
        <v>-</v>
      </c>
      <c r="BQ265" s="222" t="str">
        <f t="shared" si="209"/>
        <v>-</v>
      </c>
      <c r="BR265" s="133">
        <f t="shared" si="208"/>
        <v>0</v>
      </c>
    </row>
    <row r="266" spans="1:70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8"/>
      <c r="Q266" s="219" t="s">
        <v>936</v>
      </c>
      <c r="R266" s="223" t="str">
        <f t="shared" ref="R266:BQ266" si="210">IF(ISNUMBER(R265),(IF(R265&gt;0,(100/(R263+R264))*R263,"-")),"-")</f>
        <v>-</v>
      </c>
      <c r="S266" s="223" t="str">
        <f t="shared" si="210"/>
        <v>-</v>
      </c>
      <c r="T266" s="223" t="str">
        <f t="shared" si="210"/>
        <v>-</v>
      </c>
      <c r="U266" s="223" t="str">
        <f t="shared" si="210"/>
        <v>-</v>
      </c>
      <c r="V266" s="223" t="str">
        <f t="shared" si="210"/>
        <v>-</v>
      </c>
      <c r="W266" s="223" t="str">
        <f t="shared" si="210"/>
        <v>-</v>
      </c>
      <c r="X266" s="223" t="str">
        <f t="shared" si="210"/>
        <v>-</v>
      </c>
      <c r="Y266" s="223" t="str">
        <f t="shared" si="210"/>
        <v>-</v>
      </c>
      <c r="Z266" s="223" t="str">
        <f t="shared" si="210"/>
        <v>-</v>
      </c>
      <c r="AA266" s="223" t="str">
        <f t="shared" si="210"/>
        <v>-</v>
      </c>
      <c r="AB266" s="223" t="str">
        <f t="shared" si="210"/>
        <v>-</v>
      </c>
      <c r="AC266" s="223" t="str">
        <f t="shared" si="210"/>
        <v>-</v>
      </c>
      <c r="AD266" s="223" t="str">
        <f t="shared" si="210"/>
        <v>-</v>
      </c>
      <c r="AE266" s="223" t="str">
        <f t="shared" si="210"/>
        <v>-</v>
      </c>
      <c r="AF266" s="223" t="str">
        <f t="shared" si="210"/>
        <v>-</v>
      </c>
      <c r="AG266" s="223" t="str">
        <f t="shared" si="210"/>
        <v>-</v>
      </c>
      <c r="AH266" s="223" t="str">
        <f t="shared" si="210"/>
        <v>-</v>
      </c>
      <c r="AI266" s="223" t="str">
        <f t="shared" si="210"/>
        <v>-</v>
      </c>
      <c r="AJ266" s="223" t="str">
        <f t="shared" si="210"/>
        <v>-</v>
      </c>
      <c r="AK266" s="223" t="str">
        <f t="shared" si="210"/>
        <v>-</v>
      </c>
      <c r="AL266" s="223" t="str">
        <f t="shared" si="210"/>
        <v>-</v>
      </c>
      <c r="AM266" s="223" t="str">
        <f t="shared" si="210"/>
        <v>-</v>
      </c>
      <c r="AN266" s="223" t="str">
        <f t="shared" si="210"/>
        <v>-</v>
      </c>
      <c r="AO266" s="223" t="str">
        <f t="shared" si="210"/>
        <v>-</v>
      </c>
      <c r="AP266" s="223" t="str">
        <f t="shared" si="210"/>
        <v>-</v>
      </c>
      <c r="AQ266" s="223" t="str">
        <f t="shared" si="210"/>
        <v>-</v>
      </c>
      <c r="AR266" s="223" t="str">
        <f t="shared" si="210"/>
        <v>-</v>
      </c>
      <c r="AS266" s="223" t="str">
        <f t="shared" si="210"/>
        <v>-</v>
      </c>
      <c r="AT266" s="223" t="str">
        <f t="shared" si="210"/>
        <v>-</v>
      </c>
      <c r="AU266" s="223" t="str">
        <f t="shared" si="210"/>
        <v>-</v>
      </c>
      <c r="AV266" s="223" t="str">
        <f t="shared" si="210"/>
        <v>-</v>
      </c>
      <c r="AW266" s="223" t="str">
        <f t="shared" si="210"/>
        <v>-</v>
      </c>
      <c r="AX266" s="223" t="str">
        <f t="shared" si="210"/>
        <v>-</v>
      </c>
      <c r="AY266" s="223" t="str">
        <f t="shared" si="210"/>
        <v>-</v>
      </c>
      <c r="AZ266" s="223" t="str">
        <f t="shared" si="210"/>
        <v>-</v>
      </c>
      <c r="BA266" s="223" t="str">
        <f t="shared" si="210"/>
        <v>-</v>
      </c>
      <c r="BB266" s="223" t="str">
        <f t="shared" si="210"/>
        <v>-</v>
      </c>
      <c r="BC266" s="223" t="str">
        <f t="shared" si="210"/>
        <v>-</v>
      </c>
      <c r="BD266" s="223" t="str">
        <f t="shared" si="210"/>
        <v>-</v>
      </c>
      <c r="BE266" s="223" t="str">
        <f t="shared" si="210"/>
        <v>-</v>
      </c>
      <c r="BF266" s="223" t="str">
        <f t="shared" si="210"/>
        <v>-</v>
      </c>
      <c r="BG266" s="223" t="str">
        <f t="shared" si="210"/>
        <v>-</v>
      </c>
      <c r="BH266" s="223" t="str">
        <f t="shared" si="210"/>
        <v>-</v>
      </c>
      <c r="BI266" s="223" t="str">
        <f t="shared" si="210"/>
        <v>-</v>
      </c>
      <c r="BJ266" s="223" t="str">
        <f t="shared" si="210"/>
        <v>-</v>
      </c>
      <c r="BK266" s="223" t="str">
        <f t="shared" si="210"/>
        <v>-</v>
      </c>
      <c r="BL266" s="223" t="str">
        <f t="shared" si="210"/>
        <v>-</v>
      </c>
      <c r="BM266" s="223" t="str">
        <f t="shared" si="210"/>
        <v>-</v>
      </c>
      <c r="BN266" s="223" t="str">
        <f t="shared" si="210"/>
        <v>-</v>
      </c>
      <c r="BO266" s="223" t="str">
        <f t="shared" si="210"/>
        <v>-</v>
      </c>
      <c r="BP266" s="223" t="str">
        <f t="shared" si="210"/>
        <v>-</v>
      </c>
      <c r="BQ266" s="223" t="str">
        <f t="shared" si="210"/>
        <v>-</v>
      </c>
      <c r="BR266" s="119" t="e">
        <f t="shared" ref="BR266:BR267" si="211">AVERAGE(R266:BQ266)</f>
        <v>#DIV/0!</v>
      </c>
    </row>
    <row r="267" spans="1:70" x14ac:dyDescent="0.2">
      <c r="A267" s="286"/>
      <c r="B267" s="286"/>
      <c r="C267" s="286"/>
      <c r="D267" s="286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8"/>
      <c r="Q267" s="224" t="s">
        <v>937</v>
      </c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  <c r="AT267" s="225"/>
      <c r="AU267" s="225"/>
      <c r="AV267" s="225"/>
      <c r="AW267" s="225"/>
      <c r="AX267" s="225"/>
      <c r="AY267" s="225"/>
      <c r="AZ267" s="225"/>
      <c r="BA267" s="225"/>
      <c r="BB267" s="225"/>
      <c r="BC267" s="225"/>
      <c r="BD267" s="225"/>
      <c r="BE267" s="225"/>
      <c r="BF267" s="225"/>
      <c r="BG267" s="225"/>
      <c r="BH267" s="225"/>
      <c r="BI267" s="225"/>
      <c r="BJ267" s="225"/>
      <c r="BK267" s="225"/>
      <c r="BL267" s="225"/>
      <c r="BM267" s="225"/>
      <c r="BN267" s="225"/>
      <c r="BO267" s="225"/>
      <c r="BP267" s="225"/>
      <c r="BQ267" s="225"/>
      <c r="BR267" s="122" t="e">
        <f t="shared" si="211"/>
        <v>#DIV/0!</v>
      </c>
    </row>
    <row r="268" spans="1:70" ht="12.75" customHeight="1" x14ac:dyDescent="0.2">
      <c r="A268" s="306" t="s">
        <v>29</v>
      </c>
      <c r="B268" s="284">
        <v>56</v>
      </c>
      <c r="C268" s="307" t="s">
        <v>748</v>
      </c>
      <c r="D268" s="306" t="s">
        <v>76</v>
      </c>
      <c r="E268" s="304" t="s">
        <v>345</v>
      </c>
      <c r="F268" s="304"/>
      <c r="G268" s="304"/>
      <c r="H268" s="305" t="s">
        <v>710</v>
      </c>
      <c r="I268" s="304" t="s">
        <v>739</v>
      </c>
      <c r="J268" s="304"/>
      <c r="K268" s="304"/>
      <c r="L268" s="304"/>
      <c r="M268" s="304"/>
      <c r="N268" s="304"/>
      <c r="O268" s="304"/>
      <c r="P268" s="303"/>
      <c r="Q268" s="219" t="s">
        <v>934</v>
      </c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E268" s="230"/>
      <c r="AF268" s="230"/>
      <c r="AG268" s="230"/>
      <c r="AH268" s="230"/>
      <c r="AI268" s="230"/>
      <c r="AJ268" s="230"/>
      <c r="AK268" s="230"/>
      <c r="AL268" s="230"/>
      <c r="AM268" s="230"/>
      <c r="AN268" s="230"/>
      <c r="AO268" s="230"/>
      <c r="AP268" s="230"/>
      <c r="AQ268" s="230"/>
      <c r="AR268" s="230"/>
      <c r="AS268" s="230"/>
      <c r="AT268" s="230"/>
      <c r="AU268" s="230"/>
      <c r="AV268" s="230"/>
      <c r="AW268" s="230"/>
      <c r="AX268" s="230"/>
      <c r="AY268" s="230"/>
      <c r="AZ268" s="230"/>
      <c r="BA268" s="230"/>
      <c r="BB268" s="230"/>
      <c r="BC268" s="230"/>
      <c r="BD268" s="230"/>
      <c r="BE268" s="230"/>
      <c r="BF268" s="230"/>
      <c r="BG268" s="230"/>
      <c r="BH268" s="230"/>
      <c r="BI268" s="230"/>
      <c r="BJ268" s="230"/>
      <c r="BK268" s="230"/>
      <c r="BL268" s="230"/>
      <c r="BM268" s="230"/>
      <c r="BN268" s="230"/>
      <c r="BO268" s="230"/>
      <c r="BP268" s="230"/>
      <c r="BQ268" s="230"/>
      <c r="BR268" s="132">
        <f t="shared" ref="BR268:BR270" si="212">SUM(R268:BQ268)</f>
        <v>0</v>
      </c>
    </row>
    <row r="269" spans="1:70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8"/>
      <c r="Q269" s="219" t="s">
        <v>935</v>
      </c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  <c r="AC269" s="230"/>
      <c r="AD269" s="230"/>
      <c r="AE269" s="230"/>
      <c r="AF269" s="230"/>
      <c r="AG269" s="230"/>
      <c r="AH269" s="230"/>
      <c r="AI269" s="230"/>
      <c r="AJ269" s="230"/>
      <c r="AK269" s="230"/>
      <c r="AL269" s="230"/>
      <c r="AM269" s="230"/>
      <c r="AN269" s="230"/>
      <c r="AO269" s="230"/>
      <c r="AP269" s="230"/>
      <c r="AQ269" s="230"/>
      <c r="AR269" s="230"/>
      <c r="AS269" s="230"/>
      <c r="AT269" s="230"/>
      <c r="AU269" s="230"/>
      <c r="AV269" s="230"/>
      <c r="AW269" s="230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N269" s="230"/>
      <c r="BO269" s="230"/>
      <c r="BP269" s="230"/>
      <c r="BQ269" s="230"/>
      <c r="BR269" s="132">
        <f t="shared" si="212"/>
        <v>0</v>
      </c>
    </row>
    <row r="270" spans="1:70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8"/>
      <c r="Q270" s="221" t="s">
        <v>633</v>
      </c>
      <c r="R270" s="222" t="str">
        <f t="shared" ref="R270:BQ270" si="213">IF(ISBLANK(R268),"-",R268+R269)</f>
        <v>-</v>
      </c>
      <c r="S270" s="222" t="str">
        <f t="shared" si="213"/>
        <v>-</v>
      </c>
      <c r="T270" s="222" t="str">
        <f t="shared" si="213"/>
        <v>-</v>
      </c>
      <c r="U270" s="222" t="str">
        <f t="shared" si="213"/>
        <v>-</v>
      </c>
      <c r="V270" s="222" t="str">
        <f t="shared" si="213"/>
        <v>-</v>
      </c>
      <c r="W270" s="222" t="str">
        <f t="shared" si="213"/>
        <v>-</v>
      </c>
      <c r="X270" s="222" t="str">
        <f t="shared" si="213"/>
        <v>-</v>
      </c>
      <c r="Y270" s="222" t="str">
        <f t="shared" si="213"/>
        <v>-</v>
      </c>
      <c r="Z270" s="222" t="str">
        <f t="shared" si="213"/>
        <v>-</v>
      </c>
      <c r="AA270" s="222" t="str">
        <f t="shared" si="213"/>
        <v>-</v>
      </c>
      <c r="AB270" s="222" t="str">
        <f t="shared" si="213"/>
        <v>-</v>
      </c>
      <c r="AC270" s="222" t="str">
        <f t="shared" si="213"/>
        <v>-</v>
      </c>
      <c r="AD270" s="222" t="str">
        <f t="shared" si="213"/>
        <v>-</v>
      </c>
      <c r="AE270" s="222" t="str">
        <f t="shared" si="213"/>
        <v>-</v>
      </c>
      <c r="AF270" s="222" t="str">
        <f t="shared" si="213"/>
        <v>-</v>
      </c>
      <c r="AG270" s="222" t="str">
        <f t="shared" si="213"/>
        <v>-</v>
      </c>
      <c r="AH270" s="222" t="str">
        <f t="shared" si="213"/>
        <v>-</v>
      </c>
      <c r="AI270" s="222" t="str">
        <f t="shared" si="213"/>
        <v>-</v>
      </c>
      <c r="AJ270" s="222" t="str">
        <f t="shared" si="213"/>
        <v>-</v>
      </c>
      <c r="AK270" s="222" t="str">
        <f t="shared" si="213"/>
        <v>-</v>
      </c>
      <c r="AL270" s="222" t="str">
        <f t="shared" si="213"/>
        <v>-</v>
      </c>
      <c r="AM270" s="222" t="str">
        <f t="shared" si="213"/>
        <v>-</v>
      </c>
      <c r="AN270" s="222" t="str">
        <f t="shared" si="213"/>
        <v>-</v>
      </c>
      <c r="AO270" s="222" t="str">
        <f t="shared" si="213"/>
        <v>-</v>
      </c>
      <c r="AP270" s="222" t="str">
        <f t="shared" si="213"/>
        <v>-</v>
      </c>
      <c r="AQ270" s="222" t="str">
        <f t="shared" si="213"/>
        <v>-</v>
      </c>
      <c r="AR270" s="222" t="str">
        <f t="shared" si="213"/>
        <v>-</v>
      </c>
      <c r="AS270" s="222" t="str">
        <f t="shared" si="213"/>
        <v>-</v>
      </c>
      <c r="AT270" s="222" t="str">
        <f t="shared" si="213"/>
        <v>-</v>
      </c>
      <c r="AU270" s="222" t="str">
        <f t="shared" si="213"/>
        <v>-</v>
      </c>
      <c r="AV270" s="222" t="str">
        <f t="shared" si="213"/>
        <v>-</v>
      </c>
      <c r="AW270" s="222" t="str">
        <f t="shared" si="213"/>
        <v>-</v>
      </c>
      <c r="AX270" s="222" t="str">
        <f t="shared" si="213"/>
        <v>-</v>
      </c>
      <c r="AY270" s="222" t="str">
        <f t="shared" si="213"/>
        <v>-</v>
      </c>
      <c r="AZ270" s="222" t="str">
        <f t="shared" si="213"/>
        <v>-</v>
      </c>
      <c r="BA270" s="222" t="str">
        <f t="shared" si="213"/>
        <v>-</v>
      </c>
      <c r="BB270" s="222" t="str">
        <f t="shared" si="213"/>
        <v>-</v>
      </c>
      <c r="BC270" s="222" t="str">
        <f t="shared" si="213"/>
        <v>-</v>
      </c>
      <c r="BD270" s="222" t="str">
        <f t="shared" si="213"/>
        <v>-</v>
      </c>
      <c r="BE270" s="222" t="str">
        <f t="shared" si="213"/>
        <v>-</v>
      </c>
      <c r="BF270" s="222" t="str">
        <f t="shared" si="213"/>
        <v>-</v>
      </c>
      <c r="BG270" s="222" t="str">
        <f t="shared" si="213"/>
        <v>-</v>
      </c>
      <c r="BH270" s="222" t="str">
        <f t="shared" si="213"/>
        <v>-</v>
      </c>
      <c r="BI270" s="222" t="str">
        <f t="shared" si="213"/>
        <v>-</v>
      </c>
      <c r="BJ270" s="222" t="str">
        <f t="shared" si="213"/>
        <v>-</v>
      </c>
      <c r="BK270" s="222" t="str">
        <f t="shared" si="213"/>
        <v>-</v>
      </c>
      <c r="BL270" s="222" t="str">
        <f t="shared" si="213"/>
        <v>-</v>
      </c>
      <c r="BM270" s="222" t="str">
        <f t="shared" si="213"/>
        <v>-</v>
      </c>
      <c r="BN270" s="222" t="str">
        <f t="shared" si="213"/>
        <v>-</v>
      </c>
      <c r="BO270" s="222" t="str">
        <f t="shared" si="213"/>
        <v>-</v>
      </c>
      <c r="BP270" s="222" t="str">
        <f t="shared" si="213"/>
        <v>-</v>
      </c>
      <c r="BQ270" s="222" t="str">
        <f t="shared" si="213"/>
        <v>-</v>
      </c>
      <c r="BR270" s="133">
        <f t="shared" si="212"/>
        <v>0</v>
      </c>
    </row>
    <row r="271" spans="1:70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8"/>
      <c r="Q271" s="219" t="s">
        <v>936</v>
      </c>
      <c r="R271" s="223" t="str">
        <f t="shared" ref="R271:BQ271" si="214">IF(ISNUMBER(R270),(IF(R270&gt;0,(100/(R268+R269))*R268,"-")),"-")</f>
        <v>-</v>
      </c>
      <c r="S271" s="223" t="str">
        <f t="shared" si="214"/>
        <v>-</v>
      </c>
      <c r="T271" s="223" t="str">
        <f t="shared" si="214"/>
        <v>-</v>
      </c>
      <c r="U271" s="223" t="str">
        <f t="shared" si="214"/>
        <v>-</v>
      </c>
      <c r="V271" s="223" t="str">
        <f t="shared" si="214"/>
        <v>-</v>
      </c>
      <c r="W271" s="223" t="str">
        <f t="shared" si="214"/>
        <v>-</v>
      </c>
      <c r="X271" s="223" t="str">
        <f t="shared" si="214"/>
        <v>-</v>
      </c>
      <c r="Y271" s="223" t="str">
        <f t="shared" si="214"/>
        <v>-</v>
      </c>
      <c r="Z271" s="223" t="str">
        <f t="shared" si="214"/>
        <v>-</v>
      </c>
      <c r="AA271" s="223" t="str">
        <f t="shared" si="214"/>
        <v>-</v>
      </c>
      <c r="AB271" s="223" t="str">
        <f t="shared" si="214"/>
        <v>-</v>
      </c>
      <c r="AC271" s="223" t="str">
        <f t="shared" si="214"/>
        <v>-</v>
      </c>
      <c r="AD271" s="223" t="str">
        <f t="shared" si="214"/>
        <v>-</v>
      </c>
      <c r="AE271" s="223" t="str">
        <f t="shared" si="214"/>
        <v>-</v>
      </c>
      <c r="AF271" s="223" t="str">
        <f t="shared" si="214"/>
        <v>-</v>
      </c>
      <c r="AG271" s="223" t="str">
        <f t="shared" si="214"/>
        <v>-</v>
      </c>
      <c r="AH271" s="223" t="str">
        <f t="shared" si="214"/>
        <v>-</v>
      </c>
      <c r="AI271" s="223" t="str">
        <f t="shared" si="214"/>
        <v>-</v>
      </c>
      <c r="AJ271" s="223" t="str">
        <f t="shared" si="214"/>
        <v>-</v>
      </c>
      <c r="AK271" s="223" t="str">
        <f t="shared" si="214"/>
        <v>-</v>
      </c>
      <c r="AL271" s="223" t="str">
        <f t="shared" si="214"/>
        <v>-</v>
      </c>
      <c r="AM271" s="223" t="str">
        <f t="shared" si="214"/>
        <v>-</v>
      </c>
      <c r="AN271" s="223" t="str">
        <f t="shared" si="214"/>
        <v>-</v>
      </c>
      <c r="AO271" s="223" t="str">
        <f t="shared" si="214"/>
        <v>-</v>
      </c>
      <c r="AP271" s="223" t="str">
        <f t="shared" si="214"/>
        <v>-</v>
      </c>
      <c r="AQ271" s="223" t="str">
        <f t="shared" si="214"/>
        <v>-</v>
      </c>
      <c r="AR271" s="223" t="str">
        <f t="shared" si="214"/>
        <v>-</v>
      </c>
      <c r="AS271" s="223" t="str">
        <f t="shared" si="214"/>
        <v>-</v>
      </c>
      <c r="AT271" s="223" t="str">
        <f t="shared" si="214"/>
        <v>-</v>
      </c>
      <c r="AU271" s="223" t="str">
        <f t="shared" si="214"/>
        <v>-</v>
      </c>
      <c r="AV271" s="223" t="str">
        <f t="shared" si="214"/>
        <v>-</v>
      </c>
      <c r="AW271" s="223" t="str">
        <f t="shared" si="214"/>
        <v>-</v>
      </c>
      <c r="AX271" s="223" t="str">
        <f t="shared" si="214"/>
        <v>-</v>
      </c>
      <c r="AY271" s="223" t="str">
        <f t="shared" si="214"/>
        <v>-</v>
      </c>
      <c r="AZ271" s="223" t="str">
        <f t="shared" si="214"/>
        <v>-</v>
      </c>
      <c r="BA271" s="223" t="str">
        <f t="shared" si="214"/>
        <v>-</v>
      </c>
      <c r="BB271" s="223" t="str">
        <f t="shared" si="214"/>
        <v>-</v>
      </c>
      <c r="BC271" s="223" t="str">
        <f t="shared" si="214"/>
        <v>-</v>
      </c>
      <c r="BD271" s="223" t="str">
        <f t="shared" si="214"/>
        <v>-</v>
      </c>
      <c r="BE271" s="223" t="str">
        <f t="shared" si="214"/>
        <v>-</v>
      </c>
      <c r="BF271" s="223" t="str">
        <f t="shared" si="214"/>
        <v>-</v>
      </c>
      <c r="BG271" s="223" t="str">
        <f t="shared" si="214"/>
        <v>-</v>
      </c>
      <c r="BH271" s="223" t="str">
        <f t="shared" si="214"/>
        <v>-</v>
      </c>
      <c r="BI271" s="223" t="str">
        <f t="shared" si="214"/>
        <v>-</v>
      </c>
      <c r="BJ271" s="223" t="str">
        <f t="shared" si="214"/>
        <v>-</v>
      </c>
      <c r="BK271" s="223" t="str">
        <f t="shared" si="214"/>
        <v>-</v>
      </c>
      <c r="BL271" s="223" t="str">
        <f t="shared" si="214"/>
        <v>-</v>
      </c>
      <c r="BM271" s="223" t="str">
        <f t="shared" si="214"/>
        <v>-</v>
      </c>
      <c r="BN271" s="223" t="str">
        <f t="shared" si="214"/>
        <v>-</v>
      </c>
      <c r="BO271" s="223" t="str">
        <f t="shared" si="214"/>
        <v>-</v>
      </c>
      <c r="BP271" s="223" t="str">
        <f t="shared" si="214"/>
        <v>-</v>
      </c>
      <c r="BQ271" s="223" t="str">
        <f t="shared" si="214"/>
        <v>-</v>
      </c>
      <c r="BR271" s="119" t="e">
        <f t="shared" ref="BR271:BR272" si="215">AVERAGE(R271:BQ271)</f>
        <v>#DIV/0!</v>
      </c>
    </row>
    <row r="272" spans="1:70" x14ac:dyDescent="0.2">
      <c r="A272" s="286"/>
      <c r="B272" s="286"/>
      <c r="C272" s="286"/>
      <c r="D272" s="286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8"/>
      <c r="Q272" s="224" t="s">
        <v>937</v>
      </c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5"/>
      <c r="AG272" s="225"/>
      <c r="AH272" s="225"/>
      <c r="AI272" s="225"/>
      <c r="AJ272" s="225"/>
      <c r="AK272" s="225"/>
      <c r="AL272" s="225"/>
      <c r="AM272" s="225"/>
      <c r="AN272" s="225"/>
      <c r="AO272" s="225"/>
      <c r="AP272" s="225"/>
      <c r="AQ272" s="225"/>
      <c r="AR272" s="225"/>
      <c r="AS272" s="225"/>
      <c r="AT272" s="225"/>
      <c r="AU272" s="225"/>
      <c r="AV272" s="225"/>
      <c r="AW272" s="225"/>
      <c r="AX272" s="225"/>
      <c r="AY272" s="225"/>
      <c r="AZ272" s="225"/>
      <c r="BA272" s="225"/>
      <c r="BB272" s="225"/>
      <c r="BC272" s="225"/>
      <c r="BD272" s="225"/>
      <c r="BE272" s="225"/>
      <c r="BF272" s="225"/>
      <c r="BG272" s="225"/>
      <c r="BH272" s="225"/>
      <c r="BI272" s="225"/>
      <c r="BJ272" s="225"/>
      <c r="BK272" s="225"/>
      <c r="BL272" s="225"/>
      <c r="BM272" s="225"/>
      <c r="BN272" s="225"/>
      <c r="BO272" s="225"/>
      <c r="BP272" s="225"/>
      <c r="BQ272" s="225"/>
      <c r="BR272" s="122" t="e">
        <f t="shared" si="215"/>
        <v>#DIV/0!</v>
      </c>
    </row>
    <row r="273" spans="1:70" ht="12.75" customHeight="1" x14ac:dyDescent="0.2">
      <c r="A273" s="306" t="s">
        <v>29</v>
      </c>
      <c r="B273" s="284">
        <v>57</v>
      </c>
      <c r="C273" s="307" t="s">
        <v>748</v>
      </c>
      <c r="D273" s="306" t="s">
        <v>76</v>
      </c>
      <c r="E273" s="304" t="s">
        <v>345</v>
      </c>
      <c r="F273" s="304"/>
      <c r="G273" s="304"/>
      <c r="H273" s="305" t="s">
        <v>694</v>
      </c>
      <c r="I273" s="304" t="s">
        <v>739</v>
      </c>
      <c r="J273" s="304"/>
      <c r="K273" s="304"/>
      <c r="L273" s="304"/>
      <c r="M273" s="304"/>
      <c r="N273" s="304"/>
      <c r="O273" s="304"/>
      <c r="P273" s="303"/>
      <c r="Q273" s="219" t="s">
        <v>934</v>
      </c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  <c r="AC273" s="230"/>
      <c r="AD273" s="230"/>
      <c r="AE273" s="230"/>
      <c r="AF273" s="230"/>
      <c r="AG273" s="230"/>
      <c r="AH273" s="230"/>
      <c r="AI273" s="230"/>
      <c r="AJ273" s="230"/>
      <c r="AK273" s="230"/>
      <c r="AL273" s="230"/>
      <c r="AM273" s="230"/>
      <c r="AN273" s="230"/>
      <c r="AO273" s="230"/>
      <c r="AP273" s="230"/>
      <c r="AQ273" s="230"/>
      <c r="AR273" s="230"/>
      <c r="AS273" s="230"/>
      <c r="AT273" s="230"/>
      <c r="AU273" s="230"/>
      <c r="AV273" s="230"/>
      <c r="AW273" s="230"/>
      <c r="AX273" s="230"/>
      <c r="AY273" s="230"/>
      <c r="AZ273" s="230"/>
      <c r="BA273" s="230"/>
      <c r="BB273" s="230"/>
      <c r="BC273" s="230"/>
      <c r="BD273" s="230"/>
      <c r="BE273" s="230"/>
      <c r="BF273" s="230"/>
      <c r="BG273" s="230"/>
      <c r="BH273" s="230"/>
      <c r="BI273" s="230"/>
      <c r="BJ273" s="230"/>
      <c r="BK273" s="230"/>
      <c r="BL273" s="230"/>
      <c r="BM273" s="230"/>
      <c r="BN273" s="230"/>
      <c r="BO273" s="230"/>
      <c r="BP273" s="230"/>
      <c r="BQ273" s="230"/>
      <c r="BR273" s="132">
        <f t="shared" ref="BR273:BR275" si="216">SUM(R273:BQ273)</f>
        <v>0</v>
      </c>
    </row>
    <row r="274" spans="1:70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8"/>
      <c r="Q274" s="219" t="s">
        <v>935</v>
      </c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  <c r="AC274" s="230"/>
      <c r="AD274" s="230"/>
      <c r="AE274" s="230"/>
      <c r="AF274" s="230"/>
      <c r="AG274" s="230"/>
      <c r="AH274" s="230"/>
      <c r="AI274" s="230"/>
      <c r="AJ274" s="230"/>
      <c r="AK274" s="230"/>
      <c r="AL274" s="230"/>
      <c r="AM274" s="230"/>
      <c r="AN274" s="230"/>
      <c r="AO274" s="230"/>
      <c r="AP274" s="230"/>
      <c r="AQ274" s="230"/>
      <c r="AR274" s="230"/>
      <c r="AS274" s="230"/>
      <c r="AT274" s="230"/>
      <c r="AU274" s="230"/>
      <c r="AV274" s="230"/>
      <c r="AW274" s="230"/>
      <c r="AX274" s="230"/>
      <c r="AY274" s="230"/>
      <c r="AZ274" s="230"/>
      <c r="BA274" s="230"/>
      <c r="BB274" s="230"/>
      <c r="BC274" s="230"/>
      <c r="BD274" s="230"/>
      <c r="BE274" s="230"/>
      <c r="BF274" s="230"/>
      <c r="BG274" s="230"/>
      <c r="BH274" s="230"/>
      <c r="BI274" s="230"/>
      <c r="BJ274" s="230"/>
      <c r="BK274" s="230"/>
      <c r="BL274" s="230"/>
      <c r="BM274" s="230"/>
      <c r="BN274" s="230"/>
      <c r="BO274" s="230"/>
      <c r="BP274" s="230"/>
      <c r="BQ274" s="230"/>
      <c r="BR274" s="132">
        <f t="shared" si="216"/>
        <v>0</v>
      </c>
    </row>
    <row r="275" spans="1:70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8"/>
      <c r="Q275" s="221" t="s">
        <v>633</v>
      </c>
      <c r="R275" s="222" t="str">
        <f t="shared" ref="R275:BQ275" si="217">IF(ISBLANK(R273),"-",R273+R274)</f>
        <v>-</v>
      </c>
      <c r="S275" s="222" t="str">
        <f t="shared" si="217"/>
        <v>-</v>
      </c>
      <c r="T275" s="222" t="str">
        <f t="shared" si="217"/>
        <v>-</v>
      </c>
      <c r="U275" s="222" t="str">
        <f t="shared" si="217"/>
        <v>-</v>
      </c>
      <c r="V275" s="222" t="str">
        <f t="shared" si="217"/>
        <v>-</v>
      </c>
      <c r="W275" s="222" t="str">
        <f t="shared" si="217"/>
        <v>-</v>
      </c>
      <c r="X275" s="222" t="str">
        <f t="shared" si="217"/>
        <v>-</v>
      </c>
      <c r="Y275" s="222" t="str">
        <f t="shared" si="217"/>
        <v>-</v>
      </c>
      <c r="Z275" s="222" t="str">
        <f t="shared" si="217"/>
        <v>-</v>
      </c>
      <c r="AA275" s="222" t="str">
        <f t="shared" si="217"/>
        <v>-</v>
      </c>
      <c r="AB275" s="222" t="str">
        <f t="shared" si="217"/>
        <v>-</v>
      </c>
      <c r="AC275" s="222" t="str">
        <f t="shared" si="217"/>
        <v>-</v>
      </c>
      <c r="AD275" s="222" t="str">
        <f t="shared" si="217"/>
        <v>-</v>
      </c>
      <c r="AE275" s="222" t="str">
        <f t="shared" si="217"/>
        <v>-</v>
      </c>
      <c r="AF275" s="222" t="str">
        <f t="shared" si="217"/>
        <v>-</v>
      </c>
      <c r="AG275" s="222" t="str">
        <f t="shared" si="217"/>
        <v>-</v>
      </c>
      <c r="AH275" s="222" t="str">
        <f t="shared" si="217"/>
        <v>-</v>
      </c>
      <c r="AI275" s="222" t="str">
        <f t="shared" si="217"/>
        <v>-</v>
      </c>
      <c r="AJ275" s="222" t="str">
        <f t="shared" si="217"/>
        <v>-</v>
      </c>
      <c r="AK275" s="222" t="str">
        <f t="shared" si="217"/>
        <v>-</v>
      </c>
      <c r="AL275" s="222" t="str">
        <f t="shared" si="217"/>
        <v>-</v>
      </c>
      <c r="AM275" s="222" t="str">
        <f t="shared" si="217"/>
        <v>-</v>
      </c>
      <c r="AN275" s="222" t="str">
        <f t="shared" si="217"/>
        <v>-</v>
      </c>
      <c r="AO275" s="222" t="str">
        <f t="shared" si="217"/>
        <v>-</v>
      </c>
      <c r="AP275" s="222" t="str">
        <f t="shared" si="217"/>
        <v>-</v>
      </c>
      <c r="AQ275" s="222" t="str">
        <f t="shared" si="217"/>
        <v>-</v>
      </c>
      <c r="AR275" s="222" t="str">
        <f t="shared" si="217"/>
        <v>-</v>
      </c>
      <c r="AS275" s="222" t="str">
        <f t="shared" si="217"/>
        <v>-</v>
      </c>
      <c r="AT275" s="222" t="str">
        <f t="shared" si="217"/>
        <v>-</v>
      </c>
      <c r="AU275" s="222" t="str">
        <f t="shared" si="217"/>
        <v>-</v>
      </c>
      <c r="AV275" s="222" t="str">
        <f t="shared" si="217"/>
        <v>-</v>
      </c>
      <c r="AW275" s="222" t="str">
        <f t="shared" si="217"/>
        <v>-</v>
      </c>
      <c r="AX275" s="222" t="str">
        <f t="shared" si="217"/>
        <v>-</v>
      </c>
      <c r="AY275" s="222" t="str">
        <f t="shared" si="217"/>
        <v>-</v>
      </c>
      <c r="AZ275" s="222" t="str">
        <f t="shared" si="217"/>
        <v>-</v>
      </c>
      <c r="BA275" s="222" t="str">
        <f t="shared" si="217"/>
        <v>-</v>
      </c>
      <c r="BB275" s="222" t="str">
        <f t="shared" si="217"/>
        <v>-</v>
      </c>
      <c r="BC275" s="222" t="str">
        <f t="shared" si="217"/>
        <v>-</v>
      </c>
      <c r="BD275" s="222" t="str">
        <f t="shared" si="217"/>
        <v>-</v>
      </c>
      <c r="BE275" s="222" t="str">
        <f t="shared" si="217"/>
        <v>-</v>
      </c>
      <c r="BF275" s="222" t="str">
        <f t="shared" si="217"/>
        <v>-</v>
      </c>
      <c r="BG275" s="222" t="str">
        <f t="shared" si="217"/>
        <v>-</v>
      </c>
      <c r="BH275" s="222" t="str">
        <f t="shared" si="217"/>
        <v>-</v>
      </c>
      <c r="BI275" s="222" t="str">
        <f t="shared" si="217"/>
        <v>-</v>
      </c>
      <c r="BJ275" s="222" t="str">
        <f t="shared" si="217"/>
        <v>-</v>
      </c>
      <c r="BK275" s="222" t="str">
        <f t="shared" si="217"/>
        <v>-</v>
      </c>
      <c r="BL275" s="222" t="str">
        <f t="shared" si="217"/>
        <v>-</v>
      </c>
      <c r="BM275" s="222" t="str">
        <f t="shared" si="217"/>
        <v>-</v>
      </c>
      <c r="BN275" s="222" t="str">
        <f t="shared" si="217"/>
        <v>-</v>
      </c>
      <c r="BO275" s="222" t="str">
        <f t="shared" si="217"/>
        <v>-</v>
      </c>
      <c r="BP275" s="222" t="str">
        <f t="shared" si="217"/>
        <v>-</v>
      </c>
      <c r="BQ275" s="222" t="str">
        <f t="shared" si="217"/>
        <v>-</v>
      </c>
      <c r="BR275" s="133">
        <f t="shared" si="216"/>
        <v>0</v>
      </c>
    </row>
    <row r="276" spans="1:70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8"/>
      <c r="Q276" s="219" t="s">
        <v>936</v>
      </c>
      <c r="R276" s="223" t="str">
        <f t="shared" ref="R276:BQ276" si="218">IF(ISNUMBER(R275),(IF(R275&gt;0,(100/(R273+R274))*R273,"-")),"-")</f>
        <v>-</v>
      </c>
      <c r="S276" s="223" t="str">
        <f t="shared" si="218"/>
        <v>-</v>
      </c>
      <c r="T276" s="223" t="str">
        <f t="shared" si="218"/>
        <v>-</v>
      </c>
      <c r="U276" s="223" t="str">
        <f t="shared" si="218"/>
        <v>-</v>
      </c>
      <c r="V276" s="223" t="str">
        <f t="shared" si="218"/>
        <v>-</v>
      </c>
      <c r="W276" s="223" t="str">
        <f t="shared" si="218"/>
        <v>-</v>
      </c>
      <c r="X276" s="223" t="str">
        <f t="shared" si="218"/>
        <v>-</v>
      </c>
      <c r="Y276" s="223" t="str">
        <f t="shared" si="218"/>
        <v>-</v>
      </c>
      <c r="Z276" s="223" t="str">
        <f t="shared" si="218"/>
        <v>-</v>
      </c>
      <c r="AA276" s="223" t="str">
        <f t="shared" si="218"/>
        <v>-</v>
      </c>
      <c r="AB276" s="223" t="str">
        <f t="shared" si="218"/>
        <v>-</v>
      </c>
      <c r="AC276" s="223" t="str">
        <f t="shared" si="218"/>
        <v>-</v>
      </c>
      <c r="AD276" s="223" t="str">
        <f t="shared" si="218"/>
        <v>-</v>
      </c>
      <c r="AE276" s="223" t="str">
        <f t="shared" si="218"/>
        <v>-</v>
      </c>
      <c r="AF276" s="223" t="str">
        <f t="shared" si="218"/>
        <v>-</v>
      </c>
      <c r="AG276" s="223" t="str">
        <f t="shared" si="218"/>
        <v>-</v>
      </c>
      <c r="AH276" s="223" t="str">
        <f t="shared" si="218"/>
        <v>-</v>
      </c>
      <c r="AI276" s="223" t="str">
        <f t="shared" si="218"/>
        <v>-</v>
      </c>
      <c r="AJ276" s="223" t="str">
        <f t="shared" si="218"/>
        <v>-</v>
      </c>
      <c r="AK276" s="223" t="str">
        <f t="shared" si="218"/>
        <v>-</v>
      </c>
      <c r="AL276" s="223" t="str">
        <f t="shared" si="218"/>
        <v>-</v>
      </c>
      <c r="AM276" s="223" t="str">
        <f t="shared" si="218"/>
        <v>-</v>
      </c>
      <c r="AN276" s="223" t="str">
        <f t="shared" si="218"/>
        <v>-</v>
      </c>
      <c r="AO276" s="223" t="str">
        <f t="shared" si="218"/>
        <v>-</v>
      </c>
      <c r="AP276" s="223" t="str">
        <f t="shared" si="218"/>
        <v>-</v>
      </c>
      <c r="AQ276" s="223" t="str">
        <f t="shared" si="218"/>
        <v>-</v>
      </c>
      <c r="AR276" s="223" t="str">
        <f t="shared" si="218"/>
        <v>-</v>
      </c>
      <c r="AS276" s="223" t="str">
        <f t="shared" si="218"/>
        <v>-</v>
      </c>
      <c r="AT276" s="223" t="str">
        <f t="shared" si="218"/>
        <v>-</v>
      </c>
      <c r="AU276" s="223" t="str">
        <f t="shared" si="218"/>
        <v>-</v>
      </c>
      <c r="AV276" s="223" t="str">
        <f t="shared" si="218"/>
        <v>-</v>
      </c>
      <c r="AW276" s="223" t="str">
        <f t="shared" si="218"/>
        <v>-</v>
      </c>
      <c r="AX276" s="223" t="str">
        <f t="shared" si="218"/>
        <v>-</v>
      </c>
      <c r="AY276" s="223" t="str">
        <f t="shared" si="218"/>
        <v>-</v>
      </c>
      <c r="AZ276" s="223" t="str">
        <f t="shared" si="218"/>
        <v>-</v>
      </c>
      <c r="BA276" s="223" t="str">
        <f t="shared" si="218"/>
        <v>-</v>
      </c>
      <c r="BB276" s="223" t="str">
        <f t="shared" si="218"/>
        <v>-</v>
      </c>
      <c r="BC276" s="223" t="str">
        <f t="shared" si="218"/>
        <v>-</v>
      </c>
      <c r="BD276" s="223" t="str">
        <f t="shared" si="218"/>
        <v>-</v>
      </c>
      <c r="BE276" s="223" t="str">
        <f t="shared" si="218"/>
        <v>-</v>
      </c>
      <c r="BF276" s="223" t="str">
        <f t="shared" si="218"/>
        <v>-</v>
      </c>
      <c r="BG276" s="223" t="str">
        <f t="shared" si="218"/>
        <v>-</v>
      </c>
      <c r="BH276" s="223" t="str">
        <f t="shared" si="218"/>
        <v>-</v>
      </c>
      <c r="BI276" s="223" t="str">
        <f t="shared" si="218"/>
        <v>-</v>
      </c>
      <c r="BJ276" s="223" t="str">
        <f t="shared" si="218"/>
        <v>-</v>
      </c>
      <c r="BK276" s="223" t="str">
        <f t="shared" si="218"/>
        <v>-</v>
      </c>
      <c r="BL276" s="223" t="str">
        <f t="shared" si="218"/>
        <v>-</v>
      </c>
      <c r="BM276" s="223" t="str">
        <f t="shared" si="218"/>
        <v>-</v>
      </c>
      <c r="BN276" s="223" t="str">
        <f t="shared" si="218"/>
        <v>-</v>
      </c>
      <c r="BO276" s="223" t="str">
        <f t="shared" si="218"/>
        <v>-</v>
      </c>
      <c r="BP276" s="223" t="str">
        <f t="shared" si="218"/>
        <v>-</v>
      </c>
      <c r="BQ276" s="223" t="str">
        <f t="shared" si="218"/>
        <v>-</v>
      </c>
      <c r="BR276" s="119" t="e">
        <f t="shared" ref="BR276:BR277" si="219">AVERAGE(R276:BQ276)</f>
        <v>#DIV/0!</v>
      </c>
    </row>
    <row r="277" spans="1:70" x14ac:dyDescent="0.2">
      <c r="A277" s="286"/>
      <c r="B277" s="286"/>
      <c r="C277" s="286"/>
      <c r="D277" s="286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8"/>
      <c r="Q277" s="224" t="s">
        <v>937</v>
      </c>
      <c r="R277" s="225"/>
      <c r="S277" s="225"/>
      <c r="T277" s="225"/>
      <c r="U277" s="225"/>
      <c r="V277" s="225"/>
      <c r="W277" s="225"/>
      <c r="X277" s="225"/>
      <c r="Y277" s="225"/>
      <c r="Z277" s="225"/>
      <c r="AA277" s="225"/>
      <c r="AB277" s="225"/>
      <c r="AC277" s="225"/>
      <c r="AD277" s="225"/>
      <c r="AE277" s="225"/>
      <c r="AF277" s="225"/>
      <c r="AG277" s="225"/>
      <c r="AH277" s="225"/>
      <c r="AI277" s="225"/>
      <c r="AJ277" s="225"/>
      <c r="AK277" s="225"/>
      <c r="AL277" s="225"/>
      <c r="AM277" s="225"/>
      <c r="AN277" s="225"/>
      <c r="AO277" s="225"/>
      <c r="AP277" s="225"/>
      <c r="AQ277" s="225"/>
      <c r="AR277" s="225"/>
      <c r="AS277" s="225"/>
      <c r="AT277" s="225"/>
      <c r="AU277" s="225"/>
      <c r="AV277" s="225"/>
      <c r="AW277" s="225"/>
      <c r="AX277" s="225"/>
      <c r="AY277" s="225"/>
      <c r="AZ277" s="225"/>
      <c r="BA277" s="225"/>
      <c r="BB277" s="225"/>
      <c r="BC277" s="225"/>
      <c r="BD277" s="225"/>
      <c r="BE277" s="225"/>
      <c r="BF277" s="225"/>
      <c r="BG277" s="225"/>
      <c r="BH277" s="225"/>
      <c r="BI277" s="225"/>
      <c r="BJ277" s="225"/>
      <c r="BK277" s="225"/>
      <c r="BL277" s="225"/>
      <c r="BM277" s="225"/>
      <c r="BN277" s="225"/>
      <c r="BO277" s="225"/>
      <c r="BP277" s="225"/>
      <c r="BQ277" s="225"/>
      <c r="BR277" s="122" t="e">
        <f t="shared" si="219"/>
        <v>#DIV/0!</v>
      </c>
    </row>
    <row r="278" spans="1:70" ht="12.75" customHeight="1" x14ac:dyDescent="0.2">
      <c r="A278" s="306" t="s">
        <v>29</v>
      </c>
      <c r="B278" s="284">
        <v>58</v>
      </c>
      <c r="C278" s="307" t="s">
        <v>748</v>
      </c>
      <c r="D278" s="306" t="s">
        <v>76</v>
      </c>
      <c r="E278" s="304" t="s">
        <v>345</v>
      </c>
      <c r="F278" s="304"/>
      <c r="G278" s="304"/>
      <c r="H278" s="305" t="s">
        <v>694</v>
      </c>
      <c r="I278" s="304" t="s">
        <v>739</v>
      </c>
      <c r="J278" s="304"/>
      <c r="K278" s="304"/>
      <c r="L278" s="304"/>
      <c r="M278" s="304"/>
      <c r="N278" s="304"/>
      <c r="O278" s="304"/>
      <c r="P278" s="303"/>
      <c r="Q278" s="219" t="s">
        <v>934</v>
      </c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  <c r="AC278" s="230"/>
      <c r="AD278" s="230"/>
      <c r="AE278" s="230"/>
      <c r="AF278" s="230"/>
      <c r="AG278" s="230"/>
      <c r="AH278" s="230"/>
      <c r="AI278" s="230"/>
      <c r="AJ278" s="230"/>
      <c r="AK278" s="230"/>
      <c r="AL278" s="230"/>
      <c r="AM278" s="230"/>
      <c r="AN278" s="230"/>
      <c r="AO278" s="230"/>
      <c r="AP278" s="230"/>
      <c r="AQ278" s="230"/>
      <c r="AR278" s="230"/>
      <c r="AS278" s="230"/>
      <c r="AT278" s="230"/>
      <c r="AU278" s="230"/>
      <c r="AV278" s="230"/>
      <c r="AW278" s="230"/>
      <c r="AX278" s="230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BN278" s="230"/>
      <c r="BO278" s="230"/>
      <c r="BP278" s="230"/>
      <c r="BQ278" s="230"/>
      <c r="BR278" s="132">
        <f t="shared" ref="BR278:BR280" si="220">SUM(R278:BQ278)</f>
        <v>0</v>
      </c>
    </row>
    <row r="279" spans="1:70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8"/>
      <c r="Q279" s="219" t="s">
        <v>935</v>
      </c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  <c r="AC279" s="230"/>
      <c r="AD279" s="230"/>
      <c r="AE279" s="230"/>
      <c r="AF279" s="230"/>
      <c r="AG279" s="230"/>
      <c r="AH279" s="230"/>
      <c r="AI279" s="230"/>
      <c r="AJ279" s="230"/>
      <c r="AK279" s="230"/>
      <c r="AL279" s="230"/>
      <c r="AM279" s="230"/>
      <c r="AN279" s="230"/>
      <c r="AO279" s="230"/>
      <c r="AP279" s="230"/>
      <c r="AQ279" s="230"/>
      <c r="AR279" s="230"/>
      <c r="AS279" s="230"/>
      <c r="AT279" s="230"/>
      <c r="AU279" s="230"/>
      <c r="AV279" s="230"/>
      <c r="AW279" s="230"/>
      <c r="AX279" s="230"/>
      <c r="AY279" s="230"/>
      <c r="AZ279" s="230"/>
      <c r="BA279" s="230"/>
      <c r="BB279" s="230"/>
      <c r="BC279" s="230"/>
      <c r="BD279" s="230"/>
      <c r="BE279" s="230"/>
      <c r="BF279" s="230"/>
      <c r="BG279" s="230"/>
      <c r="BH279" s="230"/>
      <c r="BI279" s="230"/>
      <c r="BJ279" s="230"/>
      <c r="BK279" s="230"/>
      <c r="BL279" s="230"/>
      <c r="BM279" s="230"/>
      <c r="BN279" s="230"/>
      <c r="BO279" s="230"/>
      <c r="BP279" s="230"/>
      <c r="BQ279" s="230"/>
      <c r="BR279" s="132">
        <f t="shared" si="220"/>
        <v>0</v>
      </c>
    </row>
    <row r="280" spans="1:70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8"/>
      <c r="Q280" s="221" t="s">
        <v>633</v>
      </c>
      <c r="R280" s="222" t="str">
        <f t="shared" ref="R280:BQ280" si="221">IF(ISBLANK(R278),"-",R278+R279)</f>
        <v>-</v>
      </c>
      <c r="S280" s="222" t="str">
        <f t="shared" si="221"/>
        <v>-</v>
      </c>
      <c r="T280" s="222" t="str">
        <f t="shared" si="221"/>
        <v>-</v>
      </c>
      <c r="U280" s="222" t="str">
        <f t="shared" si="221"/>
        <v>-</v>
      </c>
      <c r="V280" s="222" t="str">
        <f t="shared" si="221"/>
        <v>-</v>
      </c>
      <c r="W280" s="222" t="str">
        <f t="shared" si="221"/>
        <v>-</v>
      </c>
      <c r="X280" s="222" t="str">
        <f t="shared" si="221"/>
        <v>-</v>
      </c>
      <c r="Y280" s="222" t="str">
        <f t="shared" si="221"/>
        <v>-</v>
      </c>
      <c r="Z280" s="222" t="str">
        <f t="shared" si="221"/>
        <v>-</v>
      </c>
      <c r="AA280" s="222" t="str">
        <f t="shared" si="221"/>
        <v>-</v>
      </c>
      <c r="AB280" s="222" t="str">
        <f t="shared" si="221"/>
        <v>-</v>
      </c>
      <c r="AC280" s="222" t="str">
        <f t="shared" si="221"/>
        <v>-</v>
      </c>
      <c r="AD280" s="222" t="str">
        <f t="shared" si="221"/>
        <v>-</v>
      </c>
      <c r="AE280" s="222" t="str">
        <f t="shared" si="221"/>
        <v>-</v>
      </c>
      <c r="AF280" s="222" t="str">
        <f t="shared" si="221"/>
        <v>-</v>
      </c>
      <c r="AG280" s="222" t="str">
        <f t="shared" si="221"/>
        <v>-</v>
      </c>
      <c r="AH280" s="222" t="str">
        <f t="shared" si="221"/>
        <v>-</v>
      </c>
      <c r="AI280" s="222" t="str">
        <f t="shared" si="221"/>
        <v>-</v>
      </c>
      <c r="AJ280" s="222" t="str">
        <f t="shared" si="221"/>
        <v>-</v>
      </c>
      <c r="AK280" s="222" t="str">
        <f t="shared" si="221"/>
        <v>-</v>
      </c>
      <c r="AL280" s="222" t="str">
        <f t="shared" si="221"/>
        <v>-</v>
      </c>
      <c r="AM280" s="222" t="str">
        <f t="shared" si="221"/>
        <v>-</v>
      </c>
      <c r="AN280" s="222" t="str">
        <f t="shared" si="221"/>
        <v>-</v>
      </c>
      <c r="AO280" s="222" t="str">
        <f t="shared" si="221"/>
        <v>-</v>
      </c>
      <c r="AP280" s="222" t="str">
        <f t="shared" si="221"/>
        <v>-</v>
      </c>
      <c r="AQ280" s="222" t="str">
        <f t="shared" si="221"/>
        <v>-</v>
      </c>
      <c r="AR280" s="222" t="str">
        <f t="shared" si="221"/>
        <v>-</v>
      </c>
      <c r="AS280" s="222" t="str">
        <f t="shared" si="221"/>
        <v>-</v>
      </c>
      <c r="AT280" s="222" t="str">
        <f t="shared" si="221"/>
        <v>-</v>
      </c>
      <c r="AU280" s="222" t="str">
        <f t="shared" si="221"/>
        <v>-</v>
      </c>
      <c r="AV280" s="222" t="str">
        <f t="shared" si="221"/>
        <v>-</v>
      </c>
      <c r="AW280" s="222" t="str">
        <f t="shared" si="221"/>
        <v>-</v>
      </c>
      <c r="AX280" s="222" t="str">
        <f t="shared" si="221"/>
        <v>-</v>
      </c>
      <c r="AY280" s="222" t="str">
        <f t="shared" si="221"/>
        <v>-</v>
      </c>
      <c r="AZ280" s="222" t="str">
        <f t="shared" si="221"/>
        <v>-</v>
      </c>
      <c r="BA280" s="222" t="str">
        <f t="shared" si="221"/>
        <v>-</v>
      </c>
      <c r="BB280" s="222" t="str">
        <f t="shared" si="221"/>
        <v>-</v>
      </c>
      <c r="BC280" s="222" t="str">
        <f t="shared" si="221"/>
        <v>-</v>
      </c>
      <c r="BD280" s="222" t="str">
        <f t="shared" si="221"/>
        <v>-</v>
      </c>
      <c r="BE280" s="222" t="str">
        <f t="shared" si="221"/>
        <v>-</v>
      </c>
      <c r="BF280" s="222" t="str">
        <f t="shared" si="221"/>
        <v>-</v>
      </c>
      <c r="BG280" s="222" t="str">
        <f t="shared" si="221"/>
        <v>-</v>
      </c>
      <c r="BH280" s="222" t="str">
        <f t="shared" si="221"/>
        <v>-</v>
      </c>
      <c r="BI280" s="222" t="str">
        <f t="shared" si="221"/>
        <v>-</v>
      </c>
      <c r="BJ280" s="222" t="str">
        <f t="shared" si="221"/>
        <v>-</v>
      </c>
      <c r="BK280" s="222" t="str">
        <f t="shared" si="221"/>
        <v>-</v>
      </c>
      <c r="BL280" s="222" t="str">
        <f t="shared" si="221"/>
        <v>-</v>
      </c>
      <c r="BM280" s="222" t="str">
        <f t="shared" si="221"/>
        <v>-</v>
      </c>
      <c r="BN280" s="222" t="str">
        <f t="shared" si="221"/>
        <v>-</v>
      </c>
      <c r="BO280" s="222" t="str">
        <f t="shared" si="221"/>
        <v>-</v>
      </c>
      <c r="BP280" s="222" t="str">
        <f t="shared" si="221"/>
        <v>-</v>
      </c>
      <c r="BQ280" s="222" t="str">
        <f t="shared" si="221"/>
        <v>-</v>
      </c>
      <c r="BR280" s="133">
        <f t="shared" si="220"/>
        <v>0</v>
      </c>
    </row>
    <row r="281" spans="1:70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8"/>
      <c r="Q281" s="219" t="s">
        <v>936</v>
      </c>
      <c r="R281" s="223" t="str">
        <f t="shared" ref="R281:BQ281" si="222">IF(ISNUMBER(R280),(IF(R280&gt;0,(100/(R278+R279))*R278,"-")),"-")</f>
        <v>-</v>
      </c>
      <c r="S281" s="223" t="str">
        <f t="shared" si="222"/>
        <v>-</v>
      </c>
      <c r="T281" s="223" t="str">
        <f t="shared" si="222"/>
        <v>-</v>
      </c>
      <c r="U281" s="223" t="str">
        <f t="shared" si="222"/>
        <v>-</v>
      </c>
      <c r="V281" s="223" t="str">
        <f t="shared" si="222"/>
        <v>-</v>
      </c>
      <c r="W281" s="223" t="str">
        <f t="shared" si="222"/>
        <v>-</v>
      </c>
      <c r="X281" s="223" t="str">
        <f t="shared" si="222"/>
        <v>-</v>
      </c>
      <c r="Y281" s="223" t="str">
        <f t="shared" si="222"/>
        <v>-</v>
      </c>
      <c r="Z281" s="223" t="str">
        <f t="shared" si="222"/>
        <v>-</v>
      </c>
      <c r="AA281" s="223" t="str">
        <f t="shared" si="222"/>
        <v>-</v>
      </c>
      <c r="AB281" s="223" t="str">
        <f t="shared" si="222"/>
        <v>-</v>
      </c>
      <c r="AC281" s="223" t="str">
        <f t="shared" si="222"/>
        <v>-</v>
      </c>
      <c r="AD281" s="223" t="str">
        <f t="shared" si="222"/>
        <v>-</v>
      </c>
      <c r="AE281" s="223" t="str">
        <f t="shared" si="222"/>
        <v>-</v>
      </c>
      <c r="AF281" s="223" t="str">
        <f t="shared" si="222"/>
        <v>-</v>
      </c>
      <c r="AG281" s="223" t="str">
        <f t="shared" si="222"/>
        <v>-</v>
      </c>
      <c r="AH281" s="223" t="str">
        <f t="shared" si="222"/>
        <v>-</v>
      </c>
      <c r="AI281" s="223" t="str">
        <f t="shared" si="222"/>
        <v>-</v>
      </c>
      <c r="AJ281" s="223" t="str">
        <f t="shared" si="222"/>
        <v>-</v>
      </c>
      <c r="AK281" s="223" t="str">
        <f t="shared" si="222"/>
        <v>-</v>
      </c>
      <c r="AL281" s="223" t="str">
        <f t="shared" si="222"/>
        <v>-</v>
      </c>
      <c r="AM281" s="223" t="str">
        <f t="shared" si="222"/>
        <v>-</v>
      </c>
      <c r="AN281" s="223" t="str">
        <f t="shared" si="222"/>
        <v>-</v>
      </c>
      <c r="AO281" s="223" t="str">
        <f t="shared" si="222"/>
        <v>-</v>
      </c>
      <c r="AP281" s="223" t="str">
        <f t="shared" si="222"/>
        <v>-</v>
      </c>
      <c r="AQ281" s="223" t="str">
        <f t="shared" si="222"/>
        <v>-</v>
      </c>
      <c r="AR281" s="223" t="str">
        <f t="shared" si="222"/>
        <v>-</v>
      </c>
      <c r="AS281" s="223" t="str">
        <f t="shared" si="222"/>
        <v>-</v>
      </c>
      <c r="AT281" s="223" t="str">
        <f t="shared" si="222"/>
        <v>-</v>
      </c>
      <c r="AU281" s="223" t="str">
        <f t="shared" si="222"/>
        <v>-</v>
      </c>
      <c r="AV281" s="223" t="str">
        <f t="shared" si="222"/>
        <v>-</v>
      </c>
      <c r="AW281" s="223" t="str">
        <f t="shared" si="222"/>
        <v>-</v>
      </c>
      <c r="AX281" s="223" t="str">
        <f t="shared" si="222"/>
        <v>-</v>
      </c>
      <c r="AY281" s="223" t="str">
        <f t="shared" si="222"/>
        <v>-</v>
      </c>
      <c r="AZ281" s="223" t="str">
        <f t="shared" si="222"/>
        <v>-</v>
      </c>
      <c r="BA281" s="223" t="str">
        <f t="shared" si="222"/>
        <v>-</v>
      </c>
      <c r="BB281" s="223" t="str">
        <f t="shared" si="222"/>
        <v>-</v>
      </c>
      <c r="BC281" s="223" t="str">
        <f t="shared" si="222"/>
        <v>-</v>
      </c>
      <c r="BD281" s="223" t="str">
        <f t="shared" si="222"/>
        <v>-</v>
      </c>
      <c r="BE281" s="223" t="str">
        <f t="shared" si="222"/>
        <v>-</v>
      </c>
      <c r="BF281" s="223" t="str">
        <f t="shared" si="222"/>
        <v>-</v>
      </c>
      <c r="BG281" s="223" t="str">
        <f t="shared" si="222"/>
        <v>-</v>
      </c>
      <c r="BH281" s="223" t="str">
        <f t="shared" si="222"/>
        <v>-</v>
      </c>
      <c r="BI281" s="223" t="str">
        <f t="shared" si="222"/>
        <v>-</v>
      </c>
      <c r="BJ281" s="223" t="str">
        <f t="shared" si="222"/>
        <v>-</v>
      </c>
      <c r="BK281" s="223" t="str">
        <f t="shared" si="222"/>
        <v>-</v>
      </c>
      <c r="BL281" s="223" t="str">
        <f t="shared" si="222"/>
        <v>-</v>
      </c>
      <c r="BM281" s="223" t="str">
        <f t="shared" si="222"/>
        <v>-</v>
      </c>
      <c r="BN281" s="223" t="str">
        <f t="shared" si="222"/>
        <v>-</v>
      </c>
      <c r="BO281" s="223" t="str">
        <f t="shared" si="222"/>
        <v>-</v>
      </c>
      <c r="BP281" s="223" t="str">
        <f t="shared" si="222"/>
        <v>-</v>
      </c>
      <c r="BQ281" s="223" t="str">
        <f t="shared" si="222"/>
        <v>-</v>
      </c>
      <c r="BR281" s="119" t="e">
        <f t="shared" ref="BR281:BR282" si="223">AVERAGE(R281:BQ281)</f>
        <v>#DIV/0!</v>
      </c>
    </row>
    <row r="282" spans="1:70" x14ac:dyDescent="0.2">
      <c r="A282" s="286"/>
      <c r="B282" s="286"/>
      <c r="C282" s="286"/>
      <c r="D282" s="286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8"/>
      <c r="Q282" s="224" t="s">
        <v>937</v>
      </c>
      <c r="R282" s="225"/>
      <c r="S282" s="225"/>
      <c r="T282" s="225"/>
      <c r="U282" s="225"/>
      <c r="V282" s="225"/>
      <c r="W282" s="225"/>
      <c r="X282" s="225"/>
      <c r="Y282" s="225"/>
      <c r="Z282" s="225"/>
      <c r="AA282" s="225"/>
      <c r="AB282" s="225"/>
      <c r="AC282" s="225"/>
      <c r="AD282" s="225"/>
      <c r="AE282" s="225"/>
      <c r="AF282" s="225"/>
      <c r="AG282" s="225"/>
      <c r="AH282" s="225"/>
      <c r="AI282" s="225"/>
      <c r="AJ282" s="225"/>
      <c r="AK282" s="225"/>
      <c r="AL282" s="225"/>
      <c r="AM282" s="225"/>
      <c r="AN282" s="225"/>
      <c r="AO282" s="225"/>
      <c r="AP282" s="225"/>
      <c r="AQ282" s="225"/>
      <c r="AR282" s="225"/>
      <c r="AS282" s="225"/>
      <c r="AT282" s="225"/>
      <c r="AU282" s="225"/>
      <c r="AV282" s="225"/>
      <c r="AW282" s="225"/>
      <c r="AX282" s="225"/>
      <c r="AY282" s="225"/>
      <c r="AZ282" s="225"/>
      <c r="BA282" s="225"/>
      <c r="BB282" s="225"/>
      <c r="BC282" s="225"/>
      <c r="BD282" s="225"/>
      <c r="BE282" s="225"/>
      <c r="BF282" s="225"/>
      <c r="BG282" s="225"/>
      <c r="BH282" s="225"/>
      <c r="BI282" s="225"/>
      <c r="BJ282" s="225"/>
      <c r="BK282" s="225"/>
      <c r="BL282" s="225"/>
      <c r="BM282" s="225"/>
      <c r="BN282" s="225"/>
      <c r="BO282" s="225"/>
      <c r="BP282" s="225"/>
      <c r="BQ282" s="225"/>
      <c r="BR282" s="122" t="e">
        <f t="shared" si="223"/>
        <v>#DIV/0!</v>
      </c>
    </row>
    <row r="283" spans="1:70" ht="12.75" customHeight="1" x14ac:dyDescent="0.2">
      <c r="A283" s="306" t="s">
        <v>29</v>
      </c>
      <c r="B283" s="284">
        <v>59</v>
      </c>
      <c r="C283" s="307" t="s">
        <v>748</v>
      </c>
      <c r="D283" s="306" t="s">
        <v>76</v>
      </c>
      <c r="E283" s="304" t="s">
        <v>345</v>
      </c>
      <c r="F283" s="304"/>
      <c r="G283" s="304"/>
      <c r="H283" s="305" t="s">
        <v>694</v>
      </c>
      <c r="I283" s="304" t="s">
        <v>739</v>
      </c>
      <c r="J283" s="304"/>
      <c r="K283" s="304"/>
      <c r="L283" s="304"/>
      <c r="M283" s="304"/>
      <c r="N283" s="304"/>
      <c r="O283" s="304"/>
      <c r="P283" s="303"/>
      <c r="Q283" s="219" t="s">
        <v>934</v>
      </c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  <c r="AC283" s="230"/>
      <c r="AD283" s="230"/>
      <c r="AE283" s="230"/>
      <c r="AF283" s="230"/>
      <c r="AG283" s="230"/>
      <c r="AH283" s="230"/>
      <c r="AI283" s="230"/>
      <c r="AJ283" s="230"/>
      <c r="AK283" s="230"/>
      <c r="AL283" s="230"/>
      <c r="AM283" s="230"/>
      <c r="AN283" s="230"/>
      <c r="AO283" s="230"/>
      <c r="AP283" s="230"/>
      <c r="AQ283" s="230"/>
      <c r="AR283" s="230"/>
      <c r="AS283" s="230"/>
      <c r="AT283" s="230"/>
      <c r="AU283" s="230"/>
      <c r="AV283" s="230"/>
      <c r="AW283" s="230"/>
      <c r="AX283" s="230"/>
      <c r="AY283" s="230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N283" s="230"/>
      <c r="BO283" s="230"/>
      <c r="BP283" s="230"/>
      <c r="BQ283" s="230"/>
      <c r="BR283" s="132">
        <f t="shared" ref="BR283:BR285" si="224">SUM(R283:BQ283)</f>
        <v>0</v>
      </c>
    </row>
    <row r="284" spans="1:70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8"/>
      <c r="Q284" s="219" t="s">
        <v>935</v>
      </c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  <c r="AC284" s="230"/>
      <c r="AD284" s="230"/>
      <c r="AE284" s="230"/>
      <c r="AF284" s="230"/>
      <c r="AG284" s="230"/>
      <c r="AH284" s="230"/>
      <c r="AI284" s="230"/>
      <c r="AJ284" s="230"/>
      <c r="AK284" s="230"/>
      <c r="AL284" s="230"/>
      <c r="AM284" s="230"/>
      <c r="AN284" s="230"/>
      <c r="AO284" s="230"/>
      <c r="AP284" s="230"/>
      <c r="AQ284" s="230"/>
      <c r="AR284" s="230"/>
      <c r="AS284" s="230"/>
      <c r="AT284" s="230"/>
      <c r="AU284" s="230"/>
      <c r="AV284" s="230"/>
      <c r="AW284" s="230"/>
      <c r="AX284" s="230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BN284" s="230"/>
      <c r="BO284" s="230"/>
      <c r="BP284" s="230"/>
      <c r="BQ284" s="230"/>
      <c r="BR284" s="132">
        <f t="shared" si="224"/>
        <v>0</v>
      </c>
    </row>
    <row r="285" spans="1:70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8"/>
      <c r="Q285" s="221" t="s">
        <v>633</v>
      </c>
      <c r="R285" s="222" t="str">
        <f t="shared" ref="R285:BQ285" si="225">IF(ISBLANK(R283),"-",R283+R284)</f>
        <v>-</v>
      </c>
      <c r="S285" s="222" t="str">
        <f t="shared" si="225"/>
        <v>-</v>
      </c>
      <c r="T285" s="222" t="str">
        <f t="shared" si="225"/>
        <v>-</v>
      </c>
      <c r="U285" s="222" t="str">
        <f t="shared" si="225"/>
        <v>-</v>
      </c>
      <c r="V285" s="222" t="str">
        <f t="shared" si="225"/>
        <v>-</v>
      </c>
      <c r="W285" s="222" t="str">
        <f t="shared" si="225"/>
        <v>-</v>
      </c>
      <c r="X285" s="222" t="str">
        <f t="shared" si="225"/>
        <v>-</v>
      </c>
      <c r="Y285" s="222" t="str">
        <f t="shared" si="225"/>
        <v>-</v>
      </c>
      <c r="Z285" s="222" t="str">
        <f t="shared" si="225"/>
        <v>-</v>
      </c>
      <c r="AA285" s="222" t="str">
        <f t="shared" si="225"/>
        <v>-</v>
      </c>
      <c r="AB285" s="222" t="str">
        <f t="shared" si="225"/>
        <v>-</v>
      </c>
      <c r="AC285" s="222" t="str">
        <f t="shared" si="225"/>
        <v>-</v>
      </c>
      <c r="AD285" s="222" t="str">
        <f t="shared" si="225"/>
        <v>-</v>
      </c>
      <c r="AE285" s="222" t="str">
        <f t="shared" si="225"/>
        <v>-</v>
      </c>
      <c r="AF285" s="222" t="str">
        <f t="shared" si="225"/>
        <v>-</v>
      </c>
      <c r="AG285" s="222" t="str">
        <f t="shared" si="225"/>
        <v>-</v>
      </c>
      <c r="AH285" s="222" t="str">
        <f t="shared" si="225"/>
        <v>-</v>
      </c>
      <c r="AI285" s="222" t="str">
        <f t="shared" si="225"/>
        <v>-</v>
      </c>
      <c r="AJ285" s="222" t="str">
        <f t="shared" si="225"/>
        <v>-</v>
      </c>
      <c r="AK285" s="222" t="str">
        <f t="shared" si="225"/>
        <v>-</v>
      </c>
      <c r="AL285" s="222" t="str">
        <f t="shared" si="225"/>
        <v>-</v>
      </c>
      <c r="AM285" s="222" t="str">
        <f t="shared" si="225"/>
        <v>-</v>
      </c>
      <c r="AN285" s="222" t="str">
        <f t="shared" si="225"/>
        <v>-</v>
      </c>
      <c r="AO285" s="222" t="str">
        <f t="shared" si="225"/>
        <v>-</v>
      </c>
      <c r="AP285" s="222" t="str">
        <f t="shared" si="225"/>
        <v>-</v>
      </c>
      <c r="AQ285" s="222" t="str">
        <f t="shared" si="225"/>
        <v>-</v>
      </c>
      <c r="AR285" s="222" t="str">
        <f t="shared" si="225"/>
        <v>-</v>
      </c>
      <c r="AS285" s="222" t="str">
        <f t="shared" si="225"/>
        <v>-</v>
      </c>
      <c r="AT285" s="222" t="str">
        <f t="shared" si="225"/>
        <v>-</v>
      </c>
      <c r="AU285" s="222" t="str">
        <f t="shared" si="225"/>
        <v>-</v>
      </c>
      <c r="AV285" s="222" t="str">
        <f t="shared" si="225"/>
        <v>-</v>
      </c>
      <c r="AW285" s="222" t="str">
        <f t="shared" si="225"/>
        <v>-</v>
      </c>
      <c r="AX285" s="222" t="str">
        <f t="shared" si="225"/>
        <v>-</v>
      </c>
      <c r="AY285" s="222" t="str">
        <f t="shared" si="225"/>
        <v>-</v>
      </c>
      <c r="AZ285" s="222" t="str">
        <f t="shared" si="225"/>
        <v>-</v>
      </c>
      <c r="BA285" s="222" t="str">
        <f t="shared" si="225"/>
        <v>-</v>
      </c>
      <c r="BB285" s="222" t="str">
        <f t="shared" si="225"/>
        <v>-</v>
      </c>
      <c r="BC285" s="222" t="str">
        <f t="shared" si="225"/>
        <v>-</v>
      </c>
      <c r="BD285" s="222" t="str">
        <f t="shared" si="225"/>
        <v>-</v>
      </c>
      <c r="BE285" s="222" t="str">
        <f t="shared" si="225"/>
        <v>-</v>
      </c>
      <c r="BF285" s="222" t="str">
        <f t="shared" si="225"/>
        <v>-</v>
      </c>
      <c r="BG285" s="222" t="str">
        <f t="shared" si="225"/>
        <v>-</v>
      </c>
      <c r="BH285" s="222" t="str">
        <f t="shared" si="225"/>
        <v>-</v>
      </c>
      <c r="BI285" s="222" t="str">
        <f t="shared" si="225"/>
        <v>-</v>
      </c>
      <c r="BJ285" s="222" t="str">
        <f t="shared" si="225"/>
        <v>-</v>
      </c>
      <c r="BK285" s="222" t="str">
        <f t="shared" si="225"/>
        <v>-</v>
      </c>
      <c r="BL285" s="222" t="str">
        <f t="shared" si="225"/>
        <v>-</v>
      </c>
      <c r="BM285" s="222" t="str">
        <f t="shared" si="225"/>
        <v>-</v>
      </c>
      <c r="BN285" s="222" t="str">
        <f t="shared" si="225"/>
        <v>-</v>
      </c>
      <c r="BO285" s="222" t="str">
        <f t="shared" si="225"/>
        <v>-</v>
      </c>
      <c r="BP285" s="222" t="str">
        <f t="shared" si="225"/>
        <v>-</v>
      </c>
      <c r="BQ285" s="222" t="str">
        <f t="shared" si="225"/>
        <v>-</v>
      </c>
      <c r="BR285" s="133">
        <f t="shared" si="224"/>
        <v>0</v>
      </c>
    </row>
    <row r="286" spans="1:70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8"/>
      <c r="Q286" s="219" t="s">
        <v>936</v>
      </c>
      <c r="R286" s="223" t="str">
        <f t="shared" ref="R286:BQ286" si="226">IF(ISNUMBER(R285),(IF(R285&gt;0,(100/(R283+R284))*R283,"-")),"-")</f>
        <v>-</v>
      </c>
      <c r="S286" s="223" t="str">
        <f t="shared" si="226"/>
        <v>-</v>
      </c>
      <c r="T286" s="223" t="str">
        <f t="shared" si="226"/>
        <v>-</v>
      </c>
      <c r="U286" s="223" t="str">
        <f t="shared" si="226"/>
        <v>-</v>
      </c>
      <c r="V286" s="223" t="str">
        <f t="shared" si="226"/>
        <v>-</v>
      </c>
      <c r="W286" s="223" t="str">
        <f t="shared" si="226"/>
        <v>-</v>
      </c>
      <c r="X286" s="223" t="str">
        <f t="shared" si="226"/>
        <v>-</v>
      </c>
      <c r="Y286" s="223" t="str">
        <f t="shared" si="226"/>
        <v>-</v>
      </c>
      <c r="Z286" s="223" t="str">
        <f t="shared" si="226"/>
        <v>-</v>
      </c>
      <c r="AA286" s="223" t="str">
        <f t="shared" si="226"/>
        <v>-</v>
      </c>
      <c r="AB286" s="223" t="str">
        <f t="shared" si="226"/>
        <v>-</v>
      </c>
      <c r="AC286" s="223" t="str">
        <f t="shared" si="226"/>
        <v>-</v>
      </c>
      <c r="AD286" s="223" t="str">
        <f t="shared" si="226"/>
        <v>-</v>
      </c>
      <c r="AE286" s="223" t="str">
        <f t="shared" si="226"/>
        <v>-</v>
      </c>
      <c r="AF286" s="223" t="str">
        <f t="shared" si="226"/>
        <v>-</v>
      </c>
      <c r="AG286" s="223" t="str">
        <f t="shared" si="226"/>
        <v>-</v>
      </c>
      <c r="AH286" s="223" t="str">
        <f t="shared" si="226"/>
        <v>-</v>
      </c>
      <c r="AI286" s="223" t="str">
        <f t="shared" si="226"/>
        <v>-</v>
      </c>
      <c r="AJ286" s="223" t="str">
        <f t="shared" si="226"/>
        <v>-</v>
      </c>
      <c r="AK286" s="223" t="str">
        <f t="shared" si="226"/>
        <v>-</v>
      </c>
      <c r="AL286" s="223" t="str">
        <f t="shared" si="226"/>
        <v>-</v>
      </c>
      <c r="AM286" s="223" t="str">
        <f t="shared" si="226"/>
        <v>-</v>
      </c>
      <c r="AN286" s="223" t="str">
        <f t="shared" si="226"/>
        <v>-</v>
      </c>
      <c r="AO286" s="223" t="str">
        <f t="shared" si="226"/>
        <v>-</v>
      </c>
      <c r="AP286" s="223" t="str">
        <f t="shared" si="226"/>
        <v>-</v>
      </c>
      <c r="AQ286" s="223" t="str">
        <f t="shared" si="226"/>
        <v>-</v>
      </c>
      <c r="AR286" s="223" t="str">
        <f t="shared" si="226"/>
        <v>-</v>
      </c>
      <c r="AS286" s="223" t="str">
        <f t="shared" si="226"/>
        <v>-</v>
      </c>
      <c r="AT286" s="223" t="str">
        <f t="shared" si="226"/>
        <v>-</v>
      </c>
      <c r="AU286" s="223" t="str">
        <f t="shared" si="226"/>
        <v>-</v>
      </c>
      <c r="AV286" s="223" t="str">
        <f t="shared" si="226"/>
        <v>-</v>
      </c>
      <c r="AW286" s="223" t="str">
        <f t="shared" si="226"/>
        <v>-</v>
      </c>
      <c r="AX286" s="223" t="str">
        <f t="shared" si="226"/>
        <v>-</v>
      </c>
      <c r="AY286" s="223" t="str">
        <f t="shared" si="226"/>
        <v>-</v>
      </c>
      <c r="AZ286" s="223" t="str">
        <f t="shared" si="226"/>
        <v>-</v>
      </c>
      <c r="BA286" s="223" t="str">
        <f t="shared" si="226"/>
        <v>-</v>
      </c>
      <c r="BB286" s="223" t="str">
        <f t="shared" si="226"/>
        <v>-</v>
      </c>
      <c r="BC286" s="223" t="str">
        <f t="shared" si="226"/>
        <v>-</v>
      </c>
      <c r="BD286" s="223" t="str">
        <f t="shared" si="226"/>
        <v>-</v>
      </c>
      <c r="BE286" s="223" t="str">
        <f t="shared" si="226"/>
        <v>-</v>
      </c>
      <c r="BF286" s="223" t="str">
        <f t="shared" si="226"/>
        <v>-</v>
      </c>
      <c r="BG286" s="223" t="str">
        <f t="shared" si="226"/>
        <v>-</v>
      </c>
      <c r="BH286" s="223" t="str">
        <f t="shared" si="226"/>
        <v>-</v>
      </c>
      <c r="BI286" s="223" t="str">
        <f t="shared" si="226"/>
        <v>-</v>
      </c>
      <c r="BJ286" s="223" t="str">
        <f t="shared" si="226"/>
        <v>-</v>
      </c>
      <c r="BK286" s="223" t="str">
        <f t="shared" si="226"/>
        <v>-</v>
      </c>
      <c r="BL286" s="223" t="str">
        <f t="shared" si="226"/>
        <v>-</v>
      </c>
      <c r="BM286" s="223" t="str">
        <f t="shared" si="226"/>
        <v>-</v>
      </c>
      <c r="BN286" s="223" t="str">
        <f t="shared" si="226"/>
        <v>-</v>
      </c>
      <c r="BO286" s="223" t="str">
        <f t="shared" si="226"/>
        <v>-</v>
      </c>
      <c r="BP286" s="223" t="str">
        <f t="shared" si="226"/>
        <v>-</v>
      </c>
      <c r="BQ286" s="223" t="str">
        <f t="shared" si="226"/>
        <v>-</v>
      </c>
      <c r="BR286" s="119" t="e">
        <f t="shared" ref="BR286:BR287" si="227">AVERAGE(R286:BQ286)</f>
        <v>#DIV/0!</v>
      </c>
    </row>
    <row r="287" spans="1:70" x14ac:dyDescent="0.2">
      <c r="A287" s="286"/>
      <c r="B287" s="286"/>
      <c r="C287" s="286"/>
      <c r="D287" s="286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8"/>
      <c r="Q287" s="224" t="s">
        <v>937</v>
      </c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25"/>
      <c r="AX287" s="225"/>
      <c r="AY287" s="225"/>
      <c r="AZ287" s="225"/>
      <c r="BA287" s="225"/>
      <c r="BB287" s="225"/>
      <c r="BC287" s="225"/>
      <c r="BD287" s="225"/>
      <c r="BE287" s="225"/>
      <c r="BF287" s="225"/>
      <c r="BG287" s="225"/>
      <c r="BH287" s="225"/>
      <c r="BI287" s="225"/>
      <c r="BJ287" s="225"/>
      <c r="BK287" s="225"/>
      <c r="BL287" s="225"/>
      <c r="BM287" s="225"/>
      <c r="BN287" s="225"/>
      <c r="BO287" s="225"/>
      <c r="BP287" s="225"/>
      <c r="BQ287" s="225"/>
      <c r="BR287" s="122" t="e">
        <f t="shared" si="227"/>
        <v>#DIV/0!</v>
      </c>
    </row>
    <row r="288" spans="1:70" ht="12.75" customHeight="1" x14ac:dyDescent="0.2">
      <c r="A288" s="306" t="s">
        <v>29</v>
      </c>
      <c r="B288" s="284">
        <v>60</v>
      </c>
      <c r="C288" s="307" t="s">
        <v>748</v>
      </c>
      <c r="D288" s="306" t="s">
        <v>76</v>
      </c>
      <c r="E288" s="304" t="s">
        <v>345</v>
      </c>
      <c r="F288" s="304"/>
      <c r="G288" s="304"/>
      <c r="H288" s="305" t="s">
        <v>694</v>
      </c>
      <c r="I288" s="304" t="s">
        <v>739</v>
      </c>
      <c r="J288" s="304"/>
      <c r="K288" s="304"/>
      <c r="L288" s="304"/>
      <c r="M288" s="304"/>
      <c r="N288" s="304"/>
      <c r="O288" s="304"/>
      <c r="P288" s="303"/>
      <c r="Q288" s="219" t="s">
        <v>934</v>
      </c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0"/>
      <c r="BN288" s="230"/>
      <c r="BO288" s="230"/>
      <c r="BP288" s="230"/>
      <c r="BQ288" s="230"/>
      <c r="BR288" s="132">
        <f t="shared" ref="BR288:BR290" si="228">SUM(R288:BQ288)</f>
        <v>0</v>
      </c>
    </row>
    <row r="289" spans="1:70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8"/>
      <c r="Q289" s="219" t="s">
        <v>935</v>
      </c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0"/>
      <c r="BN289" s="230"/>
      <c r="BO289" s="230"/>
      <c r="BP289" s="230"/>
      <c r="BQ289" s="230"/>
      <c r="BR289" s="132">
        <f t="shared" si="228"/>
        <v>0</v>
      </c>
    </row>
    <row r="290" spans="1:70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8"/>
      <c r="Q290" s="221" t="s">
        <v>633</v>
      </c>
      <c r="R290" s="222" t="str">
        <f t="shared" ref="R290:BQ290" si="229">IF(ISBLANK(R288),"-",R288+R289)</f>
        <v>-</v>
      </c>
      <c r="S290" s="222" t="str">
        <f t="shared" si="229"/>
        <v>-</v>
      </c>
      <c r="T290" s="222" t="str">
        <f t="shared" si="229"/>
        <v>-</v>
      </c>
      <c r="U290" s="222" t="str">
        <f t="shared" si="229"/>
        <v>-</v>
      </c>
      <c r="V290" s="222" t="str">
        <f t="shared" si="229"/>
        <v>-</v>
      </c>
      <c r="W290" s="222" t="str">
        <f t="shared" si="229"/>
        <v>-</v>
      </c>
      <c r="X290" s="222" t="str">
        <f t="shared" si="229"/>
        <v>-</v>
      </c>
      <c r="Y290" s="222" t="str">
        <f t="shared" si="229"/>
        <v>-</v>
      </c>
      <c r="Z290" s="222" t="str">
        <f t="shared" si="229"/>
        <v>-</v>
      </c>
      <c r="AA290" s="222" t="str">
        <f t="shared" si="229"/>
        <v>-</v>
      </c>
      <c r="AB290" s="222" t="str">
        <f t="shared" si="229"/>
        <v>-</v>
      </c>
      <c r="AC290" s="222" t="str">
        <f t="shared" si="229"/>
        <v>-</v>
      </c>
      <c r="AD290" s="222" t="str">
        <f t="shared" si="229"/>
        <v>-</v>
      </c>
      <c r="AE290" s="222" t="str">
        <f t="shared" si="229"/>
        <v>-</v>
      </c>
      <c r="AF290" s="222" t="str">
        <f t="shared" si="229"/>
        <v>-</v>
      </c>
      <c r="AG290" s="222" t="str">
        <f t="shared" si="229"/>
        <v>-</v>
      </c>
      <c r="AH290" s="222" t="str">
        <f t="shared" si="229"/>
        <v>-</v>
      </c>
      <c r="AI290" s="222" t="str">
        <f t="shared" si="229"/>
        <v>-</v>
      </c>
      <c r="AJ290" s="222" t="str">
        <f t="shared" si="229"/>
        <v>-</v>
      </c>
      <c r="AK290" s="222" t="str">
        <f t="shared" si="229"/>
        <v>-</v>
      </c>
      <c r="AL290" s="222" t="str">
        <f t="shared" si="229"/>
        <v>-</v>
      </c>
      <c r="AM290" s="222" t="str">
        <f t="shared" si="229"/>
        <v>-</v>
      </c>
      <c r="AN290" s="222" t="str">
        <f t="shared" si="229"/>
        <v>-</v>
      </c>
      <c r="AO290" s="222" t="str">
        <f t="shared" si="229"/>
        <v>-</v>
      </c>
      <c r="AP290" s="222" t="str">
        <f t="shared" si="229"/>
        <v>-</v>
      </c>
      <c r="AQ290" s="222" t="str">
        <f t="shared" si="229"/>
        <v>-</v>
      </c>
      <c r="AR290" s="222" t="str">
        <f t="shared" si="229"/>
        <v>-</v>
      </c>
      <c r="AS290" s="222" t="str">
        <f t="shared" si="229"/>
        <v>-</v>
      </c>
      <c r="AT290" s="222" t="str">
        <f t="shared" si="229"/>
        <v>-</v>
      </c>
      <c r="AU290" s="222" t="str">
        <f t="shared" si="229"/>
        <v>-</v>
      </c>
      <c r="AV290" s="222" t="str">
        <f t="shared" si="229"/>
        <v>-</v>
      </c>
      <c r="AW290" s="222" t="str">
        <f t="shared" si="229"/>
        <v>-</v>
      </c>
      <c r="AX290" s="222" t="str">
        <f t="shared" si="229"/>
        <v>-</v>
      </c>
      <c r="AY290" s="222" t="str">
        <f t="shared" si="229"/>
        <v>-</v>
      </c>
      <c r="AZ290" s="222" t="str">
        <f t="shared" si="229"/>
        <v>-</v>
      </c>
      <c r="BA290" s="222" t="str">
        <f t="shared" si="229"/>
        <v>-</v>
      </c>
      <c r="BB290" s="222" t="str">
        <f t="shared" si="229"/>
        <v>-</v>
      </c>
      <c r="BC290" s="222" t="str">
        <f t="shared" si="229"/>
        <v>-</v>
      </c>
      <c r="BD290" s="222" t="str">
        <f t="shared" si="229"/>
        <v>-</v>
      </c>
      <c r="BE290" s="222" t="str">
        <f t="shared" si="229"/>
        <v>-</v>
      </c>
      <c r="BF290" s="222" t="str">
        <f t="shared" si="229"/>
        <v>-</v>
      </c>
      <c r="BG290" s="222" t="str">
        <f t="shared" si="229"/>
        <v>-</v>
      </c>
      <c r="BH290" s="222" t="str">
        <f t="shared" si="229"/>
        <v>-</v>
      </c>
      <c r="BI290" s="222" t="str">
        <f t="shared" si="229"/>
        <v>-</v>
      </c>
      <c r="BJ290" s="222" t="str">
        <f t="shared" si="229"/>
        <v>-</v>
      </c>
      <c r="BK290" s="222" t="str">
        <f t="shared" si="229"/>
        <v>-</v>
      </c>
      <c r="BL290" s="222" t="str">
        <f t="shared" si="229"/>
        <v>-</v>
      </c>
      <c r="BM290" s="222" t="str">
        <f t="shared" si="229"/>
        <v>-</v>
      </c>
      <c r="BN290" s="222" t="str">
        <f t="shared" si="229"/>
        <v>-</v>
      </c>
      <c r="BO290" s="222" t="str">
        <f t="shared" si="229"/>
        <v>-</v>
      </c>
      <c r="BP290" s="222" t="str">
        <f t="shared" si="229"/>
        <v>-</v>
      </c>
      <c r="BQ290" s="222" t="str">
        <f t="shared" si="229"/>
        <v>-</v>
      </c>
      <c r="BR290" s="133">
        <f t="shared" si="228"/>
        <v>0</v>
      </c>
    </row>
    <row r="291" spans="1:70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8"/>
      <c r="Q291" s="219" t="s">
        <v>936</v>
      </c>
      <c r="R291" s="223" t="str">
        <f t="shared" ref="R291:BQ291" si="230">IF(ISNUMBER(R290),(IF(R290&gt;0,(100/(R288+R289))*R288,"-")),"-")</f>
        <v>-</v>
      </c>
      <c r="S291" s="223" t="str">
        <f t="shared" si="230"/>
        <v>-</v>
      </c>
      <c r="T291" s="223" t="str">
        <f t="shared" si="230"/>
        <v>-</v>
      </c>
      <c r="U291" s="223" t="str">
        <f t="shared" si="230"/>
        <v>-</v>
      </c>
      <c r="V291" s="223" t="str">
        <f t="shared" si="230"/>
        <v>-</v>
      </c>
      <c r="W291" s="223" t="str">
        <f t="shared" si="230"/>
        <v>-</v>
      </c>
      <c r="X291" s="223" t="str">
        <f t="shared" si="230"/>
        <v>-</v>
      </c>
      <c r="Y291" s="223" t="str">
        <f t="shared" si="230"/>
        <v>-</v>
      </c>
      <c r="Z291" s="223" t="str">
        <f t="shared" si="230"/>
        <v>-</v>
      </c>
      <c r="AA291" s="223" t="str">
        <f t="shared" si="230"/>
        <v>-</v>
      </c>
      <c r="AB291" s="223" t="str">
        <f t="shared" si="230"/>
        <v>-</v>
      </c>
      <c r="AC291" s="223" t="str">
        <f t="shared" si="230"/>
        <v>-</v>
      </c>
      <c r="AD291" s="223" t="str">
        <f t="shared" si="230"/>
        <v>-</v>
      </c>
      <c r="AE291" s="223" t="str">
        <f t="shared" si="230"/>
        <v>-</v>
      </c>
      <c r="AF291" s="223" t="str">
        <f t="shared" si="230"/>
        <v>-</v>
      </c>
      <c r="AG291" s="223" t="str">
        <f t="shared" si="230"/>
        <v>-</v>
      </c>
      <c r="AH291" s="223" t="str">
        <f t="shared" si="230"/>
        <v>-</v>
      </c>
      <c r="AI291" s="223" t="str">
        <f t="shared" si="230"/>
        <v>-</v>
      </c>
      <c r="AJ291" s="223" t="str">
        <f t="shared" si="230"/>
        <v>-</v>
      </c>
      <c r="AK291" s="223" t="str">
        <f t="shared" si="230"/>
        <v>-</v>
      </c>
      <c r="AL291" s="223" t="str">
        <f t="shared" si="230"/>
        <v>-</v>
      </c>
      <c r="AM291" s="223" t="str">
        <f t="shared" si="230"/>
        <v>-</v>
      </c>
      <c r="AN291" s="223" t="str">
        <f t="shared" si="230"/>
        <v>-</v>
      </c>
      <c r="AO291" s="223" t="str">
        <f t="shared" si="230"/>
        <v>-</v>
      </c>
      <c r="AP291" s="223" t="str">
        <f t="shared" si="230"/>
        <v>-</v>
      </c>
      <c r="AQ291" s="223" t="str">
        <f t="shared" si="230"/>
        <v>-</v>
      </c>
      <c r="AR291" s="223" t="str">
        <f t="shared" si="230"/>
        <v>-</v>
      </c>
      <c r="AS291" s="223" t="str">
        <f t="shared" si="230"/>
        <v>-</v>
      </c>
      <c r="AT291" s="223" t="str">
        <f t="shared" si="230"/>
        <v>-</v>
      </c>
      <c r="AU291" s="223" t="str">
        <f t="shared" si="230"/>
        <v>-</v>
      </c>
      <c r="AV291" s="223" t="str">
        <f t="shared" si="230"/>
        <v>-</v>
      </c>
      <c r="AW291" s="223" t="str">
        <f t="shared" si="230"/>
        <v>-</v>
      </c>
      <c r="AX291" s="223" t="str">
        <f t="shared" si="230"/>
        <v>-</v>
      </c>
      <c r="AY291" s="223" t="str">
        <f t="shared" si="230"/>
        <v>-</v>
      </c>
      <c r="AZ291" s="223" t="str">
        <f t="shared" si="230"/>
        <v>-</v>
      </c>
      <c r="BA291" s="223" t="str">
        <f t="shared" si="230"/>
        <v>-</v>
      </c>
      <c r="BB291" s="223" t="str">
        <f t="shared" si="230"/>
        <v>-</v>
      </c>
      <c r="BC291" s="223" t="str">
        <f t="shared" si="230"/>
        <v>-</v>
      </c>
      <c r="BD291" s="223" t="str">
        <f t="shared" si="230"/>
        <v>-</v>
      </c>
      <c r="BE291" s="223" t="str">
        <f t="shared" si="230"/>
        <v>-</v>
      </c>
      <c r="BF291" s="223" t="str">
        <f t="shared" si="230"/>
        <v>-</v>
      </c>
      <c r="BG291" s="223" t="str">
        <f t="shared" si="230"/>
        <v>-</v>
      </c>
      <c r="BH291" s="223" t="str">
        <f t="shared" si="230"/>
        <v>-</v>
      </c>
      <c r="BI291" s="223" t="str">
        <f t="shared" si="230"/>
        <v>-</v>
      </c>
      <c r="BJ291" s="223" t="str">
        <f t="shared" si="230"/>
        <v>-</v>
      </c>
      <c r="BK291" s="223" t="str">
        <f t="shared" si="230"/>
        <v>-</v>
      </c>
      <c r="BL291" s="223" t="str">
        <f t="shared" si="230"/>
        <v>-</v>
      </c>
      <c r="BM291" s="223" t="str">
        <f t="shared" si="230"/>
        <v>-</v>
      </c>
      <c r="BN291" s="223" t="str">
        <f t="shared" si="230"/>
        <v>-</v>
      </c>
      <c r="BO291" s="223" t="str">
        <f t="shared" si="230"/>
        <v>-</v>
      </c>
      <c r="BP291" s="223" t="str">
        <f t="shared" si="230"/>
        <v>-</v>
      </c>
      <c r="BQ291" s="223" t="str">
        <f t="shared" si="230"/>
        <v>-</v>
      </c>
      <c r="BR291" s="119" t="e">
        <f t="shared" ref="BR291:BR292" si="231">AVERAGE(R291:BQ291)</f>
        <v>#DIV/0!</v>
      </c>
    </row>
    <row r="292" spans="1:70" x14ac:dyDescent="0.2">
      <c r="A292" s="286"/>
      <c r="B292" s="286"/>
      <c r="C292" s="286"/>
      <c r="D292" s="286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8"/>
      <c r="Q292" s="224" t="s">
        <v>937</v>
      </c>
      <c r="R292" s="225"/>
      <c r="S292" s="225"/>
      <c r="T292" s="225"/>
      <c r="U292" s="225"/>
      <c r="V292" s="225"/>
      <c r="W292" s="225"/>
      <c r="X292" s="225"/>
      <c r="Y292" s="225"/>
      <c r="Z292" s="225"/>
      <c r="AA292" s="225"/>
      <c r="AB292" s="225"/>
      <c r="AC292" s="225"/>
      <c r="AD292" s="225"/>
      <c r="AE292" s="225"/>
      <c r="AF292" s="225"/>
      <c r="AG292" s="225"/>
      <c r="AH292" s="225"/>
      <c r="AI292" s="225"/>
      <c r="AJ292" s="225"/>
      <c r="AK292" s="225"/>
      <c r="AL292" s="225"/>
      <c r="AM292" s="225"/>
      <c r="AN292" s="225"/>
      <c r="AO292" s="225"/>
      <c r="AP292" s="225"/>
      <c r="AQ292" s="225"/>
      <c r="AR292" s="225"/>
      <c r="AS292" s="225"/>
      <c r="AT292" s="225"/>
      <c r="AU292" s="225"/>
      <c r="AV292" s="225"/>
      <c r="AW292" s="225"/>
      <c r="AX292" s="225"/>
      <c r="AY292" s="225"/>
      <c r="AZ292" s="225"/>
      <c r="BA292" s="225"/>
      <c r="BB292" s="225"/>
      <c r="BC292" s="225"/>
      <c r="BD292" s="225"/>
      <c r="BE292" s="225"/>
      <c r="BF292" s="225"/>
      <c r="BG292" s="225"/>
      <c r="BH292" s="225"/>
      <c r="BI292" s="225"/>
      <c r="BJ292" s="225"/>
      <c r="BK292" s="225"/>
      <c r="BL292" s="225"/>
      <c r="BM292" s="225"/>
      <c r="BN292" s="225"/>
      <c r="BO292" s="225"/>
      <c r="BP292" s="225"/>
      <c r="BQ292" s="225"/>
      <c r="BR292" s="122" t="e">
        <f t="shared" si="231"/>
        <v>#DIV/0!</v>
      </c>
    </row>
    <row r="293" spans="1:70" ht="12.75" customHeight="1" x14ac:dyDescent="0.2">
      <c r="A293" s="306" t="s">
        <v>29</v>
      </c>
      <c r="B293" s="284">
        <v>61</v>
      </c>
      <c r="C293" s="307" t="s">
        <v>748</v>
      </c>
      <c r="D293" s="306" t="s">
        <v>76</v>
      </c>
      <c r="E293" s="304" t="s">
        <v>345</v>
      </c>
      <c r="F293" s="304"/>
      <c r="G293" s="304"/>
      <c r="H293" s="305" t="s">
        <v>694</v>
      </c>
      <c r="I293" s="304" t="s">
        <v>739</v>
      </c>
      <c r="J293" s="304"/>
      <c r="K293" s="304"/>
      <c r="L293" s="304"/>
      <c r="M293" s="304"/>
      <c r="N293" s="304"/>
      <c r="O293" s="304"/>
      <c r="P293" s="303"/>
      <c r="Q293" s="219" t="s">
        <v>934</v>
      </c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  <c r="AF293" s="230"/>
      <c r="AG293" s="230"/>
      <c r="AH293" s="230"/>
      <c r="AI293" s="230"/>
      <c r="AJ293" s="230"/>
      <c r="AK293" s="230"/>
      <c r="AL293" s="230"/>
      <c r="AM293" s="230"/>
      <c r="AN293" s="230"/>
      <c r="AO293" s="230"/>
      <c r="AP293" s="230"/>
      <c r="AQ293" s="230"/>
      <c r="AR293" s="230"/>
      <c r="AS293" s="230"/>
      <c r="AT293" s="230"/>
      <c r="AU293" s="230"/>
      <c r="AV293" s="230"/>
      <c r="AW293" s="230"/>
      <c r="AX293" s="230"/>
      <c r="AY293" s="230"/>
      <c r="AZ293" s="230"/>
      <c r="BA293" s="230"/>
      <c r="BB293" s="230"/>
      <c r="BC293" s="230"/>
      <c r="BD293" s="230"/>
      <c r="BE293" s="230"/>
      <c r="BF293" s="230"/>
      <c r="BG293" s="230"/>
      <c r="BH293" s="230"/>
      <c r="BI293" s="230"/>
      <c r="BJ293" s="230"/>
      <c r="BK293" s="230"/>
      <c r="BL293" s="230"/>
      <c r="BM293" s="230"/>
      <c r="BN293" s="230"/>
      <c r="BO293" s="230"/>
      <c r="BP293" s="230"/>
      <c r="BQ293" s="230"/>
      <c r="BR293" s="132">
        <f t="shared" ref="BR293:BR295" si="232">SUM(R293:BQ293)</f>
        <v>0</v>
      </c>
    </row>
    <row r="294" spans="1:70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8"/>
      <c r="Q294" s="219" t="s">
        <v>935</v>
      </c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0"/>
      <c r="BN294" s="230"/>
      <c r="BO294" s="230"/>
      <c r="BP294" s="230"/>
      <c r="BQ294" s="230"/>
      <c r="BR294" s="132">
        <f t="shared" si="232"/>
        <v>0</v>
      </c>
    </row>
    <row r="295" spans="1:70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8"/>
      <c r="Q295" s="221" t="s">
        <v>633</v>
      </c>
      <c r="R295" s="222" t="str">
        <f t="shared" ref="R295:BQ295" si="233">IF(ISBLANK(R293),"-",R293+R294)</f>
        <v>-</v>
      </c>
      <c r="S295" s="222" t="str">
        <f t="shared" si="233"/>
        <v>-</v>
      </c>
      <c r="T295" s="222" t="str">
        <f t="shared" si="233"/>
        <v>-</v>
      </c>
      <c r="U295" s="222" t="str">
        <f t="shared" si="233"/>
        <v>-</v>
      </c>
      <c r="V295" s="222" t="str">
        <f t="shared" si="233"/>
        <v>-</v>
      </c>
      <c r="W295" s="222" t="str">
        <f t="shared" si="233"/>
        <v>-</v>
      </c>
      <c r="X295" s="222" t="str">
        <f t="shared" si="233"/>
        <v>-</v>
      </c>
      <c r="Y295" s="222" t="str">
        <f t="shared" si="233"/>
        <v>-</v>
      </c>
      <c r="Z295" s="222" t="str">
        <f t="shared" si="233"/>
        <v>-</v>
      </c>
      <c r="AA295" s="222" t="str">
        <f t="shared" si="233"/>
        <v>-</v>
      </c>
      <c r="AB295" s="222" t="str">
        <f t="shared" si="233"/>
        <v>-</v>
      </c>
      <c r="AC295" s="222" t="str">
        <f t="shared" si="233"/>
        <v>-</v>
      </c>
      <c r="AD295" s="222" t="str">
        <f t="shared" si="233"/>
        <v>-</v>
      </c>
      <c r="AE295" s="222" t="str">
        <f t="shared" si="233"/>
        <v>-</v>
      </c>
      <c r="AF295" s="222" t="str">
        <f t="shared" si="233"/>
        <v>-</v>
      </c>
      <c r="AG295" s="222" t="str">
        <f t="shared" si="233"/>
        <v>-</v>
      </c>
      <c r="AH295" s="222" t="str">
        <f t="shared" si="233"/>
        <v>-</v>
      </c>
      <c r="AI295" s="222" t="str">
        <f t="shared" si="233"/>
        <v>-</v>
      </c>
      <c r="AJ295" s="222" t="str">
        <f t="shared" si="233"/>
        <v>-</v>
      </c>
      <c r="AK295" s="222" t="str">
        <f t="shared" si="233"/>
        <v>-</v>
      </c>
      <c r="AL295" s="222" t="str">
        <f t="shared" si="233"/>
        <v>-</v>
      </c>
      <c r="AM295" s="222" t="str">
        <f t="shared" si="233"/>
        <v>-</v>
      </c>
      <c r="AN295" s="222" t="str">
        <f t="shared" si="233"/>
        <v>-</v>
      </c>
      <c r="AO295" s="222" t="str">
        <f t="shared" si="233"/>
        <v>-</v>
      </c>
      <c r="AP295" s="222" t="str">
        <f t="shared" si="233"/>
        <v>-</v>
      </c>
      <c r="AQ295" s="222" t="str">
        <f t="shared" si="233"/>
        <v>-</v>
      </c>
      <c r="AR295" s="222" t="str">
        <f t="shared" si="233"/>
        <v>-</v>
      </c>
      <c r="AS295" s="222" t="str">
        <f t="shared" si="233"/>
        <v>-</v>
      </c>
      <c r="AT295" s="222" t="str">
        <f t="shared" si="233"/>
        <v>-</v>
      </c>
      <c r="AU295" s="222" t="str">
        <f t="shared" si="233"/>
        <v>-</v>
      </c>
      <c r="AV295" s="222" t="str">
        <f t="shared" si="233"/>
        <v>-</v>
      </c>
      <c r="AW295" s="222" t="str">
        <f t="shared" si="233"/>
        <v>-</v>
      </c>
      <c r="AX295" s="222" t="str">
        <f t="shared" si="233"/>
        <v>-</v>
      </c>
      <c r="AY295" s="222" t="str">
        <f t="shared" si="233"/>
        <v>-</v>
      </c>
      <c r="AZ295" s="222" t="str">
        <f t="shared" si="233"/>
        <v>-</v>
      </c>
      <c r="BA295" s="222" t="str">
        <f t="shared" si="233"/>
        <v>-</v>
      </c>
      <c r="BB295" s="222" t="str">
        <f t="shared" si="233"/>
        <v>-</v>
      </c>
      <c r="BC295" s="222" t="str">
        <f t="shared" si="233"/>
        <v>-</v>
      </c>
      <c r="BD295" s="222" t="str">
        <f t="shared" si="233"/>
        <v>-</v>
      </c>
      <c r="BE295" s="222" t="str">
        <f t="shared" si="233"/>
        <v>-</v>
      </c>
      <c r="BF295" s="222" t="str">
        <f t="shared" si="233"/>
        <v>-</v>
      </c>
      <c r="BG295" s="222" t="str">
        <f t="shared" si="233"/>
        <v>-</v>
      </c>
      <c r="BH295" s="222" t="str">
        <f t="shared" si="233"/>
        <v>-</v>
      </c>
      <c r="BI295" s="222" t="str">
        <f t="shared" si="233"/>
        <v>-</v>
      </c>
      <c r="BJ295" s="222" t="str">
        <f t="shared" si="233"/>
        <v>-</v>
      </c>
      <c r="BK295" s="222" t="str">
        <f t="shared" si="233"/>
        <v>-</v>
      </c>
      <c r="BL295" s="222" t="str">
        <f t="shared" si="233"/>
        <v>-</v>
      </c>
      <c r="BM295" s="222" t="str">
        <f t="shared" si="233"/>
        <v>-</v>
      </c>
      <c r="BN295" s="222" t="str">
        <f t="shared" si="233"/>
        <v>-</v>
      </c>
      <c r="BO295" s="222" t="str">
        <f t="shared" si="233"/>
        <v>-</v>
      </c>
      <c r="BP295" s="222" t="str">
        <f t="shared" si="233"/>
        <v>-</v>
      </c>
      <c r="BQ295" s="222" t="str">
        <f t="shared" si="233"/>
        <v>-</v>
      </c>
      <c r="BR295" s="133">
        <f t="shared" si="232"/>
        <v>0</v>
      </c>
    </row>
    <row r="296" spans="1:70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8"/>
      <c r="Q296" s="219" t="s">
        <v>936</v>
      </c>
      <c r="R296" s="223" t="str">
        <f t="shared" ref="R296:BQ296" si="234">IF(ISNUMBER(R295),(IF(R295&gt;0,(100/(R293+R294))*R293,"-")),"-")</f>
        <v>-</v>
      </c>
      <c r="S296" s="223" t="str">
        <f t="shared" si="234"/>
        <v>-</v>
      </c>
      <c r="T296" s="223" t="str">
        <f t="shared" si="234"/>
        <v>-</v>
      </c>
      <c r="U296" s="223" t="str">
        <f t="shared" si="234"/>
        <v>-</v>
      </c>
      <c r="V296" s="223" t="str">
        <f t="shared" si="234"/>
        <v>-</v>
      </c>
      <c r="W296" s="223" t="str">
        <f t="shared" si="234"/>
        <v>-</v>
      </c>
      <c r="X296" s="223" t="str">
        <f t="shared" si="234"/>
        <v>-</v>
      </c>
      <c r="Y296" s="223" t="str">
        <f t="shared" si="234"/>
        <v>-</v>
      </c>
      <c r="Z296" s="223" t="str">
        <f t="shared" si="234"/>
        <v>-</v>
      </c>
      <c r="AA296" s="223" t="str">
        <f t="shared" si="234"/>
        <v>-</v>
      </c>
      <c r="AB296" s="223" t="str">
        <f t="shared" si="234"/>
        <v>-</v>
      </c>
      <c r="AC296" s="223" t="str">
        <f t="shared" si="234"/>
        <v>-</v>
      </c>
      <c r="AD296" s="223" t="str">
        <f t="shared" si="234"/>
        <v>-</v>
      </c>
      <c r="AE296" s="223" t="str">
        <f t="shared" si="234"/>
        <v>-</v>
      </c>
      <c r="AF296" s="223" t="str">
        <f t="shared" si="234"/>
        <v>-</v>
      </c>
      <c r="AG296" s="223" t="str">
        <f t="shared" si="234"/>
        <v>-</v>
      </c>
      <c r="AH296" s="223" t="str">
        <f t="shared" si="234"/>
        <v>-</v>
      </c>
      <c r="AI296" s="223" t="str">
        <f t="shared" si="234"/>
        <v>-</v>
      </c>
      <c r="AJ296" s="223" t="str">
        <f t="shared" si="234"/>
        <v>-</v>
      </c>
      <c r="AK296" s="223" t="str">
        <f t="shared" si="234"/>
        <v>-</v>
      </c>
      <c r="AL296" s="223" t="str">
        <f t="shared" si="234"/>
        <v>-</v>
      </c>
      <c r="AM296" s="223" t="str">
        <f t="shared" si="234"/>
        <v>-</v>
      </c>
      <c r="AN296" s="223" t="str">
        <f t="shared" si="234"/>
        <v>-</v>
      </c>
      <c r="AO296" s="223" t="str">
        <f t="shared" si="234"/>
        <v>-</v>
      </c>
      <c r="AP296" s="223" t="str">
        <f t="shared" si="234"/>
        <v>-</v>
      </c>
      <c r="AQ296" s="223" t="str">
        <f t="shared" si="234"/>
        <v>-</v>
      </c>
      <c r="AR296" s="223" t="str">
        <f t="shared" si="234"/>
        <v>-</v>
      </c>
      <c r="AS296" s="223" t="str">
        <f t="shared" si="234"/>
        <v>-</v>
      </c>
      <c r="AT296" s="223" t="str">
        <f t="shared" si="234"/>
        <v>-</v>
      </c>
      <c r="AU296" s="223" t="str">
        <f t="shared" si="234"/>
        <v>-</v>
      </c>
      <c r="AV296" s="223" t="str">
        <f t="shared" si="234"/>
        <v>-</v>
      </c>
      <c r="AW296" s="223" t="str">
        <f t="shared" si="234"/>
        <v>-</v>
      </c>
      <c r="AX296" s="223" t="str">
        <f t="shared" si="234"/>
        <v>-</v>
      </c>
      <c r="AY296" s="223" t="str">
        <f t="shared" si="234"/>
        <v>-</v>
      </c>
      <c r="AZ296" s="223" t="str">
        <f t="shared" si="234"/>
        <v>-</v>
      </c>
      <c r="BA296" s="223" t="str">
        <f t="shared" si="234"/>
        <v>-</v>
      </c>
      <c r="BB296" s="223" t="str">
        <f t="shared" si="234"/>
        <v>-</v>
      </c>
      <c r="BC296" s="223" t="str">
        <f t="shared" si="234"/>
        <v>-</v>
      </c>
      <c r="BD296" s="223" t="str">
        <f t="shared" si="234"/>
        <v>-</v>
      </c>
      <c r="BE296" s="223" t="str">
        <f t="shared" si="234"/>
        <v>-</v>
      </c>
      <c r="BF296" s="223" t="str">
        <f t="shared" si="234"/>
        <v>-</v>
      </c>
      <c r="BG296" s="223" t="str">
        <f t="shared" si="234"/>
        <v>-</v>
      </c>
      <c r="BH296" s="223" t="str">
        <f t="shared" si="234"/>
        <v>-</v>
      </c>
      <c r="BI296" s="223" t="str">
        <f t="shared" si="234"/>
        <v>-</v>
      </c>
      <c r="BJ296" s="223" t="str">
        <f t="shared" si="234"/>
        <v>-</v>
      </c>
      <c r="BK296" s="223" t="str">
        <f t="shared" si="234"/>
        <v>-</v>
      </c>
      <c r="BL296" s="223" t="str">
        <f t="shared" si="234"/>
        <v>-</v>
      </c>
      <c r="BM296" s="223" t="str">
        <f t="shared" si="234"/>
        <v>-</v>
      </c>
      <c r="BN296" s="223" t="str">
        <f t="shared" si="234"/>
        <v>-</v>
      </c>
      <c r="BO296" s="223" t="str">
        <f t="shared" si="234"/>
        <v>-</v>
      </c>
      <c r="BP296" s="223" t="str">
        <f t="shared" si="234"/>
        <v>-</v>
      </c>
      <c r="BQ296" s="223" t="str">
        <f t="shared" si="234"/>
        <v>-</v>
      </c>
      <c r="BR296" s="119" t="e">
        <f t="shared" ref="BR296:BR297" si="235">AVERAGE(R296:BQ296)</f>
        <v>#DIV/0!</v>
      </c>
    </row>
    <row r="297" spans="1:70" x14ac:dyDescent="0.2">
      <c r="A297" s="286"/>
      <c r="B297" s="286"/>
      <c r="C297" s="286"/>
      <c r="D297" s="286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8"/>
      <c r="Q297" s="224" t="s">
        <v>937</v>
      </c>
      <c r="R297" s="225"/>
      <c r="S297" s="225"/>
      <c r="T297" s="225"/>
      <c r="U297" s="225"/>
      <c r="V297" s="225"/>
      <c r="W297" s="225"/>
      <c r="X297" s="225"/>
      <c r="Y297" s="225"/>
      <c r="Z297" s="225"/>
      <c r="AA297" s="225"/>
      <c r="AB297" s="225"/>
      <c r="AC297" s="225"/>
      <c r="AD297" s="225"/>
      <c r="AE297" s="225"/>
      <c r="AF297" s="225"/>
      <c r="AG297" s="225"/>
      <c r="AH297" s="225"/>
      <c r="AI297" s="225"/>
      <c r="AJ297" s="225"/>
      <c r="AK297" s="225"/>
      <c r="AL297" s="225"/>
      <c r="AM297" s="225"/>
      <c r="AN297" s="225"/>
      <c r="AO297" s="225"/>
      <c r="AP297" s="225"/>
      <c r="AQ297" s="225"/>
      <c r="AR297" s="225"/>
      <c r="AS297" s="225"/>
      <c r="AT297" s="225"/>
      <c r="AU297" s="225"/>
      <c r="AV297" s="225"/>
      <c r="AW297" s="225"/>
      <c r="AX297" s="225"/>
      <c r="AY297" s="225"/>
      <c r="AZ297" s="225"/>
      <c r="BA297" s="225"/>
      <c r="BB297" s="225"/>
      <c r="BC297" s="225"/>
      <c r="BD297" s="225"/>
      <c r="BE297" s="225"/>
      <c r="BF297" s="225"/>
      <c r="BG297" s="225"/>
      <c r="BH297" s="225"/>
      <c r="BI297" s="225"/>
      <c r="BJ297" s="225"/>
      <c r="BK297" s="225"/>
      <c r="BL297" s="225"/>
      <c r="BM297" s="225"/>
      <c r="BN297" s="225"/>
      <c r="BO297" s="225"/>
      <c r="BP297" s="225"/>
      <c r="BQ297" s="225"/>
      <c r="BR297" s="122" t="e">
        <f t="shared" si="235"/>
        <v>#DIV/0!</v>
      </c>
    </row>
    <row r="298" spans="1:70" ht="12.75" customHeight="1" x14ac:dyDescent="0.2">
      <c r="A298" s="306" t="s">
        <v>29</v>
      </c>
      <c r="B298" s="284">
        <v>62</v>
      </c>
      <c r="C298" s="307" t="s">
        <v>748</v>
      </c>
      <c r="D298" s="306" t="s">
        <v>76</v>
      </c>
      <c r="E298" s="304" t="s">
        <v>345</v>
      </c>
      <c r="F298" s="304"/>
      <c r="G298" s="304"/>
      <c r="H298" s="305" t="s">
        <v>694</v>
      </c>
      <c r="I298" s="304" t="s">
        <v>739</v>
      </c>
      <c r="J298" s="304"/>
      <c r="K298" s="304"/>
      <c r="L298" s="304"/>
      <c r="M298" s="304"/>
      <c r="N298" s="304"/>
      <c r="O298" s="304"/>
      <c r="P298" s="303"/>
      <c r="Q298" s="219" t="s">
        <v>934</v>
      </c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0"/>
      <c r="BN298" s="230"/>
      <c r="BO298" s="230"/>
      <c r="BP298" s="230"/>
      <c r="BQ298" s="230"/>
      <c r="BR298" s="132">
        <f t="shared" ref="BR298:BR300" si="236">SUM(R298:BQ298)</f>
        <v>0</v>
      </c>
    </row>
    <row r="299" spans="1:70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8"/>
      <c r="Q299" s="219" t="s">
        <v>935</v>
      </c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0"/>
      <c r="BN299" s="230"/>
      <c r="BO299" s="230"/>
      <c r="BP299" s="230"/>
      <c r="BQ299" s="230"/>
      <c r="BR299" s="132">
        <f t="shared" si="236"/>
        <v>0</v>
      </c>
    </row>
    <row r="300" spans="1:70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8"/>
      <c r="Q300" s="221" t="s">
        <v>633</v>
      </c>
      <c r="R300" s="222" t="str">
        <f t="shared" ref="R300:BQ300" si="237">IF(ISBLANK(R298),"-",R298+R299)</f>
        <v>-</v>
      </c>
      <c r="S300" s="222" t="str">
        <f t="shared" si="237"/>
        <v>-</v>
      </c>
      <c r="T300" s="222" t="str">
        <f t="shared" si="237"/>
        <v>-</v>
      </c>
      <c r="U300" s="222" t="str">
        <f t="shared" si="237"/>
        <v>-</v>
      </c>
      <c r="V300" s="222" t="str">
        <f t="shared" si="237"/>
        <v>-</v>
      </c>
      <c r="W300" s="222" t="str">
        <f t="shared" si="237"/>
        <v>-</v>
      </c>
      <c r="X300" s="222" t="str">
        <f t="shared" si="237"/>
        <v>-</v>
      </c>
      <c r="Y300" s="222" t="str">
        <f t="shared" si="237"/>
        <v>-</v>
      </c>
      <c r="Z300" s="222" t="str">
        <f t="shared" si="237"/>
        <v>-</v>
      </c>
      <c r="AA300" s="222" t="str">
        <f t="shared" si="237"/>
        <v>-</v>
      </c>
      <c r="AB300" s="222" t="str">
        <f t="shared" si="237"/>
        <v>-</v>
      </c>
      <c r="AC300" s="222" t="str">
        <f t="shared" si="237"/>
        <v>-</v>
      </c>
      <c r="AD300" s="222" t="str">
        <f t="shared" si="237"/>
        <v>-</v>
      </c>
      <c r="AE300" s="222" t="str">
        <f t="shared" si="237"/>
        <v>-</v>
      </c>
      <c r="AF300" s="222" t="str">
        <f t="shared" si="237"/>
        <v>-</v>
      </c>
      <c r="AG300" s="222" t="str">
        <f t="shared" si="237"/>
        <v>-</v>
      </c>
      <c r="AH300" s="222" t="str">
        <f t="shared" si="237"/>
        <v>-</v>
      </c>
      <c r="AI300" s="222" t="str">
        <f t="shared" si="237"/>
        <v>-</v>
      </c>
      <c r="AJ300" s="222" t="str">
        <f t="shared" si="237"/>
        <v>-</v>
      </c>
      <c r="AK300" s="222" t="str">
        <f t="shared" si="237"/>
        <v>-</v>
      </c>
      <c r="AL300" s="222" t="str">
        <f t="shared" si="237"/>
        <v>-</v>
      </c>
      <c r="AM300" s="222" t="str">
        <f t="shared" si="237"/>
        <v>-</v>
      </c>
      <c r="AN300" s="222" t="str">
        <f t="shared" si="237"/>
        <v>-</v>
      </c>
      <c r="AO300" s="222" t="str">
        <f t="shared" si="237"/>
        <v>-</v>
      </c>
      <c r="AP300" s="222" t="str">
        <f t="shared" si="237"/>
        <v>-</v>
      </c>
      <c r="AQ300" s="222" t="str">
        <f t="shared" si="237"/>
        <v>-</v>
      </c>
      <c r="AR300" s="222" t="str">
        <f t="shared" si="237"/>
        <v>-</v>
      </c>
      <c r="AS300" s="222" t="str">
        <f t="shared" si="237"/>
        <v>-</v>
      </c>
      <c r="AT300" s="222" t="str">
        <f t="shared" si="237"/>
        <v>-</v>
      </c>
      <c r="AU300" s="222" t="str">
        <f t="shared" si="237"/>
        <v>-</v>
      </c>
      <c r="AV300" s="222" t="str">
        <f t="shared" si="237"/>
        <v>-</v>
      </c>
      <c r="AW300" s="222" t="str">
        <f t="shared" si="237"/>
        <v>-</v>
      </c>
      <c r="AX300" s="222" t="str">
        <f t="shared" si="237"/>
        <v>-</v>
      </c>
      <c r="AY300" s="222" t="str">
        <f t="shared" si="237"/>
        <v>-</v>
      </c>
      <c r="AZ300" s="222" t="str">
        <f t="shared" si="237"/>
        <v>-</v>
      </c>
      <c r="BA300" s="222" t="str">
        <f t="shared" si="237"/>
        <v>-</v>
      </c>
      <c r="BB300" s="222" t="str">
        <f t="shared" si="237"/>
        <v>-</v>
      </c>
      <c r="BC300" s="222" t="str">
        <f t="shared" si="237"/>
        <v>-</v>
      </c>
      <c r="BD300" s="222" t="str">
        <f t="shared" si="237"/>
        <v>-</v>
      </c>
      <c r="BE300" s="222" t="str">
        <f t="shared" si="237"/>
        <v>-</v>
      </c>
      <c r="BF300" s="222" t="str">
        <f t="shared" si="237"/>
        <v>-</v>
      </c>
      <c r="BG300" s="222" t="str">
        <f t="shared" si="237"/>
        <v>-</v>
      </c>
      <c r="BH300" s="222" t="str">
        <f t="shared" si="237"/>
        <v>-</v>
      </c>
      <c r="BI300" s="222" t="str">
        <f t="shared" si="237"/>
        <v>-</v>
      </c>
      <c r="BJ300" s="222" t="str">
        <f t="shared" si="237"/>
        <v>-</v>
      </c>
      <c r="BK300" s="222" t="str">
        <f t="shared" si="237"/>
        <v>-</v>
      </c>
      <c r="BL300" s="222" t="str">
        <f t="shared" si="237"/>
        <v>-</v>
      </c>
      <c r="BM300" s="222" t="str">
        <f t="shared" si="237"/>
        <v>-</v>
      </c>
      <c r="BN300" s="222" t="str">
        <f t="shared" si="237"/>
        <v>-</v>
      </c>
      <c r="BO300" s="222" t="str">
        <f t="shared" si="237"/>
        <v>-</v>
      </c>
      <c r="BP300" s="222" t="str">
        <f t="shared" si="237"/>
        <v>-</v>
      </c>
      <c r="BQ300" s="222" t="str">
        <f t="shared" si="237"/>
        <v>-</v>
      </c>
      <c r="BR300" s="133">
        <f t="shared" si="236"/>
        <v>0</v>
      </c>
    </row>
    <row r="301" spans="1:70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8"/>
      <c r="Q301" s="219" t="s">
        <v>936</v>
      </c>
      <c r="R301" s="223" t="str">
        <f t="shared" ref="R301:BQ301" si="238">IF(ISNUMBER(R300),(IF(R300&gt;0,(100/(R298+R299))*R298,"-")),"-")</f>
        <v>-</v>
      </c>
      <c r="S301" s="223" t="str">
        <f t="shared" si="238"/>
        <v>-</v>
      </c>
      <c r="T301" s="223" t="str">
        <f t="shared" si="238"/>
        <v>-</v>
      </c>
      <c r="U301" s="223" t="str">
        <f t="shared" si="238"/>
        <v>-</v>
      </c>
      <c r="V301" s="223" t="str">
        <f t="shared" si="238"/>
        <v>-</v>
      </c>
      <c r="W301" s="223" t="str">
        <f t="shared" si="238"/>
        <v>-</v>
      </c>
      <c r="X301" s="223" t="str">
        <f t="shared" si="238"/>
        <v>-</v>
      </c>
      <c r="Y301" s="223" t="str">
        <f t="shared" si="238"/>
        <v>-</v>
      </c>
      <c r="Z301" s="223" t="str">
        <f t="shared" si="238"/>
        <v>-</v>
      </c>
      <c r="AA301" s="223" t="str">
        <f t="shared" si="238"/>
        <v>-</v>
      </c>
      <c r="AB301" s="223" t="str">
        <f t="shared" si="238"/>
        <v>-</v>
      </c>
      <c r="AC301" s="223" t="str">
        <f t="shared" si="238"/>
        <v>-</v>
      </c>
      <c r="AD301" s="223" t="str">
        <f t="shared" si="238"/>
        <v>-</v>
      </c>
      <c r="AE301" s="223" t="str">
        <f t="shared" si="238"/>
        <v>-</v>
      </c>
      <c r="AF301" s="223" t="str">
        <f t="shared" si="238"/>
        <v>-</v>
      </c>
      <c r="AG301" s="223" t="str">
        <f t="shared" si="238"/>
        <v>-</v>
      </c>
      <c r="AH301" s="223" t="str">
        <f t="shared" si="238"/>
        <v>-</v>
      </c>
      <c r="AI301" s="223" t="str">
        <f t="shared" si="238"/>
        <v>-</v>
      </c>
      <c r="AJ301" s="223" t="str">
        <f t="shared" si="238"/>
        <v>-</v>
      </c>
      <c r="AK301" s="223" t="str">
        <f t="shared" si="238"/>
        <v>-</v>
      </c>
      <c r="AL301" s="223" t="str">
        <f t="shared" si="238"/>
        <v>-</v>
      </c>
      <c r="AM301" s="223" t="str">
        <f t="shared" si="238"/>
        <v>-</v>
      </c>
      <c r="AN301" s="223" t="str">
        <f t="shared" si="238"/>
        <v>-</v>
      </c>
      <c r="AO301" s="223" t="str">
        <f t="shared" si="238"/>
        <v>-</v>
      </c>
      <c r="AP301" s="223" t="str">
        <f t="shared" si="238"/>
        <v>-</v>
      </c>
      <c r="AQ301" s="223" t="str">
        <f t="shared" si="238"/>
        <v>-</v>
      </c>
      <c r="AR301" s="223" t="str">
        <f t="shared" si="238"/>
        <v>-</v>
      </c>
      <c r="AS301" s="223" t="str">
        <f t="shared" si="238"/>
        <v>-</v>
      </c>
      <c r="AT301" s="223" t="str">
        <f t="shared" si="238"/>
        <v>-</v>
      </c>
      <c r="AU301" s="223" t="str">
        <f t="shared" si="238"/>
        <v>-</v>
      </c>
      <c r="AV301" s="223" t="str">
        <f t="shared" si="238"/>
        <v>-</v>
      </c>
      <c r="AW301" s="223" t="str">
        <f t="shared" si="238"/>
        <v>-</v>
      </c>
      <c r="AX301" s="223" t="str">
        <f t="shared" si="238"/>
        <v>-</v>
      </c>
      <c r="AY301" s="223" t="str">
        <f t="shared" si="238"/>
        <v>-</v>
      </c>
      <c r="AZ301" s="223" t="str">
        <f t="shared" si="238"/>
        <v>-</v>
      </c>
      <c r="BA301" s="223" t="str">
        <f t="shared" si="238"/>
        <v>-</v>
      </c>
      <c r="BB301" s="223" t="str">
        <f t="shared" si="238"/>
        <v>-</v>
      </c>
      <c r="BC301" s="223" t="str">
        <f t="shared" si="238"/>
        <v>-</v>
      </c>
      <c r="BD301" s="223" t="str">
        <f t="shared" si="238"/>
        <v>-</v>
      </c>
      <c r="BE301" s="223" t="str">
        <f t="shared" si="238"/>
        <v>-</v>
      </c>
      <c r="BF301" s="223" t="str">
        <f t="shared" si="238"/>
        <v>-</v>
      </c>
      <c r="BG301" s="223" t="str">
        <f t="shared" si="238"/>
        <v>-</v>
      </c>
      <c r="BH301" s="223" t="str">
        <f t="shared" si="238"/>
        <v>-</v>
      </c>
      <c r="BI301" s="223" t="str">
        <f t="shared" si="238"/>
        <v>-</v>
      </c>
      <c r="BJ301" s="223" t="str">
        <f t="shared" si="238"/>
        <v>-</v>
      </c>
      <c r="BK301" s="223" t="str">
        <f t="shared" si="238"/>
        <v>-</v>
      </c>
      <c r="BL301" s="223" t="str">
        <f t="shared" si="238"/>
        <v>-</v>
      </c>
      <c r="BM301" s="223" t="str">
        <f t="shared" si="238"/>
        <v>-</v>
      </c>
      <c r="BN301" s="223" t="str">
        <f t="shared" si="238"/>
        <v>-</v>
      </c>
      <c r="BO301" s="223" t="str">
        <f t="shared" si="238"/>
        <v>-</v>
      </c>
      <c r="BP301" s="223" t="str">
        <f t="shared" si="238"/>
        <v>-</v>
      </c>
      <c r="BQ301" s="223" t="str">
        <f t="shared" si="238"/>
        <v>-</v>
      </c>
      <c r="BR301" s="119" t="e">
        <f t="shared" ref="BR301:BR302" si="239">AVERAGE(R301:BQ301)</f>
        <v>#DIV/0!</v>
      </c>
    </row>
    <row r="302" spans="1:70" x14ac:dyDescent="0.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9"/>
      <c r="Q302" s="224" t="s">
        <v>937</v>
      </c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25"/>
      <c r="AF302" s="225"/>
      <c r="AG302" s="225"/>
      <c r="AH302" s="225"/>
      <c r="AI302" s="225"/>
      <c r="AJ302" s="225"/>
      <c r="AK302" s="225"/>
      <c r="AL302" s="225"/>
      <c r="AM302" s="225"/>
      <c r="AN302" s="225"/>
      <c r="AO302" s="225"/>
      <c r="AP302" s="225"/>
      <c r="AQ302" s="225"/>
      <c r="AR302" s="225"/>
      <c r="AS302" s="225"/>
      <c r="AT302" s="225"/>
      <c r="AU302" s="225"/>
      <c r="AV302" s="225"/>
      <c r="AW302" s="225"/>
      <c r="AX302" s="225"/>
      <c r="AY302" s="225"/>
      <c r="AZ302" s="225"/>
      <c r="BA302" s="225"/>
      <c r="BB302" s="225"/>
      <c r="BC302" s="225"/>
      <c r="BD302" s="225"/>
      <c r="BE302" s="225"/>
      <c r="BF302" s="225"/>
      <c r="BG302" s="225"/>
      <c r="BH302" s="225"/>
      <c r="BI302" s="225"/>
      <c r="BJ302" s="225"/>
      <c r="BK302" s="225"/>
      <c r="BL302" s="225"/>
      <c r="BM302" s="225"/>
      <c r="BN302" s="225"/>
      <c r="BO302" s="225"/>
      <c r="BP302" s="225"/>
      <c r="BQ302" s="225"/>
      <c r="BR302" s="122" t="e">
        <f t="shared" si="239"/>
        <v>#DIV/0!</v>
      </c>
    </row>
    <row r="305" spans="17:69" x14ac:dyDescent="0.2">
      <c r="Q305" s="129" t="s">
        <v>959</v>
      </c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</row>
    <row r="306" spans="17:69" x14ac:dyDescent="0.2">
      <c r="Q306" s="127" t="s">
        <v>939</v>
      </c>
      <c r="R306" s="125">
        <v>1</v>
      </c>
      <c r="S306" s="125">
        <v>2</v>
      </c>
      <c r="T306" s="125">
        <v>3</v>
      </c>
      <c r="U306" s="125">
        <v>4</v>
      </c>
      <c r="V306" s="125">
        <v>5</v>
      </c>
      <c r="W306" s="125">
        <v>6</v>
      </c>
      <c r="X306" s="125">
        <v>7</v>
      </c>
      <c r="Y306" s="125">
        <v>8</v>
      </c>
      <c r="Z306" s="125">
        <v>9</v>
      </c>
      <c r="AA306" s="125">
        <v>10</v>
      </c>
      <c r="AB306" s="125">
        <v>11</v>
      </c>
      <c r="AC306" s="125">
        <v>12</v>
      </c>
      <c r="AD306" s="125">
        <v>13</v>
      </c>
      <c r="AE306" s="125">
        <v>14</v>
      </c>
      <c r="AF306" s="125">
        <v>15</v>
      </c>
      <c r="AG306" s="125">
        <v>16</v>
      </c>
      <c r="AH306" s="125">
        <v>17</v>
      </c>
      <c r="AI306" s="125">
        <v>18</v>
      </c>
      <c r="AJ306" s="125">
        <v>19</v>
      </c>
      <c r="AK306" s="125">
        <v>20</v>
      </c>
      <c r="AL306" s="125">
        <v>21</v>
      </c>
      <c r="AM306" s="125">
        <v>22</v>
      </c>
      <c r="AN306" s="125">
        <v>23</v>
      </c>
      <c r="AO306" s="125">
        <v>24</v>
      </c>
      <c r="AP306" s="125">
        <v>25</v>
      </c>
      <c r="AQ306" s="125">
        <v>26</v>
      </c>
      <c r="AR306" s="125">
        <v>27</v>
      </c>
      <c r="AS306" s="125">
        <v>28</v>
      </c>
      <c r="AT306" s="125">
        <v>29</v>
      </c>
      <c r="AU306" s="125">
        <v>30</v>
      </c>
      <c r="AV306" s="125">
        <v>31</v>
      </c>
      <c r="AW306" s="125">
        <v>32</v>
      </c>
      <c r="AX306" s="125">
        <v>33</v>
      </c>
      <c r="AY306" s="125">
        <v>34</v>
      </c>
      <c r="AZ306" s="125">
        <v>35</v>
      </c>
      <c r="BA306" s="125">
        <v>36</v>
      </c>
      <c r="BB306" s="125">
        <v>37</v>
      </c>
      <c r="BC306" s="125">
        <v>38</v>
      </c>
      <c r="BD306" s="125">
        <v>39</v>
      </c>
      <c r="BE306" s="125">
        <v>40</v>
      </c>
      <c r="BF306" s="125">
        <v>41</v>
      </c>
      <c r="BG306" s="125">
        <v>42</v>
      </c>
      <c r="BH306" s="125">
        <v>43</v>
      </c>
      <c r="BI306" s="125">
        <v>44</v>
      </c>
      <c r="BJ306" s="125">
        <v>45</v>
      </c>
      <c r="BK306" s="125">
        <v>46</v>
      </c>
      <c r="BL306" s="125">
        <v>47</v>
      </c>
      <c r="BM306" s="125">
        <v>48</v>
      </c>
      <c r="BN306" s="125">
        <v>49</v>
      </c>
      <c r="BO306" s="125">
        <v>50</v>
      </c>
      <c r="BP306" s="125">
        <v>51</v>
      </c>
      <c r="BQ306" s="125">
        <v>52</v>
      </c>
    </row>
    <row r="307" spans="17:69" x14ac:dyDescent="0.2">
      <c r="Q307" s="127" t="s">
        <v>940</v>
      </c>
      <c r="R307" s="125">
        <f>SUM(R5,R10,R15,R20,R25,R30,R35,R40,R45,R50,R55,R60,R65,R70,R75,R80,R85,R90,R95,R100,R105,R110,R115,R120,R125,R130,R135,R140,R145,R150,R155,R160,R165,R170,R175,R180,R185,R190,R195,R200,R205,R210,R215,R220,R225,R230,R235,R240,R245,R250,R255,R260,R265,R270,R275,R280,R285,R290,R295,R300)</f>
        <v>115</v>
      </c>
      <c r="S307" s="125">
        <f t="shared" ref="S307:BQ307" si="240">SUM(S5,S10,S15,S20,S25,S30,S35,S40,S45,S50,S55,S60,S65,S70,S75,S80,S85,S90,S95,S100,S105,S110,S115,S120,S125,S130,S135,S140,S145,S150,S155,S160,S165,S170,S175,S180,S185,S190,S195,S200,S205,S210,S215,S220,S225,S230,S235,S240,S245,S250,S255,S260,S265,S270,S275,S280,S285,S290,S295,S300)</f>
        <v>4</v>
      </c>
      <c r="T307" s="125">
        <f t="shared" si="240"/>
        <v>0</v>
      </c>
      <c r="U307" s="125">
        <f t="shared" si="240"/>
        <v>1</v>
      </c>
      <c r="V307" s="125">
        <f t="shared" si="240"/>
        <v>0</v>
      </c>
      <c r="W307" s="125">
        <f t="shared" si="240"/>
        <v>1</v>
      </c>
      <c r="X307" s="125">
        <f t="shared" si="240"/>
        <v>0</v>
      </c>
      <c r="Y307" s="125">
        <f t="shared" si="240"/>
        <v>0</v>
      </c>
      <c r="Z307" s="125">
        <f t="shared" si="240"/>
        <v>0</v>
      </c>
      <c r="AA307" s="125">
        <f t="shared" si="240"/>
        <v>0</v>
      </c>
      <c r="AB307" s="125">
        <f t="shared" si="240"/>
        <v>0</v>
      </c>
      <c r="AC307" s="125">
        <f t="shared" si="240"/>
        <v>0</v>
      </c>
      <c r="AD307" s="125">
        <f t="shared" si="240"/>
        <v>135</v>
      </c>
      <c r="AE307" s="125">
        <f t="shared" si="240"/>
        <v>55</v>
      </c>
      <c r="AF307" s="125">
        <f t="shared" si="240"/>
        <v>137</v>
      </c>
      <c r="AG307" s="125">
        <f t="shared" si="240"/>
        <v>44</v>
      </c>
      <c r="AH307" s="125">
        <f t="shared" si="240"/>
        <v>10</v>
      </c>
      <c r="AI307" s="125">
        <f t="shared" si="240"/>
        <v>59</v>
      </c>
      <c r="AJ307" s="125">
        <f t="shared" si="240"/>
        <v>20</v>
      </c>
      <c r="AK307" s="125">
        <f t="shared" si="240"/>
        <v>64</v>
      </c>
      <c r="AL307" s="125">
        <f t="shared" si="240"/>
        <v>18</v>
      </c>
      <c r="AM307" s="125">
        <f t="shared" si="240"/>
        <v>14</v>
      </c>
      <c r="AN307" s="125">
        <f t="shared" si="240"/>
        <v>38</v>
      </c>
      <c r="AO307" s="125">
        <f t="shared" si="240"/>
        <v>22</v>
      </c>
      <c r="AP307" s="125">
        <f t="shared" si="240"/>
        <v>29</v>
      </c>
      <c r="AQ307" s="125">
        <f t="shared" si="240"/>
        <v>44</v>
      </c>
      <c r="AR307" s="125">
        <f t="shared" si="240"/>
        <v>123</v>
      </c>
      <c r="AS307" s="125">
        <f t="shared" si="240"/>
        <v>278</v>
      </c>
      <c r="AT307" s="125">
        <f t="shared" si="240"/>
        <v>692</v>
      </c>
      <c r="AU307" s="125">
        <f t="shared" si="240"/>
        <v>1209</v>
      </c>
      <c r="AV307" s="125">
        <f t="shared" si="240"/>
        <v>889</v>
      </c>
      <c r="AW307" s="125">
        <f t="shared" si="240"/>
        <v>1048</v>
      </c>
      <c r="AX307" s="125">
        <f t="shared" si="240"/>
        <v>1571</v>
      </c>
      <c r="AY307" s="125">
        <f t="shared" si="240"/>
        <v>3470</v>
      </c>
      <c r="AZ307" s="125">
        <f t="shared" si="240"/>
        <v>6219</v>
      </c>
      <c r="BA307" s="125">
        <f t="shared" si="240"/>
        <v>7009</v>
      </c>
      <c r="BB307" s="125">
        <f t="shared" si="240"/>
        <v>7485</v>
      </c>
      <c r="BC307" s="125">
        <f t="shared" si="240"/>
        <v>4195</v>
      </c>
      <c r="BD307" s="125">
        <f t="shared" si="240"/>
        <v>4568</v>
      </c>
      <c r="BE307" s="125">
        <f t="shared" si="240"/>
        <v>3317</v>
      </c>
      <c r="BF307" s="125">
        <f t="shared" si="240"/>
        <v>1181</v>
      </c>
      <c r="BG307" s="125">
        <f t="shared" si="240"/>
        <v>3003</v>
      </c>
      <c r="BH307" s="125">
        <f t="shared" si="240"/>
        <v>4503</v>
      </c>
      <c r="BI307" s="125">
        <f t="shared" si="240"/>
        <v>7734</v>
      </c>
      <c r="BJ307" s="125">
        <f t="shared" si="240"/>
        <v>59</v>
      </c>
      <c r="BK307" s="125">
        <f t="shared" si="240"/>
        <v>28945</v>
      </c>
      <c r="BL307" s="125">
        <f t="shared" si="240"/>
        <v>47236</v>
      </c>
      <c r="BM307" s="125">
        <f t="shared" si="240"/>
        <v>16</v>
      </c>
      <c r="BN307" s="125">
        <f t="shared" si="240"/>
        <v>23</v>
      </c>
      <c r="BO307" s="125">
        <f t="shared" si="240"/>
        <v>50</v>
      </c>
      <c r="BP307" s="125">
        <f t="shared" si="240"/>
        <v>1514</v>
      </c>
      <c r="BQ307" s="125">
        <f t="shared" si="240"/>
        <v>1524</v>
      </c>
    </row>
    <row r="308" spans="17:69" x14ac:dyDescent="0.2">
      <c r="Q308" s="127" t="s">
        <v>75</v>
      </c>
      <c r="R308" s="125">
        <f>COUNT(R5,R10,R15,R20,R25,R30,R35,R40,R45,R50,R55,R60,R65,R70,R75,R80,R85,R90,R95,R100,R105,R110,R115,R120,R125,R130,R135,R140,R145,R150,R155,R160,R165,R170,R175,R180,R185,R190,R195,R200,R205,R210,R215,R220,R225,R230,R235,R240,R245,R250,R255,R260,R265,R270,R275,R280,R285,R290,R295,R300)</f>
        <v>9</v>
      </c>
      <c r="S308" s="125">
        <f t="shared" ref="S308:BQ308" si="241">COUNT(S5,S10,S15,S20,S25,S30,S35,S40,S45,S50,S55,S60,S65,S70,S75,S80,S85,S90,S95,S100,S105,S110,S115,S120,S125,S130,S135,S140,S145,S150,S155,S160,S165,S170,S175,S180,S185,S190,S195,S200,S205,S210,S215,S220,S225,S230,S235,S240,S245,S250,S255,S260,S265,S270,S275,S280,S285,S290,S295,S300)</f>
        <v>9</v>
      </c>
      <c r="T308" s="125">
        <f t="shared" si="241"/>
        <v>9</v>
      </c>
      <c r="U308" s="125">
        <f t="shared" si="241"/>
        <v>9</v>
      </c>
      <c r="V308" s="125">
        <f t="shared" si="241"/>
        <v>9</v>
      </c>
      <c r="W308" s="125">
        <f t="shared" si="241"/>
        <v>9</v>
      </c>
      <c r="X308" s="125">
        <f t="shared" si="241"/>
        <v>0</v>
      </c>
      <c r="Y308" s="125">
        <f t="shared" si="241"/>
        <v>9</v>
      </c>
      <c r="Z308" s="125">
        <f t="shared" si="241"/>
        <v>9</v>
      </c>
      <c r="AA308" s="125">
        <f t="shared" si="241"/>
        <v>9</v>
      </c>
      <c r="AB308" s="125">
        <f t="shared" si="241"/>
        <v>9</v>
      </c>
      <c r="AC308" s="125">
        <f t="shared" si="241"/>
        <v>9</v>
      </c>
      <c r="AD308" s="125">
        <f t="shared" si="241"/>
        <v>15</v>
      </c>
      <c r="AE308" s="125">
        <f t="shared" si="241"/>
        <v>15</v>
      </c>
      <c r="AF308" s="125">
        <f t="shared" si="241"/>
        <v>15</v>
      </c>
      <c r="AG308" s="125">
        <f t="shared" si="241"/>
        <v>15</v>
      </c>
      <c r="AH308" s="125">
        <f t="shared" si="241"/>
        <v>15</v>
      </c>
      <c r="AI308" s="125">
        <f t="shared" si="241"/>
        <v>15</v>
      </c>
      <c r="AJ308" s="125">
        <f t="shared" si="241"/>
        <v>15</v>
      </c>
      <c r="AK308" s="125">
        <f t="shared" si="241"/>
        <v>15</v>
      </c>
      <c r="AL308" s="125">
        <f t="shared" si="241"/>
        <v>15</v>
      </c>
      <c r="AM308" s="125">
        <f t="shared" si="241"/>
        <v>18</v>
      </c>
      <c r="AN308" s="125">
        <f t="shared" si="241"/>
        <v>18</v>
      </c>
      <c r="AO308" s="125">
        <f t="shared" si="241"/>
        <v>18</v>
      </c>
      <c r="AP308" s="125">
        <f t="shared" si="241"/>
        <v>20</v>
      </c>
      <c r="AQ308" s="125">
        <f t="shared" si="241"/>
        <v>20</v>
      </c>
      <c r="AR308" s="125">
        <f t="shared" si="241"/>
        <v>20</v>
      </c>
      <c r="AS308" s="125">
        <f t="shared" si="241"/>
        <v>20</v>
      </c>
      <c r="AT308" s="125">
        <f t="shared" si="241"/>
        <v>20</v>
      </c>
      <c r="AU308" s="125">
        <f t="shared" si="241"/>
        <v>20</v>
      </c>
      <c r="AV308" s="125">
        <f t="shared" si="241"/>
        <v>20</v>
      </c>
      <c r="AW308" s="125">
        <f t="shared" si="241"/>
        <v>19</v>
      </c>
      <c r="AX308" s="125">
        <f t="shared" si="241"/>
        <v>19</v>
      </c>
      <c r="AY308" s="125">
        <f t="shared" si="241"/>
        <v>23</v>
      </c>
      <c r="AZ308" s="125">
        <f t="shared" si="241"/>
        <v>24</v>
      </c>
      <c r="BA308" s="125">
        <f t="shared" si="241"/>
        <v>24</v>
      </c>
      <c r="BB308" s="125">
        <f t="shared" si="241"/>
        <v>24</v>
      </c>
      <c r="BC308" s="125">
        <f t="shared" si="241"/>
        <v>24</v>
      </c>
      <c r="BD308" s="125">
        <f t="shared" si="241"/>
        <v>21</v>
      </c>
      <c r="BE308" s="125">
        <f t="shared" si="241"/>
        <v>20</v>
      </c>
      <c r="BF308" s="125">
        <f t="shared" si="241"/>
        <v>20</v>
      </c>
      <c r="BG308" s="125">
        <f t="shared" si="241"/>
        <v>20</v>
      </c>
      <c r="BH308" s="125">
        <f t="shared" si="241"/>
        <v>15</v>
      </c>
      <c r="BI308" s="125">
        <f t="shared" si="241"/>
        <v>15</v>
      </c>
      <c r="BJ308" s="125">
        <f t="shared" si="241"/>
        <v>15</v>
      </c>
      <c r="BK308" s="125">
        <f t="shared" si="241"/>
        <v>15</v>
      </c>
      <c r="BL308" s="125">
        <f t="shared" si="241"/>
        <v>15</v>
      </c>
      <c r="BM308" s="125">
        <f t="shared" si="241"/>
        <v>15</v>
      </c>
      <c r="BN308" s="125">
        <f t="shared" si="241"/>
        <v>15</v>
      </c>
      <c r="BO308" s="125">
        <f t="shared" si="241"/>
        <v>15</v>
      </c>
      <c r="BP308" s="125">
        <f t="shared" si="241"/>
        <v>14</v>
      </c>
      <c r="BQ308" s="125">
        <f t="shared" si="241"/>
        <v>14</v>
      </c>
    </row>
    <row r="309" spans="17:69" ht="22.5" x14ac:dyDescent="0.2">
      <c r="Q309" s="128" t="s">
        <v>941</v>
      </c>
      <c r="R309" s="126">
        <f>R307/R308</f>
        <v>12.777777777777779</v>
      </c>
      <c r="S309" s="126">
        <f t="shared" ref="S309:BQ309" si="242">S307/S308</f>
        <v>0.44444444444444442</v>
      </c>
      <c r="T309" s="126">
        <f t="shared" si="242"/>
        <v>0</v>
      </c>
      <c r="U309" s="126">
        <f t="shared" si="242"/>
        <v>0.1111111111111111</v>
      </c>
      <c r="V309" s="126">
        <f t="shared" si="242"/>
        <v>0</v>
      </c>
      <c r="W309" s="126">
        <f t="shared" si="242"/>
        <v>0.1111111111111111</v>
      </c>
      <c r="X309" s="126" t="e">
        <f t="shared" si="242"/>
        <v>#DIV/0!</v>
      </c>
      <c r="Y309" s="126">
        <f>Y307/Y308</f>
        <v>0</v>
      </c>
      <c r="Z309" s="126">
        <f t="shared" si="242"/>
        <v>0</v>
      </c>
      <c r="AA309" s="126">
        <f t="shared" si="242"/>
        <v>0</v>
      </c>
      <c r="AB309" s="126">
        <f t="shared" si="242"/>
        <v>0</v>
      </c>
      <c r="AC309" s="126">
        <f t="shared" si="242"/>
        <v>0</v>
      </c>
      <c r="AD309" s="126">
        <f t="shared" si="242"/>
        <v>9</v>
      </c>
      <c r="AE309" s="126">
        <f t="shared" si="242"/>
        <v>3.6666666666666665</v>
      </c>
      <c r="AF309" s="126">
        <f t="shared" si="242"/>
        <v>9.1333333333333329</v>
      </c>
      <c r="AG309" s="126">
        <f>AG307/AG308</f>
        <v>2.9333333333333331</v>
      </c>
      <c r="AH309" s="126">
        <f t="shared" si="242"/>
        <v>0.66666666666666663</v>
      </c>
      <c r="AI309" s="126">
        <f t="shared" si="242"/>
        <v>3.9333333333333331</v>
      </c>
      <c r="AJ309" s="126">
        <f t="shared" si="242"/>
        <v>1.3333333333333333</v>
      </c>
      <c r="AK309" s="126">
        <f t="shared" si="242"/>
        <v>4.2666666666666666</v>
      </c>
      <c r="AL309" s="126">
        <f t="shared" si="242"/>
        <v>1.2</v>
      </c>
      <c r="AM309" s="126">
        <f t="shared" si="242"/>
        <v>0.77777777777777779</v>
      </c>
      <c r="AN309" s="126">
        <f t="shared" si="242"/>
        <v>2.1111111111111112</v>
      </c>
      <c r="AO309" s="126">
        <f t="shared" si="242"/>
        <v>1.2222222222222223</v>
      </c>
      <c r="AP309" s="126">
        <f t="shared" si="242"/>
        <v>1.45</v>
      </c>
      <c r="AQ309" s="126">
        <f t="shared" si="242"/>
        <v>2.2000000000000002</v>
      </c>
      <c r="AR309" s="126">
        <f t="shared" si="242"/>
        <v>6.15</v>
      </c>
      <c r="AS309" s="126">
        <f t="shared" si="242"/>
        <v>13.9</v>
      </c>
      <c r="AT309" s="126">
        <f t="shared" si="242"/>
        <v>34.6</v>
      </c>
      <c r="AU309" s="126">
        <f>AU307/AU308</f>
        <v>60.45</v>
      </c>
      <c r="AV309" s="126">
        <f t="shared" si="242"/>
        <v>44.45</v>
      </c>
      <c r="AW309" s="126">
        <f t="shared" si="242"/>
        <v>55.157894736842103</v>
      </c>
      <c r="AX309" s="126">
        <f t="shared" si="242"/>
        <v>82.684210526315795</v>
      </c>
      <c r="AY309" s="126">
        <f t="shared" si="242"/>
        <v>150.86956521739131</v>
      </c>
      <c r="AZ309" s="126">
        <f t="shared" si="242"/>
        <v>259.125</v>
      </c>
      <c r="BA309" s="126">
        <f t="shared" si="242"/>
        <v>292.04166666666669</v>
      </c>
      <c r="BB309" s="126">
        <f t="shared" si="242"/>
        <v>311.875</v>
      </c>
      <c r="BC309" s="126">
        <f t="shared" si="242"/>
        <v>174.79166666666666</v>
      </c>
      <c r="BD309" s="126">
        <f t="shared" si="242"/>
        <v>217.52380952380952</v>
      </c>
      <c r="BE309" s="126">
        <f t="shared" si="242"/>
        <v>165.85</v>
      </c>
      <c r="BF309" s="126">
        <f t="shared" si="242"/>
        <v>59.05</v>
      </c>
      <c r="BG309" s="126">
        <f t="shared" si="242"/>
        <v>150.15</v>
      </c>
      <c r="BH309" s="126">
        <f t="shared" si="242"/>
        <v>300.2</v>
      </c>
      <c r="BI309" s="126">
        <f t="shared" si="242"/>
        <v>515.6</v>
      </c>
      <c r="BJ309" s="126">
        <f t="shared" si="242"/>
        <v>3.9333333333333331</v>
      </c>
      <c r="BK309" s="126">
        <f t="shared" si="242"/>
        <v>1929.6666666666667</v>
      </c>
      <c r="BL309" s="126">
        <f t="shared" si="242"/>
        <v>3149.0666666666666</v>
      </c>
      <c r="BM309" s="126">
        <f t="shared" si="242"/>
        <v>1.0666666666666667</v>
      </c>
      <c r="BN309" s="126">
        <f t="shared" si="242"/>
        <v>1.5333333333333334</v>
      </c>
      <c r="BO309" s="126">
        <f t="shared" si="242"/>
        <v>3.3333333333333335</v>
      </c>
      <c r="BP309" s="126">
        <f t="shared" si="242"/>
        <v>108.14285714285714</v>
      </c>
      <c r="BQ309" s="126">
        <f t="shared" si="242"/>
        <v>108.85714285714286</v>
      </c>
    </row>
  </sheetData>
  <mergeCells count="960">
    <mergeCell ref="C293:C297"/>
    <mergeCell ref="D293:D297"/>
    <mergeCell ref="E293:E297"/>
    <mergeCell ref="F293:F297"/>
    <mergeCell ref="N298:N302"/>
    <mergeCell ref="O298:O302"/>
    <mergeCell ref="P298:P302"/>
    <mergeCell ref="P293:P297"/>
    <mergeCell ref="I293:I297"/>
    <mergeCell ref="J293:J297"/>
    <mergeCell ref="K293:K297"/>
    <mergeCell ref="L293:L297"/>
    <mergeCell ref="N293:N297"/>
    <mergeCell ref="O293:O297"/>
    <mergeCell ref="M293:M297"/>
    <mergeCell ref="J298:J302"/>
    <mergeCell ref="K298:K302"/>
    <mergeCell ref="L298:L302"/>
    <mergeCell ref="M298:M302"/>
    <mergeCell ref="A298:A302"/>
    <mergeCell ref="B298:B302"/>
    <mergeCell ref="C298:C302"/>
    <mergeCell ref="D298:D302"/>
    <mergeCell ref="E298:E302"/>
    <mergeCell ref="F298:F302"/>
    <mergeCell ref="G298:G302"/>
    <mergeCell ref="H298:H302"/>
    <mergeCell ref="I298:I302"/>
    <mergeCell ref="A293:A297"/>
    <mergeCell ref="B293:B297"/>
    <mergeCell ref="G293:G297"/>
    <mergeCell ref="H293:H297"/>
    <mergeCell ref="H288:H292"/>
    <mergeCell ref="N283:N287"/>
    <mergeCell ref="O283:O287"/>
    <mergeCell ref="P283:P287"/>
    <mergeCell ref="A288:A292"/>
    <mergeCell ref="B288:B292"/>
    <mergeCell ref="C288:C292"/>
    <mergeCell ref="D288:D292"/>
    <mergeCell ref="E288:E292"/>
    <mergeCell ref="F288:F292"/>
    <mergeCell ref="G288:G292"/>
    <mergeCell ref="G283:G287"/>
    <mergeCell ref="H283:H287"/>
    <mergeCell ref="I283:I287"/>
    <mergeCell ref="J283:J287"/>
    <mergeCell ref="K283:K287"/>
    <mergeCell ref="L283:L287"/>
    <mergeCell ref="A283:A287"/>
    <mergeCell ref="B283:B287"/>
    <mergeCell ref="C283:C287"/>
    <mergeCell ref="D283:D287"/>
    <mergeCell ref="E283:E287"/>
    <mergeCell ref="I273:I277"/>
    <mergeCell ref="J273:J277"/>
    <mergeCell ref="K273:K277"/>
    <mergeCell ref="L273:L277"/>
    <mergeCell ref="N273:N277"/>
    <mergeCell ref="O273:O277"/>
    <mergeCell ref="A273:A277"/>
    <mergeCell ref="B273:B277"/>
    <mergeCell ref="C273:C277"/>
    <mergeCell ref="D273:D277"/>
    <mergeCell ref="E273:E277"/>
    <mergeCell ref="F273:F277"/>
    <mergeCell ref="G273:G277"/>
    <mergeCell ref="H273:H277"/>
    <mergeCell ref="M273:M277"/>
    <mergeCell ref="A278:A282"/>
    <mergeCell ref="B278:B282"/>
    <mergeCell ref="C278:C282"/>
    <mergeCell ref="D278:D282"/>
    <mergeCell ref="E278:E282"/>
    <mergeCell ref="F278:F282"/>
    <mergeCell ref="G278:G282"/>
    <mergeCell ref="H278:H282"/>
    <mergeCell ref="I278:I282"/>
    <mergeCell ref="J278:J282"/>
    <mergeCell ref="K278:K282"/>
    <mergeCell ref="L278:L282"/>
    <mergeCell ref="N278:N282"/>
    <mergeCell ref="M278:M282"/>
    <mergeCell ref="F283:F287"/>
    <mergeCell ref="O288:O292"/>
    <mergeCell ref="P288:P292"/>
    <mergeCell ref="O278:O282"/>
    <mergeCell ref="P278:P282"/>
    <mergeCell ref="I288:I292"/>
    <mergeCell ref="J288:J292"/>
    <mergeCell ref="K288:K292"/>
    <mergeCell ref="L288:L292"/>
    <mergeCell ref="N288:N292"/>
    <mergeCell ref="O268:O272"/>
    <mergeCell ref="P268:P272"/>
    <mergeCell ref="I268:I272"/>
    <mergeCell ref="J268:J272"/>
    <mergeCell ref="K268:K272"/>
    <mergeCell ref="L268:L272"/>
    <mergeCell ref="N268:N272"/>
    <mergeCell ref="P273:P277"/>
    <mergeCell ref="G263:G267"/>
    <mergeCell ref="H263:H267"/>
    <mergeCell ref="A263:A267"/>
    <mergeCell ref="B263:B267"/>
    <mergeCell ref="C263:C267"/>
    <mergeCell ref="D263:D267"/>
    <mergeCell ref="E263:E267"/>
    <mergeCell ref="F263:F267"/>
    <mergeCell ref="H268:H272"/>
    <mergeCell ref="A268:A272"/>
    <mergeCell ref="B268:B272"/>
    <mergeCell ref="C268:C272"/>
    <mergeCell ref="D268:D272"/>
    <mergeCell ref="E268:E272"/>
    <mergeCell ref="F268:F272"/>
    <mergeCell ref="G268:G272"/>
    <mergeCell ref="N263:N267"/>
    <mergeCell ref="O263:O267"/>
    <mergeCell ref="P263:P267"/>
    <mergeCell ref="I263:I267"/>
    <mergeCell ref="J263:J267"/>
    <mergeCell ref="K263:K267"/>
    <mergeCell ref="L263:L267"/>
    <mergeCell ref="I253:I257"/>
    <mergeCell ref="J253:J257"/>
    <mergeCell ref="K253:K257"/>
    <mergeCell ref="L253:L257"/>
    <mergeCell ref="N253:N257"/>
    <mergeCell ref="O253:O257"/>
    <mergeCell ref="O258:O262"/>
    <mergeCell ref="P258:P262"/>
    <mergeCell ref="P253:P257"/>
    <mergeCell ref="M263:M267"/>
    <mergeCell ref="A253:A257"/>
    <mergeCell ref="B253:B257"/>
    <mergeCell ref="C253:C257"/>
    <mergeCell ref="D253:D257"/>
    <mergeCell ref="E253:E257"/>
    <mergeCell ref="F253:F257"/>
    <mergeCell ref="A258:A262"/>
    <mergeCell ref="B258:B262"/>
    <mergeCell ref="C258:C262"/>
    <mergeCell ref="D258:D262"/>
    <mergeCell ref="E258:E262"/>
    <mergeCell ref="F258:F262"/>
    <mergeCell ref="G258:G262"/>
    <mergeCell ref="H258:H262"/>
    <mergeCell ref="I258:I262"/>
    <mergeCell ref="J258:J262"/>
    <mergeCell ref="K258:K262"/>
    <mergeCell ref="L258:L262"/>
    <mergeCell ref="N258:N262"/>
    <mergeCell ref="M248:M252"/>
    <mergeCell ref="M253:M257"/>
    <mergeCell ref="M258:M262"/>
    <mergeCell ref="A243:A247"/>
    <mergeCell ref="B243:B247"/>
    <mergeCell ref="C243:C247"/>
    <mergeCell ref="D243:D247"/>
    <mergeCell ref="E243:E247"/>
    <mergeCell ref="I248:I252"/>
    <mergeCell ref="J248:J252"/>
    <mergeCell ref="K248:K252"/>
    <mergeCell ref="L248:L252"/>
    <mergeCell ref="L233:L237"/>
    <mergeCell ref="N233:N237"/>
    <mergeCell ref="O233:O237"/>
    <mergeCell ref="A233:A237"/>
    <mergeCell ref="B233:B237"/>
    <mergeCell ref="C233:C237"/>
    <mergeCell ref="G253:G257"/>
    <mergeCell ref="H253:H257"/>
    <mergeCell ref="H248:H252"/>
    <mergeCell ref="N243:N247"/>
    <mergeCell ref="O243:O247"/>
    <mergeCell ref="A248:A252"/>
    <mergeCell ref="B248:B252"/>
    <mergeCell ref="C248:C252"/>
    <mergeCell ref="D248:D252"/>
    <mergeCell ref="E248:E252"/>
    <mergeCell ref="F248:F252"/>
    <mergeCell ref="G248:G252"/>
    <mergeCell ref="G243:G247"/>
    <mergeCell ref="H243:H247"/>
    <mergeCell ref="I243:I247"/>
    <mergeCell ref="J243:J247"/>
    <mergeCell ref="K243:K247"/>
    <mergeCell ref="L243:L247"/>
    <mergeCell ref="A238:A242"/>
    <mergeCell ref="B238:B242"/>
    <mergeCell ref="C238:C242"/>
    <mergeCell ref="D238:D242"/>
    <mergeCell ref="E238:E242"/>
    <mergeCell ref="F238:F242"/>
    <mergeCell ref="G238:G242"/>
    <mergeCell ref="H238:H242"/>
    <mergeCell ref="I238:I242"/>
    <mergeCell ref="J238:J242"/>
    <mergeCell ref="K238:K242"/>
    <mergeCell ref="L238:L242"/>
    <mergeCell ref="N238:N242"/>
    <mergeCell ref="F243:F247"/>
    <mergeCell ref="O248:O252"/>
    <mergeCell ref="P248:P252"/>
    <mergeCell ref="O238:O242"/>
    <mergeCell ref="P238:P242"/>
    <mergeCell ref="P243:P247"/>
    <mergeCell ref="N248:N252"/>
    <mergeCell ref="D233:D237"/>
    <mergeCell ref="E233:E237"/>
    <mergeCell ref="F233:F237"/>
    <mergeCell ref="G233:G237"/>
    <mergeCell ref="H233:H237"/>
    <mergeCell ref="H228:H232"/>
    <mergeCell ref="N223:N227"/>
    <mergeCell ref="O223:O227"/>
    <mergeCell ref="P223:P227"/>
    <mergeCell ref="I223:I227"/>
    <mergeCell ref="J223:J227"/>
    <mergeCell ref="K223:K227"/>
    <mergeCell ref="L223:L227"/>
    <mergeCell ref="O228:O232"/>
    <mergeCell ref="P228:P232"/>
    <mergeCell ref="I228:I232"/>
    <mergeCell ref="J228:J232"/>
    <mergeCell ref="K228:K232"/>
    <mergeCell ref="L228:L232"/>
    <mergeCell ref="N228:N232"/>
    <mergeCell ref="P233:P237"/>
    <mergeCell ref="I233:I237"/>
    <mergeCell ref="J233:J237"/>
    <mergeCell ref="K233:K237"/>
    <mergeCell ref="G228:G232"/>
    <mergeCell ref="G223:G227"/>
    <mergeCell ref="H223:H227"/>
    <mergeCell ref="A223:A227"/>
    <mergeCell ref="B223:B227"/>
    <mergeCell ref="C223:C227"/>
    <mergeCell ref="D223:D227"/>
    <mergeCell ref="E223:E227"/>
    <mergeCell ref="F223:F227"/>
    <mergeCell ref="C213:C217"/>
    <mergeCell ref="D213:D217"/>
    <mergeCell ref="E213:E217"/>
    <mergeCell ref="F213:F217"/>
    <mergeCell ref="A228:A232"/>
    <mergeCell ref="B228:B232"/>
    <mergeCell ref="C228:C232"/>
    <mergeCell ref="D228:D232"/>
    <mergeCell ref="E228:E232"/>
    <mergeCell ref="F228:F232"/>
    <mergeCell ref="J218:J222"/>
    <mergeCell ref="K218:K222"/>
    <mergeCell ref="L218:L222"/>
    <mergeCell ref="N218:N222"/>
    <mergeCell ref="O218:O222"/>
    <mergeCell ref="P218:P222"/>
    <mergeCell ref="P213:P217"/>
    <mergeCell ref="A218:A222"/>
    <mergeCell ref="B218:B222"/>
    <mergeCell ref="C218:C222"/>
    <mergeCell ref="D218:D222"/>
    <mergeCell ref="E218:E222"/>
    <mergeCell ref="F218:F222"/>
    <mergeCell ref="G218:G222"/>
    <mergeCell ref="H218:H222"/>
    <mergeCell ref="I218:I222"/>
    <mergeCell ref="I213:I217"/>
    <mergeCell ref="J213:J217"/>
    <mergeCell ref="K213:K217"/>
    <mergeCell ref="L213:L217"/>
    <mergeCell ref="N213:N217"/>
    <mergeCell ref="O213:O217"/>
    <mergeCell ref="A213:A217"/>
    <mergeCell ref="B213:B217"/>
    <mergeCell ref="G213:G217"/>
    <mergeCell ref="H213:H217"/>
    <mergeCell ref="H208:H212"/>
    <mergeCell ref="N203:N207"/>
    <mergeCell ref="O203:O207"/>
    <mergeCell ref="P203:P207"/>
    <mergeCell ref="A208:A212"/>
    <mergeCell ref="B208:B212"/>
    <mergeCell ref="C208:C212"/>
    <mergeCell ref="D208:D212"/>
    <mergeCell ref="E208:E212"/>
    <mergeCell ref="F208:F212"/>
    <mergeCell ref="G208:G212"/>
    <mergeCell ref="G203:G207"/>
    <mergeCell ref="H203:H207"/>
    <mergeCell ref="I203:I207"/>
    <mergeCell ref="J203:J207"/>
    <mergeCell ref="K203:K207"/>
    <mergeCell ref="L203:L207"/>
    <mergeCell ref="A203:A207"/>
    <mergeCell ref="B203:B207"/>
    <mergeCell ref="C203:C207"/>
    <mergeCell ref="D203:D207"/>
    <mergeCell ref="E203:E207"/>
    <mergeCell ref="I193:I197"/>
    <mergeCell ref="J193:J197"/>
    <mergeCell ref="K193:K197"/>
    <mergeCell ref="L193:L197"/>
    <mergeCell ref="N193:N197"/>
    <mergeCell ref="O193:O197"/>
    <mergeCell ref="A193:A197"/>
    <mergeCell ref="B193:B197"/>
    <mergeCell ref="C193:C197"/>
    <mergeCell ref="D193:D197"/>
    <mergeCell ref="E193:E197"/>
    <mergeCell ref="F193:F197"/>
    <mergeCell ref="G193:G197"/>
    <mergeCell ref="H193:H197"/>
    <mergeCell ref="M193:M197"/>
    <mergeCell ref="A198:A202"/>
    <mergeCell ref="B198:B202"/>
    <mergeCell ref="C198:C202"/>
    <mergeCell ref="D198:D202"/>
    <mergeCell ref="E198:E202"/>
    <mergeCell ref="F198:F202"/>
    <mergeCell ref="G198:G202"/>
    <mergeCell ref="H198:H202"/>
    <mergeCell ref="I198:I202"/>
    <mergeCell ref="J198:J202"/>
    <mergeCell ref="K198:K202"/>
    <mergeCell ref="L198:L202"/>
    <mergeCell ref="N198:N202"/>
    <mergeCell ref="M198:M202"/>
    <mergeCell ref="F203:F207"/>
    <mergeCell ref="O208:O212"/>
    <mergeCell ref="P208:P212"/>
    <mergeCell ref="O198:O202"/>
    <mergeCell ref="P198:P202"/>
    <mergeCell ref="I208:I212"/>
    <mergeCell ref="J208:J212"/>
    <mergeCell ref="K208:K212"/>
    <mergeCell ref="L208:L212"/>
    <mergeCell ref="N208:N212"/>
    <mergeCell ref="O188:O192"/>
    <mergeCell ref="P188:P192"/>
    <mergeCell ref="M183:M187"/>
    <mergeCell ref="M188:M192"/>
    <mergeCell ref="I188:I192"/>
    <mergeCell ref="J188:J192"/>
    <mergeCell ref="K188:K192"/>
    <mergeCell ref="L188:L192"/>
    <mergeCell ref="N188:N192"/>
    <mergeCell ref="P193:P197"/>
    <mergeCell ref="A188:A192"/>
    <mergeCell ref="B188:B192"/>
    <mergeCell ref="C188:C192"/>
    <mergeCell ref="D188:D192"/>
    <mergeCell ref="E188:E192"/>
    <mergeCell ref="F188:F192"/>
    <mergeCell ref="G188:G192"/>
    <mergeCell ref="G183:G187"/>
    <mergeCell ref="H183:H187"/>
    <mergeCell ref="A183:A187"/>
    <mergeCell ref="B183:B187"/>
    <mergeCell ref="C183:C187"/>
    <mergeCell ref="D183:D187"/>
    <mergeCell ref="E183:E187"/>
    <mergeCell ref="F183:F187"/>
    <mergeCell ref="H188:H192"/>
    <mergeCell ref="N183:N187"/>
    <mergeCell ref="O183:O187"/>
    <mergeCell ref="P183:P187"/>
    <mergeCell ref="I183:I187"/>
    <mergeCell ref="J183:J187"/>
    <mergeCell ref="K183:K187"/>
    <mergeCell ref="L183:L187"/>
    <mergeCell ref="I173:I177"/>
    <mergeCell ref="J173:J177"/>
    <mergeCell ref="K173:K177"/>
    <mergeCell ref="L173:L177"/>
    <mergeCell ref="N173:N177"/>
    <mergeCell ref="O173:O177"/>
    <mergeCell ref="A173:A177"/>
    <mergeCell ref="B173:B177"/>
    <mergeCell ref="C173:C177"/>
    <mergeCell ref="D173:D177"/>
    <mergeCell ref="E173:E177"/>
    <mergeCell ref="F173:F177"/>
    <mergeCell ref="A178:A182"/>
    <mergeCell ref="B178:B182"/>
    <mergeCell ref="C178:C182"/>
    <mergeCell ref="D178:D182"/>
    <mergeCell ref="E178:E182"/>
    <mergeCell ref="F178:F182"/>
    <mergeCell ref="G178:G182"/>
    <mergeCell ref="H178:H182"/>
    <mergeCell ref="I178:I182"/>
    <mergeCell ref="J178:J182"/>
    <mergeCell ref="K178:K182"/>
    <mergeCell ref="L178:L182"/>
    <mergeCell ref="N178:N182"/>
    <mergeCell ref="M168:M172"/>
    <mergeCell ref="M173:M177"/>
    <mergeCell ref="M178:M182"/>
    <mergeCell ref="O178:O182"/>
    <mergeCell ref="P178:P182"/>
    <mergeCell ref="P173:P177"/>
    <mergeCell ref="A163:A167"/>
    <mergeCell ref="B163:B167"/>
    <mergeCell ref="C163:C167"/>
    <mergeCell ref="D163:D167"/>
    <mergeCell ref="E163:E167"/>
    <mergeCell ref="I168:I172"/>
    <mergeCell ref="J168:J172"/>
    <mergeCell ref="K168:K172"/>
    <mergeCell ref="L168:L172"/>
    <mergeCell ref="L153:L157"/>
    <mergeCell ref="N153:N157"/>
    <mergeCell ref="O153:O157"/>
    <mergeCell ref="A153:A157"/>
    <mergeCell ref="B153:B157"/>
    <mergeCell ref="C153:C157"/>
    <mergeCell ref="G173:G177"/>
    <mergeCell ref="H173:H177"/>
    <mergeCell ref="H168:H172"/>
    <mergeCell ref="N163:N167"/>
    <mergeCell ref="O163:O167"/>
    <mergeCell ref="A168:A172"/>
    <mergeCell ref="B168:B172"/>
    <mergeCell ref="C168:C172"/>
    <mergeCell ref="D168:D172"/>
    <mergeCell ref="E168:E172"/>
    <mergeCell ref="F168:F172"/>
    <mergeCell ref="G168:G172"/>
    <mergeCell ref="G163:G167"/>
    <mergeCell ref="H163:H167"/>
    <mergeCell ref="I163:I167"/>
    <mergeCell ref="J163:J167"/>
    <mergeCell ref="K163:K167"/>
    <mergeCell ref="L163:L167"/>
    <mergeCell ref="A158:A162"/>
    <mergeCell ref="B158:B162"/>
    <mergeCell ref="C158:C162"/>
    <mergeCell ref="D158:D162"/>
    <mergeCell ref="E158:E162"/>
    <mergeCell ref="F158:F162"/>
    <mergeCell ref="G158:G162"/>
    <mergeCell ref="H158:H162"/>
    <mergeCell ref="I158:I162"/>
    <mergeCell ref="J158:J162"/>
    <mergeCell ref="K158:K162"/>
    <mergeCell ref="L158:L162"/>
    <mergeCell ref="N158:N162"/>
    <mergeCell ref="F163:F167"/>
    <mergeCell ref="O168:O172"/>
    <mergeCell ref="P168:P172"/>
    <mergeCell ref="O158:O162"/>
    <mergeCell ref="P158:P162"/>
    <mergeCell ref="P163:P167"/>
    <mergeCell ref="N168:N172"/>
    <mergeCell ref="D153:D157"/>
    <mergeCell ref="E153:E157"/>
    <mergeCell ref="F153:F157"/>
    <mergeCell ref="G153:G157"/>
    <mergeCell ref="H153:H157"/>
    <mergeCell ref="H148:H152"/>
    <mergeCell ref="N143:N147"/>
    <mergeCell ref="O143:O147"/>
    <mergeCell ref="P143:P147"/>
    <mergeCell ref="I143:I147"/>
    <mergeCell ref="J143:J147"/>
    <mergeCell ref="K143:K147"/>
    <mergeCell ref="L143:L147"/>
    <mergeCell ref="O148:O152"/>
    <mergeCell ref="P148:P152"/>
    <mergeCell ref="I148:I152"/>
    <mergeCell ref="J148:J152"/>
    <mergeCell ref="K148:K152"/>
    <mergeCell ref="L148:L152"/>
    <mergeCell ref="N148:N152"/>
    <mergeCell ref="P153:P157"/>
    <mergeCell ref="I153:I157"/>
    <mergeCell ref="J153:J157"/>
    <mergeCell ref="K153:K157"/>
    <mergeCell ref="G148:G152"/>
    <mergeCell ref="G143:G147"/>
    <mergeCell ref="H143:H147"/>
    <mergeCell ref="A143:A147"/>
    <mergeCell ref="B143:B147"/>
    <mergeCell ref="C143:C147"/>
    <mergeCell ref="D143:D147"/>
    <mergeCell ref="E143:E147"/>
    <mergeCell ref="F143:F147"/>
    <mergeCell ref="C133:C137"/>
    <mergeCell ref="D133:D137"/>
    <mergeCell ref="E133:E137"/>
    <mergeCell ref="F133:F137"/>
    <mergeCell ref="A148:A152"/>
    <mergeCell ref="B148:B152"/>
    <mergeCell ref="C148:C152"/>
    <mergeCell ref="D148:D152"/>
    <mergeCell ref="E148:E152"/>
    <mergeCell ref="F148:F152"/>
    <mergeCell ref="J138:J142"/>
    <mergeCell ref="K138:K142"/>
    <mergeCell ref="L138:L142"/>
    <mergeCell ref="N138:N142"/>
    <mergeCell ref="O138:O142"/>
    <mergeCell ref="P138:P142"/>
    <mergeCell ref="P133:P137"/>
    <mergeCell ref="A138:A142"/>
    <mergeCell ref="B138:B142"/>
    <mergeCell ref="C138:C142"/>
    <mergeCell ref="D138:D142"/>
    <mergeCell ref="E138:E142"/>
    <mergeCell ref="F138:F142"/>
    <mergeCell ref="G138:G142"/>
    <mergeCell ref="H138:H142"/>
    <mergeCell ref="I138:I142"/>
    <mergeCell ref="I133:I137"/>
    <mergeCell ref="J133:J137"/>
    <mergeCell ref="K133:K137"/>
    <mergeCell ref="L133:L137"/>
    <mergeCell ref="N133:N137"/>
    <mergeCell ref="O133:O137"/>
    <mergeCell ref="A133:A137"/>
    <mergeCell ref="B133:B137"/>
    <mergeCell ref="G133:G137"/>
    <mergeCell ref="H133:H137"/>
    <mergeCell ref="H128:H132"/>
    <mergeCell ref="N123:N127"/>
    <mergeCell ref="O123:O127"/>
    <mergeCell ref="P123:P127"/>
    <mergeCell ref="A128:A132"/>
    <mergeCell ref="B128:B132"/>
    <mergeCell ref="C128:C132"/>
    <mergeCell ref="D128:D132"/>
    <mergeCell ref="E128:E132"/>
    <mergeCell ref="F128:F132"/>
    <mergeCell ref="G128:G132"/>
    <mergeCell ref="G123:G127"/>
    <mergeCell ref="H123:H127"/>
    <mergeCell ref="I123:I127"/>
    <mergeCell ref="J123:J127"/>
    <mergeCell ref="K123:K127"/>
    <mergeCell ref="L123:L127"/>
    <mergeCell ref="A123:A127"/>
    <mergeCell ref="B123:B127"/>
    <mergeCell ref="C123:C127"/>
    <mergeCell ref="D123:D127"/>
    <mergeCell ref="E123:E127"/>
    <mergeCell ref="I113:I117"/>
    <mergeCell ref="J113:J117"/>
    <mergeCell ref="K113:K117"/>
    <mergeCell ref="L113:L117"/>
    <mergeCell ref="N113:N117"/>
    <mergeCell ref="O113:O117"/>
    <mergeCell ref="A113:A117"/>
    <mergeCell ref="B113:B117"/>
    <mergeCell ref="C113:C117"/>
    <mergeCell ref="D113:D117"/>
    <mergeCell ref="E113:E117"/>
    <mergeCell ref="F113:F117"/>
    <mergeCell ref="G113:G117"/>
    <mergeCell ref="H113:H117"/>
    <mergeCell ref="M113:M117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J118:J122"/>
    <mergeCell ref="K118:K122"/>
    <mergeCell ref="L118:L122"/>
    <mergeCell ref="N118:N122"/>
    <mergeCell ref="M118:M122"/>
    <mergeCell ref="F123:F127"/>
    <mergeCell ref="O128:O132"/>
    <mergeCell ref="P128:P132"/>
    <mergeCell ref="O118:O122"/>
    <mergeCell ref="P118:P122"/>
    <mergeCell ref="I128:I132"/>
    <mergeCell ref="J128:J132"/>
    <mergeCell ref="K128:K132"/>
    <mergeCell ref="L128:L132"/>
    <mergeCell ref="N128:N132"/>
    <mergeCell ref="O108:O112"/>
    <mergeCell ref="P108:P112"/>
    <mergeCell ref="M103:M107"/>
    <mergeCell ref="M108:M112"/>
    <mergeCell ref="I108:I112"/>
    <mergeCell ref="J108:J112"/>
    <mergeCell ref="K108:K112"/>
    <mergeCell ref="L108:L112"/>
    <mergeCell ref="N108:N112"/>
    <mergeCell ref="P113:P117"/>
    <mergeCell ref="A108:A112"/>
    <mergeCell ref="B108:B112"/>
    <mergeCell ref="C108:C112"/>
    <mergeCell ref="D108:D112"/>
    <mergeCell ref="E108:E112"/>
    <mergeCell ref="F108:F112"/>
    <mergeCell ref="G108:G112"/>
    <mergeCell ref="G103:G107"/>
    <mergeCell ref="H103:H107"/>
    <mergeCell ref="A103:A107"/>
    <mergeCell ref="B103:B107"/>
    <mergeCell ref="C103:C107"/>
    <mergeCell ref="D103:D107"/>
    <mergeCell ref="E103:E107"/>
    <mergeCell ref="F103:F107"/>
    <mergeCell ref="H108:H112"/>
    <mergeCell ref="N103:N107"/>
    <mergeCell ref="O103:O107"/>
    <mergeCell ref="P103:P107"/>
    <mergeCell ref="I103:I107"/>
    <mergeCell ref="J103:J107"/>
    <mergeCell ref="K103:K107"/>
    <mergeCell ref="L103:L107"/>
    <mergeCell ref="I93:I97"/>
    <mergeCell ref="J93:J97"/>
    <mergeCell ref="K93:K97"/>
    <mergeCell ref="L93:L97"/>
    <mergeCell ref="N93:N97"/>
    <mergeCell ref="O93:O97"/>
    <mergeCell ref="A93:A97"/>
    <mergeCell ref="B93:B97"/>
    <mergeCell ref="C93:C97"/>
    <mergeCell ref="D93:D97"/>
    <mergeCell ref="E93:E97"/>
    <mergeCell ref="F93:F97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I98:I102"/>
    <mergeCell ref="J98:J102"/>
    <mergeCell ref="K98:K102"/>
    <mergeCell ref="L98:L102"/>
    <mergeCell ref="N98:N102"/>
    <mergeCell ref="M88:M92"/>
    <mergeCell ref="M93:M97"/>
    <mergeCell ref="M98:M102"/>
    <mergeCell ref="O98:O102"/>
    <mergeCell ref="P98:P102"/>
    <mergeCell ref="P93:P97"/>
    <mergeCell ref="A83:A87"/>
    <mergeCell ref="B83:B87"/>
    <mergeCell ref="C83:C87"/>
    <mergeCell ref="D83:D87"/>
    <mergeCell ref="E83:E87"/>
    <mergeCell ref="I88:I92"/>
    <mergeCell ref="J88:J92"/>
    <mergeCell ref="K88:K92"/>
    <mergeCell ref="L88:L92"/>
    <mergeCell ref="L73:L77"/>
    <mergeCell ref="N73:N77"/>
    <mergeCell ref="O73:O77"/>
    <mergeCell ref="A73:A77"/>
    <mergeCell ref="B73:B77"/>
    <mergeCell ref="C73:C77"/>
    <mergeCell ref="G93:G97"/>
    <mergeCell ref="H93:H97"/>
    <mergeCell ref="H88:H92"/>
    <mergeCell ref="N83:N87"/>
    <mergeCell ref="O83:O87"/>
    <mergeCell ref="A88:A92"/>
    <mergeCell ref="B88:B92"/>
    <mergeCell ref="C88:C92"/>
    <mergeCell ref="D88:D92"/>
    <mergeCell ref="E88:E92"/>
    <mergeCell ref="F88:F92"/>
    <mergeCell ref="G88:G92"/>
    <mergeCell ref="G83:G87"/>
    <mergeCell ref="H83:H87"/>
    <mergeCell ref="I83:I87"/>
    <mergeCell ref="J83:J87"/>
    <mergeCell ref="K83:K87"/>
    <mergeCell ref="L83:L87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J78:J82"/>
    <mergeCell ref="K78:K82"/>
    <mergeCell ref="L78:L82"/>
    <mergeCell ref="N78:N82"/>
    <mergeCell ref="F83:F87"/>
    <mergeCell ref="O88:O92"/>
    <mergeCell ref="P88:P92"/>
    <mergeCell ref="O78:O82"/>
    <mergeCell ref="P78:P82"/>
    <mergeCell ref="P83:P87"/>
    <mergeCell ref="N88:N92"/>
    <mergeCell ref="D73:D77"/>
    <mergeCell ref="E73:E77"/>
    <mergeCell ref="F73:F77"/>
    <mergeCell ref="G73:G77"/>
    <mergeCell ref="H73:H77"/>
    <mergeCell ref="H68:H72"/>
    <mergeCell ref="N63:N67"/>
    <mergeCell ref="O63:O67"/>
    <mergeCell ref="P63:P67"/>
    <mergeCell ref="I63:I67"/>
    <mergeCell ref="J63:J67"/>
    <mergeCell ref="K63:K67"/>
    <mergeCell ref="L63:L67"/>
    <mergeCell ref="O68:O72"/>
    <mergeCell ref="P68:P72"/>
    <mergeCell ref="I68:I72"/>
    <mergeCell ref="J68:J72"/>
    <mergeCell ref="K68:K72"/>
    <mergeCell ref="L68:L72"/>
    <mergeCell ref="N68:N72"/>
    <mergeCell ref="P73:P77"/>
    <mergeCell ref="I73:I77"/>
    <mergeCell ref="J73:J77"/>
    <mergeCell ref="K73:K77"/>
    <mergeCell ref="G68:G72"/>
    <mergeCell ref="G63:G67"/>
    <mergeCell ref="H63:H67"/>
    <mergeCell ref="A63:A67"/>
    <mergeCell ref="B63:B67"/>
    <mergeCell ref="C63:C67"/>
    <mergeCell ref="D63:D67"/>
    <mergeCell ref="E63:E67"/>
    <mergeCell ref="F63:F67"/>
    <mergeCell ref="C53:C57"/>
    <mergeCell ref="D53:D57"/>
    <mergeCell ref="E53:E57"/>
    <mergeCell ref="F53:F57"/>
    <mergeCell ref="A68:A72"/>
    <mergeCell ref="B68:B72"/>
    <mergeCell ref="C68:C72"/>
    <mergeCell ref="D68:D72"/>
    <mergeCell ref="E68:E72"/>
    <mergeCell ref="F68:F72"/>
    <mergeCell ref="J58:J62"/>
    <mergeCell ref="K58:K62"/>
    <mergeCell ref="L58:L62"/>
    <mergeCell ref="N58:N62"/>
    <mergeCell ref="O58:O62"/>
    <mergeCell ref="P58:P62"/>
    <mergeCell ref="P53:P5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J53:J57"/>
    <mergeCell ref="K53:K57"/>
    <mergeCell ref="L53:L57"/>
    <mergeCell ref="N53:N57"/>
    <mergeCell ref="O53:O57"/>
    <mergeCell ref="A53:A57"/>
    <mergeCell ref="B53:B57"/>
    <mergeCell ref="A43:A47"/>
    <mergeCell ref="B43:B47"/>
    <mergeCell ref="C43:C47"/>
    <mergeCell ref="D43:D47"/>
    <mergeCell ref="E43:E47"/>
    <mergeCell ref="I48:I52"/>
    <mergeCell ref="J48:J52"/>
    <mergeCell ref="K48:K52"/>
    <mergeCell ref="L48:L52"/>
    <mergeCell ref="K33:K37"/>
    <mergeCell ref="L33:L37"/>
    <mergeCell ref="N33:N37"/>
    <mergeCell ref="O33:O37"/>
    <mergeCell ref="A33:A37"/>
    <mergeCell ref="B33:B37"/>
    <mergeCell ref="C33:C37"/>
    <mergeCell ref="G53:G57"/>
    <mergeCell ref="H53:H57"/>
    <mergeCell ref="H48:H52"/>
    <mergeCell ref="N43:N47"/>
    <mergeCell ref="O43:O47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I43:I47"/>
    <mergeCell ref="J43:J47"/>
    <mergeCell ref="K43:K4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J38:J42"/>
    <mergeCell ref="K38:K42"/>
    <mergeCell ref="L38:L42"/>
    <mergeCell ref="N38:N42"/>
    <mergeCell ref="M38:M42"/>
    <mergeCell ref="F43:F47"/>
    <mergeCell ref="O48:O52"/>
    <mergeCell ref="P48:P52"/>
    <mergeCell ref="O38:O42"/>
    <mergeCell ref="P38:P42"/>
    <mergeCell ref="P43:P47"/>
    <mergeCell ref="L43:L47"/>
    <mergeCell ref="N48:N52"/>
    <mergeCell ref="M43:M47"/>
    <mergeCell ref="M48:M52"/>
    <mergeCell ref="D33:D37"/>
    <mergeCell ref="E33:E37"/>
    <mergeCell ref="F33:F37"/>
    <mergeCell ref="G33:G37"/>
    <mergeCell ref="H33:H37"/>
    <mergeCell ref="H28:H32"/>
    <mergeCell ref="N23:N27"/>
    <mergeCell ref="O23:O27"/>
    <mergeCell ref="P23:P27"/>
    <mergeCell ref="I23:I27"/>
    <mergeCell ref="J23:J27"/>
    <mergeCell ref="K23:K27"/>
    <mergeCell ref="L23:L27"/>
    <mergeCell ref="O28:O32"/>
    <mergeCell ref="P28:P32"/>
    <mergeCell ref="M33:M37"/>
    <mergeCell ref="I28:I32"/>
    <mergeCell ref="J28:J32"/>
    <mergeCell ref="K28:K32"/>
    <mergeCell ref="L28:L32"/>
    <mergeCell ref="N28:N32"/>
    <mergeCell ref="P33:P37"/>
    <mergeCell ref="I33:I37"/>
    <mergeCell ref="J33:J37"/>
    <mergeCell ref="G28:G32"/>
    <mergeCell ref="G23:G27"/>
    <mergeCell ref="H23:H27"/>
    <mergeCell ref="A23:A27"/>
    <mergeCell ref="B23:B27"/>
    <mergeCell ref="C23:C27"/>
    <mergeCell ref="D23:D27"/>
    <mergeCell ref="E23:E27"/>
    <mergeCell ref="F23:F27"/>
    <mergeCell ref="D13:D17"/>
    <mergeCell ref="E13:E17"/>
    <mergeCell ref="F13:F17"/>
    <mergeCell ref="A28:A32"/>
    <mergeCell ref="B28:B32"/>
    <mergeCell ref="C28:C32"/>
    <mergeCell ref="D28:D32"/>
    <mergeCell ref="E28:E32"/>
    <mergeCell ref="F28:F32"/>
    <mergeCell ref="K18:K22"/>
    <mergeCell ref="L18:L22"/>
    <mergeCell ref="N18:N22"/>
    <mergeCell ref="O18:O22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A13:A17"/>
    <mergeCell ref="B13:B17"/>
    <mergeCell ref="C13:C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O8:O12"/>
    <mergeCell ref="P8:P12"/>
    <mergeCell ref="M3:M7"/>
    <mergeCell ref="M8:M12"/>
    <mergeCell ref="M13:M17"/>
    <mergeCell ref="M18:M22"/>
    <mergeCell ref="M23:M27"/>
    <mergeCell ref="M28:M32"/>
    <mergeCell ref="G13:G17"/>
    <mergeCell ref="H13:H17"/>
    <mergeCell ref="H8:H12"/>
    <mergeCell ref="N3:N7"/>
    <mergeCell ref="O3:O7"/>
    <mergeCell ref="P3:P7"/>
    <mergeCell ref="I3:I7"/>
    <mergeCell ref="J3:J7"/>
    <mergeCell ref="K3:K7"/>
    <mergeCell ref="L3:L7"/>
    <mergeCell ref="I8:I12"/>
    <mergeCell ref="J8:J12"/>
    <mergeCell ref="K8:K12"/>
    <mergeCell ref="L8:L12"/>
    <mergeCell ref="N8:N12"/>
    <mergeCell ref="J18:J22"/>
    <mergeCell ref="M53:M57"/>
    <mergeCell ref="M58:M62"/>
    <mergeCell ref="M63:M67"/>
    <mergeCell ref="M68:M72"/>
    <mergeCell ref="M73:M77"/>
    <mergeCell ref="M78:M82"/>
    <mergeCell ref="M83:M87"/>
    <mergeCell ref="M123:M127"/>
    <mergeCell ref="M128:M132"/>
    <mergeCell ref="M133:M137"/>
    <mergeCell ref="M138:M142"/>
    <mergeCell ref="M143:M147"/>
    <mergeCell ref="M148:M152"/>
    <mergeCell ref="M153:M157"/>
    <mergeCell ref="M158:M162"/>
    <mergeCell ref="M163:M167"/>
    <mergeCell ref="M283:M287"/>
    <mergeCell ref="M288:M292"/>
    <mergeCell ref="M268:M272"/>
    <mergeCell ref="M203:M207"/>
    <mergeCell ref="M208:M212"/>
    <mergeCell ref="M213:M217"/>
    <mergeCell ref="M218:M222"/>
    <mergeCell ref="M223:M227"/>
    <mergeCell ref="M228:M232"/>
    <mergeCell ref="M233:M237"/>
    <mergeCell ref="M238:M242"/>
    <mergeCell ref="M243:M24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4"/>
  <sheetViews>
    <sheetView workbookViewId="0">
      <pane xSplit="14" ySplit="2" topLeftCell="AI20" activePane="bottomRight" state="frozen"/>
      <selection pane="topRight" activeCell="Q1" sqref="Q1"/>
      <selection pane="bottomLeft" activeCell="A3" sqref="A3"/>
      <selection pane="bottomRight" activeCell="N45" sqref="N45"/>
    </sheetView>
  </sheetViews>
  <sheetFormatPr baseColWidth="10" defaultRowHeight="12.75" x14ac:dyDescent="0.2"/>
  <cols>
    <col min="1" max="1" width="6.42578125" style="49" customWidth="1"/>
    <col min="2" max="2" width="5.85546875" style="49" customWidth="1"/>
    <col min="3" max="3" width="7.5703125" style="49" customWidth="1"/>
    <col min="4" max="4" width="8.140625" style="49" customWidth="1"/>
    <col min="5" max="5" width="8.5703125" style="49" customWidth="1"/>
    <col min="6" max="6" width="7.28515625" style="49" customWidth="1"/>
    <col min="7" max="7" width="6.7109375" style="49" customWidth="1"/>
    <col min="8" max="8" width="10.85546875" style="46" customWidth="1"/>
    <col min="9" max="9" width="8.42578125" style="49" customWidth="1"/>
    <col min="10" max="10" width="7.7109375" style="49" customWidth="1"/>
    <col min="11" max="11" width="6.42578125" style="49" customWidth="1"/>
    <col min="12" max="12" width="9.42578125" style="49" customWidth="1"/>
    <col min="13" max="13" width="5.85546875" style="49" customWidth="1"/>
    <col min="14" max="14" width="13.5703125" style="113" customWidth="1"/>
    <col min="15" max="15" width="4.28515625" style="113" customWidth="1"/>
    <col min="16" max="16" width="3.28515625" style="113" customWidth="1"/>
    <col min="17" max="17" width="3.7109375" style="113" customWidth="1"/>
    <col min="18" max="52" width="3.28515625" style="113" customWidth="1"/>
    <col min="53" max="53" width="4.42578125" style="113" customWidth="1"/>
    <col min="54" max="66" width="3.28515625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04" t="s">
        <v>70</v>
      </c>
      <c r="B3" s="304"/>
      <c r="C3" s="304" t="s">
        <v>434</v>
      </c>
      <c r="D3" s="304" t="s">
        <v>435</v>
      </c>
      <c r="E3" s="304" t="s">
        <v>436</v>
      </c>
      <c r="F3" s="304"/>
      <c r="G3" s="304"/>
      <c r="H3" s="305" t="s">
        <v>437</v>
      </c>
      <c r="I3" s="304" t="s">
        <v>438</v>
      </c>
      <c r="J3" s="304"/>
      <c r="K3" s="304"/>
      <c r="L3" s="304"/>
      <c r="M3" s="303"/>
      <c r="N3" s="219" t="s">
        <v>934</v>
      </c>
      <c r="O3" s="220">
        <v>7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0</v>
      </c>
      <c r="AQ3" s="220">
        <v>0</v>
      </c>
      <c r="AR3" s="220">
        <v>0</v>
      </c>
      <c r="AS3" s="220">
        <v>0</v>
      </c>
      <c r="AT3" s="220">
        <v>0</v>
      </c>
      <c r="AU3" s="220">
        <v>1</v>
      </c>
      <c r="AV3" s="220">
        <v>1</v>
      </c>
      <c r="AW3" s="220">
        <v>1</v>
      </c>
      <c r="AX3" s="220">
        <v>1</v>
      </c>
      <c r="AY3" s="220">
        <v>0</v>
      </c>
      <c r="AZ3" s="220">
        <v>0</v>
      </c>
      <c r="BA3" s="220">
        <v>9</v>
      </c>
      <c r="BB3" s="220">
        <v>9</v>
      </c>
      <c r="BC3" s="220">
        <v>2</v>
      </c>
      <c r="BD3" s="220">
        <v>2</v>
      </c>
      <c r="BE3" s="220">
        <v>20</v>
      </c>
      <c r="BF3" s="220">
        <v>20</v>
      </c>
      <c r="BG3" s="220">
        <v>6</v>
      </c>
      <c r="BH3" s="220">
        <v>6</v>
      </c>
      <c r="BI3" s="220"/>
      <c r="BJ3" s="220"/>
      <c r="BK3" s="220"/>
      <c r="BL3" s="220"/>
      <c r="BM3" s="220"/>
      <c r="BN3" s="220"/>
      <c r="BO3" s="132">
        <f t="shared" ref="BO3:BO5" si="0">SUM(O3:BN3)</f>
        <v>85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9</v>
      </c>
      <c r="P4" s="220">
        <v>1</v>
      </c>
      <c r="Q4" s="220">
        <v>1</v>
      </c>
      <c r="R4" s="220">
        <v>1</v>
      </c>
      <c r="S4" s="220">
        <v>0</v>
      </c>
      <c r="T4" s="220">
        <v>0</v>
      </c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0">
        <v>0</v>
      </c>
      <c r="AR4" s="220">
        <v>0</v>
      </c>
      <c r="AS4" s="220">
        <v>0</v>
      </c>
      <c r="AT4" s="220">
        <v>0</v>
      </c>
      <c r="AU4" s="220">
        <v>0.5</v>
      </c>
      <c r="AV4" s="220">
        <v>0.5</v>
      </c>
      <c r="AW4" s="220">
        <v>2.5</v>
      </c>
      <c r="AX4" s="220">
        <v>2.5</v>
      </c>
      <c r="AY4" s="220">
        <v>2</v>
      </c>
      <c r="AZ4" s="220">
        <v>2</v>
      </c>
      <c r="BA4" s="220">
        <v>6.5</v>
      </c>
      <c r="BB4" s="220">
        <v>6.5</v>
      </c>
      <c r="BC4" s="220">
        <v>1.5</v>
      </c>
      <c r="BD4" s="220">
        <v>1.5</v>
      </c>
      <c r="BE4" s="220">
        <v>18</v>
      </c>
      <c r="BF4" s="220">
        <v>18</v>
      </c>
      <c r="BG4" s="220">
        <v>7</v>
      </c>
      <c r="BH4" s="220">
        <v>7</v>
      </c>
      <c r="BI4" s="220"/>
      <c r="BJ4" s="220"/>
      <c r="BK4" s="220"/>
      <c r="BL4" s="220"/>
      <c r="BM4" s="220"/>
      <c r="BN4" s="220"/>
      <c r="BO4" s="132">
        <f t="shared" si="0"/>
        <v>88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AG5" si="1">IF(ISBLANK(O3),"-",O3+O4)</f>
        <v>16</v>
      </c>
      <c r="P5" s="222">
        <f t="shared" si="1"/>
        <v>1</v>
      </c>
      <c r="Q5" s="222">
        <f t="shared" si="1"/>
        <v>1</v>
      </c>
      <c r="R5" s="222">
        <f t="shared" si="1"/>
        <v>1</v>
      </c>
      <c r="S5" s="222">
        <f t="shared" si="1"/>
        <v>0</v>
      </c>
      <c r="T5" s="222">
        <f t="shared" si="1"/>
        <v>0</v>
      </c>
      <c r="U5" s="222">
        <f t="shared" si="1"/>
        <v>0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v>0</v>
      </c>
      <c r="AI5" s="222">
        <f t="shared" ref="AI5:BN5" si="2">IF(ISBLANK(AI3),"-",AI3+AI4)</f>
        <v>0</v>
      </c>
      <c r="AJ5" s="222">
        <f t="shared" si="2"/>
        <v>0</v>
      </c>
      <c r="AK5" s="222">
        <f t="shared" si="2"/>
        <v>0</v>
      </c>
      <c r="AL5" s="222">
        <f t="shared" si="2"/>
        <v>0</v>
      </c>
      <c r="AM5" s="222">
        <f t="shared" si="2"/>
        <v>0</v>
      </c>
      <c r="AN5" s="222">
        <f t="shared" si="2"/>
        <v>0</v>
      </c>
      <c r="AO5" s="222">
        <f t="shared" si="2"/>
        <v>0</v>
      </c>
      <c r="AP5" s="222">
        <f t="shared" si="2"/>
        <v>0</v>
      </c>
      <c r="AQ5" s="222">
        <f t="shared" si="2"/>
        <v>0</v>
      </c>
      <c r="AR5" s="222">
        <f t="shared" si="2"/>
        <v>0</v>
      </c>
      <c r="AS5" s="222">
        <f t="shared" si="2"/>
        <v>0</v>
      </c>
      <c r="AT5" s="222">
        <f t="shared" si="2"/>
        <v>0</v>
      </c>
      <c r="AU5" s="222">
        <f t="shared" si="2"/>
        <v>1.5</v>
      </c>
      <c r="AV5" s="222">
        <f t="shared" si="2"/>
        <v>1.5</v>
      </c>
      <c r="AW5" s="222">
        <f t="shared" si="2"/>
        <v>3.5</v>
      </c>
      <c r="AX5" s="222">
        <f t="shared" si="2"/>
        <v>3.5</v>
      </c>
      <c r="AY5" s="222">
        <f t="shared" si="2"/>
        <v>2</v>
      </c>
      <c r="AZ5" s="222">
        <f t="shared" si="2"/>
        <v>2</v>
      </c>
      <c r="BA5" s="222">
        <f t="shared" si="2"/>
        <v>15.5</v>
      </c>
      <c r="BB5" s="222">
        <f t="shared" si="2"/>
        <v>15.5</v>
      </c>
      <c r="BC5" s="222">
        <f t="shared" si="2"/>
        <v>3.5</v>
      </c>
      <c r="BD5" s="222">
        <f t="shared" si="2"/>
        <v>3.5</v>
      </c>
      <c r="BE5" s="222">
        <f t="shared" si="2"/>
        <v>38</v>
      </c>
      <c r="BF5" s="222">
        <f t="shared" si="2"/>
        <v>38</v>
      </c>
      <c r="BG5" s="222">
        <f t="shared" si="2"/>
        <v>13</v>
      </c>
      <c r="BH5" s="222">
        <f t="shared" si="2"/>
        <v>13</v>
      </c>
      <c r="BI5" s="222" t="str">
        <f t="shared" si="2"/>
        <v>-</v>
      </c>
      <c r="BJ5" s="222" t="str">
        <f t="shared" si="2"/>
        <v>-</v>
      </c>
      <c r="BK5" s="222" t="str">
        <f t="shared" si="2"/>
        <v>-</v>
      </c>
      <c r="BL5" s="222" t="str">
        <f t="shared" si="2"/>
        <v>-</v>
      </c>
      <c r="BM5" s="222" t="str">
        <f t="shared" si="2"/>
        <v>-</v>
      </c>
      <c r="BN5" s="222" t="str">
        <f t="shared" si="2"/>
        <v>-</v>
      </c>
      <c r="BO5" s="133">
        <f t="shared" si="0"/>
        <v>173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>
        <f t="shared" ref="O6:BN6" si="3">IF(ISNUMBER(O5),(IF(O5&gt;0,(100/(O3+O4))*O3,"-")),"-")</f>
        <v>43.75</v>
      </c>
      <c r="P6" s="223">
        <f t="shared" si="3"/>
        <v>0</v>
      </c>
      <c r="Q6" s="223">
        <f t="shared" si="3"/>
        <v>0</v>
      </c>
      <c r="R6" s="223">
        <f t="shared" si="3"/>
        <v>0</v>
      </c>
      <c r="S6" s="223" t="str">
        <f t="shared" si="3"/>
        <v>-</v>
      </c>
      <c r="T6" s="223" t="str">
        <f t="shared" si="3"/>
        <v>-</v>
      </c>
      <c r="U6" s="223" t="str">
        <f t="shared" si="3"/>
        <v>-</v>
      </c>
      <c r="V6" s="223" t="str">
        <f t="shared" si="3"/>
        <v>-</v>
      </c>
      <c r="W6" s="223" t="str">
        <f t="shared" si="3"/>
        <v>-</v>
      </c>
      <c r="X6" s="223" t="str">
        <f t="shared" si="3"/>
        <v>-</v>
      </c>
      <c r="Y6" s="223" t="str">
        <f t="shared" si="3"/>
        <v>-</v>
      </c>
      <c r="Z6" s="223" t="str">
        <f t="shared" si="3"/>
        <v>-</v>
      </c>
      <c r="AA6" s="223" t="str">
        <f t="shared" si="3"/>
        <v>-</v>
      </c>
      <c r="AB6" s="223" t="str">
        <f t="shared" si="3"/>
        <v>-</v>
      </c>
      <c r="AC6" s="223" t="str">
        <f t="shared" si="3"/>
        <v>-</v>
      </c>
      <c r="AD6" s="223" t="str">
        <f t="shared" si="3"/>
        <v>-</v>
      </c>
      <c r="AE6" s="223" t="str">
        <f t="shared" si="3"/>
        <v>-</v>
      </c>
      <c r="AF6" s="223" t="str">
        <f t="shared" si="3"/>
        <v>-</v>
      </c>
      <c r="AG6" s="223" t="str">
        <f t="shared" si="3"/>
        <v>-</v>
      </c>
      <c r="AH6" s="223" t="str">
        <f t="shared" si="3"/>
        <v>-</v>
      </c>
      <c r="AI6" s="223" t="str">
        <f t="shared" si="3"/>
        <v>-</v>
      </c>
      <c r="AJ6" s="223" t="str">
        <f t="shared" si="3"/>
        <v>-</v>
      </c>
      <c r="AK6" s="223" t="str">
        <f t="shared" si="3"/>
        <v>-</v>
      </c>
      <c r="AL6" s="223" t="str">
        <f t="shared" si="3"/>
        <v>-</v>
      </c>
      <c r="AM6" s="223" t="str">
        <f t="shared" si="3"/>
        <v>-</v>
      </c>
      <c r="AN6" s="223" t="str">
        <f t="shared" si="3"/>
        <v>-</v>
      </c>
      <c r="AO6" s="223" t="str">
        <f t="shared" si="3"/>
        <v>-</v>
      </c>
      <c r="AP6" s="223" t="str">
        <f t="shared" si="3"/>
        <v>-</v>
      </c>
      <c r="AQ6" s="223" t="str">
        <f t="shared" si="3"/>
        <v>-</v>
      </c>
      <c r="AR6" s="223" t="str">
        <f t="shared" si="3"/>
        <v>-</v>
      </c>
      <c r="AS6" s="223" t="str">
        <f t="shared" si="3"/>
        <v>-</v>
      </c>
      <c r="AT6" s="223" t="str">
        <f t="shared" si="3"/>
        <v>-</v>
      </c>
      <c r="AU6" s="223">
        <f t="shared" si="3"/>
        <v>66.666666666666671</v>
      </c>
      <c r="AV6" s="223">
        <f t="shared" si="3"/>
        <v>66.666666666666671</v>
      </c>
      <c r="AW6" s="223">
        <f t="shared" si="3"/>
        <v>28.571428571428573</v>
      </c>
      <c r="AX6" s="223">
        <f t="shared" si="3"/>
        <v>28.571428571428573</v>
      </c>
      <c r="AY6" s="223">
        <f t="shared" si="3"/>
        <v>0</v>
      </c>
      <c r="AZ6" s="223">
        <f t="shared" si="3"/>
        <v>0</v>
      </c>
      <c r="BA6" s="223">
        <f t="shared" si="3"/>
        <v>58.064516129032256</v>
      </c>
      <c r="BB6" s="223">
        <f t="shared" si="3"/>
        <v>58.064516129032256</v>
      </c>
      <c r="BC6" s="223">
        <f t="shared" si="3"/>
        <v>57.142857142857146</v>
      </c>
      <c r="BD6" s="223">
        <f t="shared" si="3"/>
        <v>57.142857142857146</v>
      </c>
      <c r="BE6" s="223">
        <f t="shared" si="3"/>
        <v>52.631578947368425</v>
      </c>
      <c r="BF6" s="223">
        <f t="shared" si="3"/>
        <v>52.631578947368425</v>
      </c>
      <c r="BG6" s="223">
        <f t="shared" si="3"/>
        <v>46.153846153846153</v>
      </c>
      <c r="BH6" s="223">
        <f t="shared" si="3"/>
        <v>46.153846153846153</v>
      </c>
      <c r="BI6" s="223" t="str">
        <f t="shared" si="3"/>
        <v>-</v>
      </c>
      <c r="BJ6" s="223" t="str">
        <f t="shared" si="3"/>
        <v>-</v>
      </c>
      <c r="BK6" s="223" t="str">
        <f t="shared" si="3"/>
        <v>-</v>
      </c>
      <c r="BL6" s="223" t="str">
        <f t="shared" si="3"/>
        <v>-</v>
      </c>
      <c r="BM6" s="223" t="str">
        <f t="shared" si="3"/>
        <v>-</v>
      </c>
      <c r="BN6" s="223" t="str">
        <f t="shared" si="3"/>
        <v>-</v>
      </c>
      <c r="BO6" s="270">
        <f t="shared" ref="BO6:BO7" si="4">AVERAGE(O6:BN6)</f>
        <v>36.789543734577698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4"/>
        <v>#DIV/0!</v>
      </c>
    </row>
    <row r="8" spans="1:67" ht="12.75" customHeight="1" x14ac:dyDescent="0.2">
      <c r="A8" s="304" t="s">
        <v>70</v>
      </c>
      <c r="B8" s="304"/>
      <c r="C8" s="304" t="s">
        <v>434</v>
      </c>
      <c r="D8" s="304" t="s">
        <v>435</v>
      </c>
      <c r="E8" s="304" t="s">
        <v>436</v>
      </c>
      <c r="F8" s="304"/>
      <c r="G8" s="304"/>
      <c r="H8" s="305" t="s">
        <v>437</v>
      </c>
      <c r="I8" s="304" t="s">
        <v>197</v>
      </c>
      <c r="J8" s="304"/>
      <c r="K8" s="304"/>
      <c r="L8" s="304"/>
      <c r="M8" s="303"/>
      <c r="N8" s="219" t="s">
        <v>934</v>
      </c>
      <c r="O8" s="220">
        <v>46</v>
      </c>
      <c r="P8" s="220">
        <v>2.6</v>
      </c>
      <c r="Q8" s="220">
        <v>2.6</v>
      </c>
      <c r="R8" s="220">
        <v>2.6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3.5</v>
      </c>
      <c r="AR8" s="220">
        <v>3.5</v>
      </c>
      <c r="AS8" s="220">
        <v>1</v>
      </c>
      <c r="AT8" s="220">
        <v>1</v>
      </c>
      <c r="AU8" s="220">
        <v>2.5</v>
      </c>
      <c r="AV8" s="220">
        <v>2.5</v>
      </c>
      <c r="AW8" s="220">
        <v>3</v>
      </c>
      <c r="AX8" s="220">
        <v>3</v>
      </c>
      <c r="AY8" s="220">
        <v>13.5</v>
      </c>
      <c r="AZ8" s="220">
        <v>13.5</v>
      </c>
      <c r="BA8" s="220">
        <v>32</v>
      </c>
      <c r="BB8" s="220">
        <v>32</v>
      </c>
      <c r="BC8" s="220">
        <v>15</v>
      </c>
      <c r="BD8" s="220">
        <v>15</v>
      </c>
      <c r="BE8" s="220">
        <v>50</v>
      </c>
      <c r="BF8" s="220">
        <v>50</v>
      </c>
      <c r="BG8" s="220">
        <v>37</v>
      </c>
      <c r="BH8" s="220">
        <v>37</v>
      </c>
      <c r="BI8" s="220"/>
      <c r="BJ8" s="220"/>
      <c r="BK8" s="220"/>
      <c r="BL8" s="220"/>
      <c r="BM8" s="220"/>
      <c r="BN8" s="220"/>
      <c r="BO8" s="132">
        <f t="shared" ref="BO8:BO10" si="5">SUM(O8:BN8)</f>
        <v>368.8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103</v>
      </c>
      <c r="P9" s="220">
        <v>11.3</v>
      </c>
      <c r="Q9" s="220">
        <v>11.3</v>
      </c>
      <c r="R9" s="220">
        <v>11.3</v>
      </c>
      <c r="S9" s="220">
        <v>1.5</v>
      </c>
      <c r="T9" s="220">
        <v>1.5</v>
      </c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1.5</v>
      </c>
      <c r="AR9" s="220">
        <v>1.5</v>
      </c>
      <c r="AS9" s="220">
        <v>1.5</v>
      </c>
      <c r="AT9" s="220">
        <v>1.5</v>
      </c>
      <c r="AU9" s="220">
        <v>3.5</v>
      </c>
      <c r="AV9" s="220">
        <v>3.5</v>
      </c>
      <c r="AW9" s="220">
        <v>6</v>
      </c>
      <c r="AX9" s="220">
        <v>6</v>
      </c>
      <c r="AY9" s="220">
        <v>21</v>
      </c>
      <c r="AZ9" s="220">
        <v>21</v>
      </c>
      <c r="BA9" s="220">
        <v>16</v>
      </c>
      <c r="BB9" s="220">
        <v>16</v>
      </c>
      <c r="BC9" s="220">
        <v>13</v>
      </c>
      <c r="BD9" s="220">
        <v>13</v>
      </c>
      <c r="BE9" s="220">
        <v>50</v>
      </c>
      <c r="BF9" s="220">
        <v>50</v>
      </c>
      <c r="BG9" s="220">
        <v>31.5</v>
      </c>
      <c r="BH9" s="220">
        <v>31.5</v>
      </c>
      <c r="BI9" s="220"/>
      <c r="BJ9" s="220"/>
      <c r="BK9" s="220"/>
      <c r="BL9" s="220"/>
      <c r="BM9" s="220"/>
      <c r="BN9" s="220"/>
      <c r="BO9" s="132">
        <f t="shared" si="5"/>
        <v>427.9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AG10" si="6">IF(ISBLANK(O8),"-",O8+O9)</f>
        <v>149</v>
      </c>
      <c r="P10" s="222">
        <f t="shared" si="6"/>
        <v>13.9</v>
      </c>
      <c r="Q10" s="222">
        <f t="shared" si="6"/>
        <v>13.9</v>
      </c>
      <c r="R10" s="222">
        <f t="shared" si="6"/>
        <v>13.9</v>
      </c>
      <c r="S10" s="222">
        <f t="shared" si="6"/>
        <v>1.5</v>
      </c>
      <c r="T10" s="222">
        <f t="shared" si="6"/>
        <v>1.5</v>
      </c>
      <c r="U10" s="222">
        <f t="shared" si="6"/>
        <v>0</v>
      </c>
      <c r="V10" s="222">
        <f t="shared" si="6"/>
        <v>0</v>
      </c>
      <c r="W10" s="222">
        <f t="shared" si="6"/>
        <v>0</v>
      </c>
      <c r="X10" s="222">
        <f t="shared" si="6"/>
        <v>0</v>
      </c>
      <c r="Y10" s="222">
        <f t="shared" si="6"/>
        <v>0</v>
      </c>
      <c r="Z10" s="222">
        <f t="shared" si="6"/>
        <v>0</v>
      </c>
      <c r="AA10" s="222">
        <f t="shared" si="6"/>
        <v>0</v>
      </c>
      <c r="AB10" s="222">
        <f t="shared" si="6"/>
        <v>0</v>
      </c>
      <c r="AC10" s="222">
        <f t="shared" si="6"/>
        <v>0</v>
      </c>
      <c r="AD10" s="222">
        <f t="shared" si="6"/>
        <v>0</v>
      </c>
      <c r="AE10" s="222">
        <f t="shared" si="6"/>
        <v>0</v>
      </c>
      <c r="AF10" s="222">
        <f t="shared" si="6"/>
        <v>0</v>
      </c>
      <c r="AG10" s="222">
        <f t="shared" si="6"/>
        <v>0</v>
      </c>
      <c r="AH10" s="222">
        <v>0</v>
      </c>
      <c r="AI10" s="222">
        <f t="shared" ref="AI10:BN10" si="7">IF(ISBLANK(AI8),"-",AI8+AI9)</f>
        <v>0</v>
      </c>
      <c r="AJ10" s="222">
        <f t="shared" si="7"/>
        <v>0</v>
      </c>
      <c r="AK10" s="222">
        <f t="shared" si="7"/>
        <v>0</v>
      </c>
      <c r="AL10" s="222">
        <f t="shared" si="7"/>
        <v>0</v>
      </c>
      <c r="AM10" s="222">
        <f t="shared" si="7"/>
        <v>0</v>
      </c>
      <c r="AN10" s="222">
        <f t="shared" si="7"/>
        <v>0</v>
      </c>
      <c r="AO10" s="222">
        <f t="shared" si="7"/>
        <v>0</v>
      </c>
      <c r="AP10" s="222">
        <f t="shared" si="7"/>
        <v>0</v>
      </c>
      <c r="AQ10" s="222">
        <f t="shared" si="7"/>
        <v>5</v>
      </c>
      <c r="AR10" s="222">
        <f t="shared" si="7"/>
        <v>5</v>
      </c>
      <c r="AS10" s="222">
        <f t="shared" si="7"/>
        <v>2.5</v>
      </c>
      <c r="AT10" s="222">
        <f t="shared" si="7"/>
        <v>2.5</v>
      </c>
      <c r="AU10" s="222">
        <f t="shared" si="7"/>
        <v>6</v>
      </c>
      <c r="AV10" s="222">
        <f t="shared" si="7"/>
        <v>6</v>
      </c>
      <c r="AW10" s="222">
        <f t="shared" si="7"/>
        <v>9</v>
      </c>
      <c r="AX10" s="222">
        <f t="shared" si="7"/>
        <v>9</v>
      </c>
      <c r="AY10" s="222">
        <f t="shared" si="7"/>
        <v>34.5</v>
      </c>
      <c r="AZ10" s="222">
        <f t="shared" si="7"/>
        <v>34.5</v>
      </c>
      <c r="BA10" s="222">
        <f t="shared" si="7"/>
        <v>48</v>
      </c>
      <c r="BB10" s="222">
        <f t="shared" si="7"/>
        <v>48</v>
      </c>
      <c r="BC10" s="222">
        <f t="shared" si="7"/>
        <v>28</v>
      </c>
      <c r="BD10" s="222">
        <f t="shared" si="7"/>
        <v>28</v>
      </c>
      <c r="BE10" s="222">
        <f t="shared" si="7"/>
        <v>100</v>
      </c>
      <c r="BF10" s="222">
        <f t="shared" si="7"/>
        <v>100</v>
      </c>
      <c r="BG10" s="222">
        <f t="shared" si="7"/>
        <v>68.5</v>
      </c>
      <c r="BH10" s="222">
        <f t="shared" si="7"/>
        <v>68.5</v>
      </c>
      <c r="BI10" s="222" t="str">
        <f t="shared" si="7"/>
        <v>-</v>
      </c>
      <c r="BJ10" s="222" t="str">
        <f t="shared" si="7"/>
        <v>-</v>
      </c>
      <c r="BK10" s="222" t="str">
        <f t="shared" si="7"/>
        <v>-</v>
      </c>
      <c r="BL10" s="222" t="str">
        <f t="shared" si="7"/>
        <v>-</v>
      </c>
      <c r="BM10" s="222" t="str">
        <f t="shared" si="7"/>
        <v>-</v>
      </c>
      <c r="BN10" s="222" t="str">
        <f t="shared" si="7"/>
        <v>-</v>
      </c>
      <c r="BO10" s="133">
        <f t="shared" si="5"/>
        <v>796.7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>
        <f t="shared" ref="O11:BN11" si="8">IF(ISNUMBER(O10),(IF(O10&gt;0,(100/(O8+O9))*O8,"-")),"-")</f>
        <v>30.872483221476511</v>
      </c>
      <c r="P11" s="223">
        <f t="shared" si="8"/>
        <v>18.705035971223023</v>
      </c>
      <c r="Q11" s="223">
        <f t="shared" si="8"/>
        <v>18.705035971223023</v>
      </c>
      <c r="R11" s="223">
        <f t="shared" si="8"/>
        <v>18.705035971223023</v>
      </c>
      <c r="S11" s="223">
        <f t="shared" si="8"/>
        <v>0</v>
      </c>
      <c r="T11" s="223">
        <f t="shared" si="8"/>
        <v>0</v>
      </c>
      <c r="U11" s="223" t="str">
        <f t="shared" si="8"/>
        <v>-</v>
      </c>
      <c r="V11" s="223" t="str">
        <f t="shared" si="8"/>
        <v>-</v>
      </c>
      <c r="W11" s="223" t="str">
        <f t="shared" si="8"/>
        <v>-</v>
      </c>
      <c r="X11" s="223" t="str">
        <f t="shared" si="8"/>
        <v>-</v>
      </c>
      <c r="Y11" s="223" t="str">
        <f t="shared" si="8"/>
        <v>-</v>
      </c>
      <c r="Z11" s="223" t="str">
        <f t="shared" si="8"/>
        <v>-</v>
      </c>
      <c r="AA11" s="223" t="str">
        <f t="shared" si="8"/>
        <v>-</v>
      </c>
      <c r="AB11" s="223" t="str">
        <f t="shared" si="8"/>
        <v>-</v>
      </c>
      <c r="AC11" s="223" t="str">
        <f t="shared" si="8"/>
        <v>-</v>
      </c>
      <c r="AD11" s="223" t="str">
        <f t="shared" si="8"/>
        <v>-</v>
      </c>
      <c r="AE11" s="223" t="str">
        <f t="shared" si="8"/>
        <v>-</v>
      </c>
      <c r="AF11" s="223" t="str">
        <f t="shared" si="8"/>
        <v>-</v>
      </c>
      <c r="AG11" s="223" t="str">
        <f t="shared" si="8"/>
        <v>-</v>
      </c>
      <c r="AH11" s="223" t="str">
        <f t="shared" si="8"/>
        <v>-</v>
      </c>
      <c r="AI11" s="223" t="str">
        <f t="shared" si="8"/>
        <v>-</v>
      </c>
      <c r="AJ11" s="223" t="str">
        <f t="shared" si="8"/>
        <v>-</v>
      </c>
      <c r="AK11" s="223" t="str">
        <f t="shared" si="8"/>
        <v>-</v>
      </c>
      <c r="AL11" s="223" t="str">
        <f t="shared" si="8"/>
        <v>-</v>
      </c>
      <c r="AM11" s="223" t="str">
        <f t="shared" si="8"/>
        <v>-</v>
      </c>
      <c r="AN11" s="223" t="str">
        <f t="shared" si="8"/>
        <v>-</v>
      </c>
      <c r="AO11" s="223" t="str">
        <f t="shared" si="8"/>
        <v>-</v>
      </c>
      <c r="AP11" s="223" t="str">
        <f t="shared" si="8"/>
        <v>-</v>
      </c>
      <c r="AQ11" s="223">
        <f t="shared" si="8"/>
        <v>70</v>
      </c>
      <c r="AR11" s="223">
        <f t="shared" si="8"/>
        <v>70</v>
      </c>
      <c r="AS11" s="223">
        <f t="shared" si="8"/>
        <v>40</v>
      </c>
      <c r="AT11" s="223">
        <f t="shared" si="8"/>
        <v>40</v>
      </c>
      <c r="AU11" s="223">
        <f t="shared" si="8"/>
        <v>41.666666666666671</v>
      </c>
      <c r="AV11" s="223">
        <f t="shared" si="8"/>
        <v>41.666666666666671</v>
      </c>
      <c r="AW11" s="223">
        <f t="shared" si="8"/>
        <v>33.333333333333329</v>
      </c>
      <c r="AX11" s="223">
        <f t="shared" si="8"/>
        <v>33.333333333333329</v>
      </c>
      <c r="AY11" s="223">
        <f t="shared" si="8"/>
        <v>39.130434782608695</v>
      </c>
      <c r="AZ11" s="223">
        <f t="shared" si="8"/>
        <v>39.130434782608695</v>
      </c>
      <c r="BA11" s="223">
        <f t="shared" si="8"/>
        <v>66.666666666666671</v>
      </c>
      <c r="BB11" s="223">
        <f t="shared" si="8"/>
        <v>66.666666666666671</v>
      </c>
      <c r="BC11" s="223">
        <f t="shared" si="8"/>
        <v>53.571428571428577</v>
      </c>
      <c r="BD11" s="223">
        <f t="shared" si="8"/>
        <v>53.571428571428577</v>
      </c>
      <c r="BE11" s="223">
        <f t="shared" si="8"/>
        <v>50</v>
      </c>
      <c r="BF11" s="223">
        <f t="shared" si="8"/>
        <v>50</v>
      </c>
      <c r="BG11" s="223">
        <f t="shared" si="8"/>
        <v>54.014598540145982</v>
      </c>
      <c r="BH11" s="223">
        <f t="shared" si="8"/>
        <v>54.014598540145982</v>
      </c>
      <c r="BI11" s="223" t="str">
        <f t="shared" si="8"/>
        <v>-</v>
      </c>
      <c r="BJ11" s="223" t="str">
        <f t="shared" si="8"/>
        <v>-</v>
      </c>
      <c r="BK11" s="223" t="str">
        <f t="shared" si="8"/>
        <v>-</v>
      </c>
      <c r="BL11" s="223" t="str">
        <f t="shared" si="8"/>
        <v>-</v>
      </c>
      <c r="BM11" s="223" t="str">
        <f t="shared" si="8"/>
        <v>-</v>
      </c>
      <c r="BN11" s="223" t="str">
        <f t="shared" si="8"/>
        <v>-</v>
      </c>
      <c r="BO11" s="270">
        <f t="shared" ref="BO11:BO12" si="9">AVERAGE(O11:BN11)</f>
        <v>40.989743677368551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9"/>
        <v>#DIV/0!</v>
      </c>
    </row>
    <row r="13" spans="1:67" s="44" customFormat="1" ht="12.75" customHeight="1" x14ac:dyDescent="0.2">
      <c r="A13" s="304" t="s">
        <v>70</v>
      </c>
      <c r="B13" s="304"/>
      <c r="C13" s="304" t="s">
        <v>434</v>
      </c>
      <c r="D13" s="304" t="s">
        <v>435</v>
      </c>
      <c r="E13" s="304" t="s">
        <v>965</v>
      </c>
      <c r="F13" s="304"/>
      <c r="G13" s="304"/>
      <c r="H13" s="305" t="s">
        <v>103</v>
      </c>
      <c r="I13" s="304" t="s">
        <v>197</v>
      </c>
      <c r="J13" s="304"/>
      <c r="K13" s="304"/>
      <c r="L13" s="304"/>
      <c r="M13" s="303"/>
      <c r="N13" s="219" t="s">
        <v>934</v>
      </c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>
        <v>1</v>
      </c>
      <c r="AN13" s="220">
        <v>1</v>
      </c>
      <c r="AO13" s="220">
        <v>0</v>
      </c>
      <c r="AP13" s="220">
        <v>0</v>
      </c>
      <c r="AQ13" s="220">
        <v>13</v>
      </c>
      <c r="AR13" s="220">
        <v>13</v>
      </c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132">
        <f t="shared" ref="BO13:BO15" si="10">SUM(O13:BN13)</f>
        <v>28</v>
      </c>
    </row>
    <row r="14" spans="1:67" s="44" customFormat="1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>
        <v>0</v>
      </c>
      <c r="AO14" s="220">
        <v>1</v>
      </c>
      <c r="AP14" s="220">
        <v>1</v>
      </c>
      <c r="AQ14" s="220">
        <v>6.5</v>
      </c>
      <c r="AR14" s="220">
        <v>6.5</v>
      </c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132">
        <f t="shared" si="10"/>
        <v>15</v>
      </c>
    </row>
    <row r="15" spans="1:67" s="44" customFormat="1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 t="str">
        <f t="shared" ref="O15:AG15" si="11">IF(ISBLANK(O13),"-",O13+O14)</f>
        <v>-</v>
      </c>
      <c r="P15" s="222" t="str">
        <f t="shared" si="11"/>
        <v>-</v>
      </c>
      <c r="Q15" s="222" t="str">
        <f t="shared" si="11"/>
        <v>-</v>
      </c>
      <c r="R15" s="222" t="str">
        <f t="shared" si="11"/>
        <v>-</v>
      </c>
      <c r="S15" s="222" t="str">
        <f t="shared" si="11"/>
        <v>-</v>
      </c>
      <c r="T15" s="222" t="str">
        <f t="shared" si="11"/>
        <v>-</v>
      </c>
      <c r="U15" s="222" t="str">
        <f t="shared" si="11"/>
        <v>-</v>
      </c>
      <c r="V15" s="222" t="str">
        <f t="shared" si="11"/>
        <v>-</v>
      </c>
      <c r="W15" s="222" t="str">
        <f t="shared" si="11"/>
        <v>-</v>
      </c>
      <c r="X15" s="222" t="str">
        <f t="shared" si="11"/>
        <v>-</v>
      </c>
      <c r="Y15" s="222" t="str">
        <f t="shared" si="11"/>
        <v>-</v>
      </c>
      <c r="Z15" s="222" t="str">
        <f t="shared" si="11"/>
        <v>-</v>
      </c>
      <c r="AA15" s="222" t="str">
        <f t="shared" si="11"/>
        <v>-</v>
      </c>
      <c r="AB15" s="222" t="str">
        <f t="shared" si="11"/>
        <v>-</v>
      </c>
      <c r="AC15" s="222" t="str">
        <f t="shared" si="11"/>
        <v>-</v>
      </c>
      <c r="AD15" s="222" t="str">
        <f t="shared" si="11"/>
        <v>-</v>
      </c>
      <c r="AE15" s="222" t="str">
        <f t="shared" si="11"/>
        <v>-</v>
      </c>
      <c r="AF15" s="222" t="str">
        <f t="shared" si="11"/>
        <v>-</v>
      </c>
      <c r="AG15" s="222" t="str">
        <f t="shared" si="11"/>
        <v>-</v>
      </c>
      <c r="AH15" s="222" t="s">
        <v>853</v>
      </c>
      <c r="AI15" s="222" t="str">
        <f t="shared" ref="AI15:BN15" si="12">IF(ISBLANK(AI13),"-",AI13+AI14)</f>
        <v>-</v>
      </c>
      <c r="AJ15" s="222" t="str">
        <f t="shared" si="12"/>
        <v>-</v>
      </c>
      <c r="AK15" s="222" t="str">
        <f t="shared" si="12"/>
        <v>-</v>
      </c>
      <c r="AL15" s="222" t="str">
        <f t="shared" si="12"/>
        <v>-</v>
      </c>
      <c r="AM15" s="222">
        <f t="shared" si="12"/>
        <v>1</v>
      </c>
      <c r="AN15" s="222">
        <f t="shared" si="12"/>
        <v>1</v>
      </c>
      <c r="AO15" s="222">
        <f t="shared" si="12"/>
        <v>1</v>
      </c>
      <c r="AP15" s="222">
        <f t="shared" si="12"/>
        <v>1</v>
      </c>
      <c r="AQ15" s="222">
        <f t="shared" si="12"/>
        <v>19.5</v>
      </c>
      <c r="AR15" s="222">
        <f t="shared" si="12"/>
        <v>19.5</v>
      </c>
      <c r="AS15" s="222" t="str">
        <f t="shared" si="12"/>
        <v>-</v>
      </c>
      <c r="AT15" s="222" t="str">
        <f t="shared" si="12"/>
        <v>-</v>
      </c>
      <c r="AU15" s="222" t="str">
        <f t="shared" si="12"/>
        <v>-</v>
      </c>
      <c r="AV15" s="222" t="str">
        <f t="shared" si="12"/>
        <v>-</v>
      </c>
      <c r="AW15" s="222" t="str">
        <f t="shared" si="12"/>
        <v>-</v>
      </c>
      <c r="AX15" s="222" t="str">
        <f t="shared" si="12"/>
        <v>-</v>
      </c>
      <c r="AY15" s="222" t="str">
        <f t="shared" si="12"/>
        <v>-</v>
      </c>
      <c r="AZ15" s="222" t="str">
        <f t="shared" si="12"/>
        <v>-</v>
      </c>
      <c r="BA15" s="222" t="str">
        <f t="shared" si="12"/>
        <v>-</v>
      </c>
      <c r="BB15" s="222" t="str">
        <f t="shared" si="12"/>
        <v>-</v>
      </c>
      <c r="BC15" s="222" t="str">
        <f t="shared" si="12"/>
        <v>-</v>
      </c>
      <c r="BD15" s="222" t="str">
        <f t="shared" si="12"/>
        <v>-</v>
      </c>
      <c r="BE15" s="222" t="str">
        <f t="shared" si="12"/>
        <v>-</v>
      </c>
      <c r="BF15" s="222" t="str">
        <f t="shared" si="12"/>
        <v>-</v>
      </c>
      <c r="BG15" s="222" t="str">
        <f t="shared" si="12"/>
        <v>-</v>
      </c>
      <c r="BH15" s="222" t="str">
        <f t="shared" si="12"/>
        <v>-</v>
      </c>
      <c r="BI15" s="222" t="str">
        <f t="shared" si="12"/>
        <v>-</v>
      </c>
      <c r="BJ15" s="222" t="str">
        <f t="shared" si="12"/>
        <v>-</v>
      </c>
      <c r="BK15" s="222" t="str">
        <f t="shared" si="12"/>
        <v>-</v>
      </c>
      <c r="BL15" s="222" t="str">
        <f t="shared" si="12"/>
        <v>-</v>
      </c>
      <c r="BM15" s="222" t="str">
        <f t="shared" si="12"/>
        <v>-</v>
      </c>
      <c r="BN15" s="222" t="str">
        <f t="shared" si="12"/>
        <v>-</v>
      </c>
      <c r="BO15" s="133">
        <f t="shared" si="10"/>
        <v>43</v>
      </c>
    </row>
    <row r="16" spans="1:67" s="44" customFormat="1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tr">
        <f t="shared" ref="O16:BN16" si="13">IF(ISNUMBER(O15),(IF(O15&gt;0,(100/(O13+O14))*O13,"-")),"-")</f>
        <v>-</v>
      </c>
      <c r="P16" s="223" t="str">
        <f t="shared" si="13"/>
        <v>-</v>
      </c>
      <c r="Q16" s="223" t="str">
        <f t="shared" si="13"/>
        <v>-</v>
      </c>
      <c r="R16" s="223" t="str">
        <f t="shared" si="13"/>
        <v>-</v>
      </c>
      <c r="S16" s="223" t="str">
        <f t="shared" si="13"/>
        <v>-</v>
      </c>
      <c r="T16" s="223" t="str">
        <f t="shared" si="13"/>
        <v>-</v>
      </c>
      <c r="U16" s="223" t="str">
        <f t="shared" si="13"/>
        <v>-</v>
      </c>
      <c r="V16" s="223" t="str">
        <f t="shared" si="13"/>
        <v>-</v>
      </c>
      <c r="W16" s="223" t="str">
        <f t="shared" si="13"/>
        <v>-</v>
      </c>
      <c r="X16" s="223" t="str">
        <f t="shared" si="13"/>
        <v>-</v>
      </c>
      <c r="Y16" s="223" t="str">
        <f t="shared" si="13"/>
        <v>-</v>
      </c>
      <c r="Z16" s="223" t="str">
        <f t="shared" si="13"/>
        <v>-</v>
      </c>
      <c r="AA16" s="223" t="str">
        <f t="shared" si="13"/>
        <v>-</v>
      </c>
      <c r="AB16" s="223" t="str">
        <f t="shared" si="13"/>
        <v>-</v>
      </c>
      <c r="AC16" s="223" t="str">
        <f t="shared" si="13"/>
        <v>-</v>
      </c>
      <c r="AD16" s="223" t="str">
        <f t="shared" si="13"/>
        <v>-</v>
      </c>
      <c r="AE16" s="223" t="str">
        <f t="shared" si="13"/>
        <v>-</v>
      </c>
      <c r="AF16" s="223" t="str">
        <f t="shared" si="13"/>
        <v>-</v>
      </c>
      <c r="AG16" s="223" t="str">
        <f t="shared" si="13"/>
        <v>-</v>
      </c>
      <c r="AH16" s="223" t="str">
        <f t="shared" si="13"/>
        <v>-</v>
      </c>
      <c r="AI16" s="223" t="str">
        <f t="shared" si="13"/>
        <v>-</v>
      </c>
      <c r="AJ16" s="223" t="str">
        <f t="shared" si="13"/>
        <v>-</v>
      </c>
      <c r="AK16" s="223" t="str">
        <f t="shared" si="13"/>
        <v>-</v>
      </c>
      <c r="AL16" s="223" t="str">
        <f t="shared" si="13"/>
        <v>-</v>
      </c>
      <c r="AM16" s="223">
        <f t="shared" si="13"/>
        <v>100</v>
      </c>
      <c r="AN16" s="223">
        <f t="shared" si="13"/>
        <v>100</v>
      </c>
      <c r="AO16" s="223">
        <f t="shared" si="13"/>
        <v>0</v>
      </c>
      <c r="AP16" s="223">
        <f t="shared" si="13"/>
        <v>0</v>
      </c>
      <c r="AQ16" s="223">
        <f t="shared" si="13"/>
        <v>66.666666666666671</v>
      </c>
      <c r="AR16" s="223">
        <f t="shared" si="13"/>
        <v>66.666666666666671</v>
      </c>
      <c r="AS16" s="223" t="str">
        <f t="shared" si="13"/>
        <v>-</v>
      </c>
      <c r="AT16" s="223" t="str">
        <f t="shared" si="13"/>
        <v>-</v>
      </c>
      <c r="AU16" s="223" t="str">
        <f t="shared" si="13"/>
        <v>-</v>
      </c>
      <c r="AV16" s="223" t="str">
        <f t="shared" si="13"/>
        <v>-</v>
      </c>
      <c r="AW16" s="223" t="str">
        <f t="shared" si="13"/>
        <v>-</v>
      </c>
      <c r="AX16" s="223" t="str">
        <f t="shared" si="13"/>
        <v>-</v>
      </c>
      <c r="AY16" s="223" t="str">
        <f t="shared" si="13"/>
        <v>-</v>
      </c>
      <c r="AZ16" s="223" t="str">
        <f t="shared" si="13"/>
        <v>-</v>
      </c>
      <c r="BA16" s="223" t="str">
        <f t="shared" si="13"/>
        <v>-</v>
      </c>
      <c r="BB16" s="223" t="str">
        <f t="shared" si="13"/>
        <v>-</v>
      </c>
      <c r="BC16" s="223" t="str">
        <f t="shared" si="13"/>
        <v>-</v>
      </c>
      <c r="BD16" s="223" t="str">
        <f t="shared" si="13"/>
        <v>-</v>
      </c>
      <c r="BE16" s="223" t="str">
        <f t="shared" si="13"/>
        <v>-</v>
      </c>
      <c r="BF16" s="223" t="str">
        <f t="shared" si="13"/>
        <v>-</v>
      </c>
      <c r="BG16" s="223" t="str">
        <f t="shared" si="13"/>
        <v>-</v>
      </c>
      <c r="BH16" s="223" t="str">
        <f t="shared" si="13"/>
        <v>-</v>
      </c>
      <c r="BI16" s="223" t="str">
        <f t="shared" si="13"/>
        <v>-</v>
      </c>
      <c r="BJ16" s="223" t="str">
        <f t="shared" si="13"/>
        <v>-</v>
      </c>
      <c r="BK16" s="223" t="str">
        <f t="shared" si="13"/>
        <v>-</v>
      </c>
      <c r="BL16" s="223" t="str">
        <f t="shared" si="13"/>
        <v>-</v>
      </c>
      <c r="BM16" s="223" t="str">
        <f t="shared" si="13"/>
        <v>-</v>
      </c>
      <c r="BN16" s="223" t="str">
        <f t="shared" si="13"/>
        <v>-</v>
      </c>
      <c r="BO16" s="270">
        <f t="shared" ref="BO16:BO17" si="14">AVERAGE(O16:BN16)</f>
        <v>55.555555555555564</v>
      </c>
    </row>
    <row r="17" spans="1:67" s="44" customFormat="1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4"/>
        <v>#DIV/0!</v>
      </c>
    </row>
    <row r="18" spans="1:67" s="44" customFormat="1" ht="12.75" customHeight="1" x14ac:dyDescent="0.2">
      <c r="A18" s="304" t="s">
        <v>70</v>
      </c>
      <c r="B18" s="304"/>
      <c r="C18" s="304" t="s">
        <v>434</v>
      </c>
      <c r="D18" s="304" t="s">
        <v>435</v>
      </c>
      <c r="E18" s="304" t="s">
        <v>965</v>
      </c>
      <c r="F18" s="304"/>
      <c r="G18" s="304"/>
      <c r="H18" s="305" t="s">
        <v>103</v>
      </c>
      <c r="I18" s="304" t="s">
        <v>966</v>
      </c>
      <c r="J18" s="304"/>
      <c r="K18" s="304"/>
      <c r="L18" s="304"/>
      <c r="M18" s="303"/>
      <c r="N18" s="219" t="s">
        <v>934</v>
      </c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>
        <v>1.5</v>
      </c>
      <c r="AN18" s="220">
        <v>1.5</v>
      </c>
      <c r="AO18" s="220">
        <v>0</v>
      </c>
      <c r="AP18" s="220">
        <v>0</v>
      </c>
      <c r="AQ18" s="220">
        <v>50</v>
      </c>
      <c r="AR18" s="220">
        <v>50</v>
      </c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132">
        <f t="shared" ref="BO18:BO20" si="15">SUM(O18:BN18)</f>
        <v>103</v>
      </c>
    </row>
    <row r="19" spans="1:67" s="44" customFormat="1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>
        <v>1</v>
      </c>
      <c r="AN19" s="220">
        <v>1</v>
      </c>
      <c r="AO19" s="220">
        <v>1</v>
      </c>
      <c r="AP19" s="220">
        <v>1</v>
      </c>
      <c r="AQ19" s="220">
        <v>31.5</v>
      </c>
      <c r="AR19" s="220">
        <v>31.5</v>
      </c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132">
        <f t="shared" si="15"/>
        <v>67</v>
      </c>
    </row>
    <row r="20" spans="1:67" s="44" customFormat="1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 t="str">
        <f t="shared" ref="O20:AG20" si="16">IF(ISBLANK(O18),"-",O18+O19)</f>
        <v>-</v>
      </c>
      <c r="P20" s="222" t="str">
        <f t="shared" si="16"/>
        <v>-</v>
      </c>
      <c r="Q20" s="222" t="str">
        <f t="shared" si="16"/>
        <v>-</v>
      </c>
      <c r="R20" s="222" t="str">
        <f t="shared" si="16"/>
        <v>-</v>
      </c>
      <c r="S20" s="222" t="str">
        <f t="shared" si="16"/>
        <v>-</v>
      </c>
      <c r="T20" s="222" t="str">
        <f t="shared" si="16"/>
        <v>-</v>
      </c>
      <c r="U20" s="222" t="str">
        <f t="shared" si="16"/>
        <v>-</v>
      </c>
      <c r="V20" s="222" t="str">
        <f t="shared" si="16"/>
        <v>-</v>
      </c>
      <c r="W20" s="222" t="str">
        <f t="shared" si="16"/>
        <v>-</v>
      </c>
      <c r="X20" s="222" t="str">
        <f t="shared" si="16"/>
        <v>-</v>
      </c>
      <c r="Y20" s="222" t="str">
        <f t="shared" si="16"/>
        <v>-</v>
      </c>
      <c r="Z20" s="222" t="str">
        <f t="shared" si="16"/>
        <v>-</v>
      </c>
      <c r="AA20" s="222" t="str">
        <f t="shared" si="16"/>
        <v>-</v>
      </c>
      <c r="AB20" s="222" t="str">
        <f t="shared" si="16"/>
        <v>-</v>
      </c>
      <c r="AC20" s="222" t="str">
        <f t="shared" si="16"/>
        <v>-</v>
      </c>
      <c r="AD20" s="222" t="str">
        <f t="shared" si="16"/>
        <v>-</v>
      </c>
      <c r="AE20" s="222" t="str">
        <f t="shared" si="16"/>
        <v>-</v>
      </c>
      <c r="AF20" s="222" t="str">
        <f t="shared" si="16"/>
        <v>-</v>
      </c>
      <c r="AG20" s="222" t="str">
        <f t="shared" si="16"/>
        <v>-</v>
      </c>
      <c r="AH20" s="222" t="s">
        <v>853</v>
      </c>
      <c r="AI20" s="222" t="str">
        <f t="shared" ref="AI20:BN20" si="17">IF(ISBLANK(AI18),"-",AI18+AI19)</f>
        <v>-</v>
      </c>
      <c r="AJ20" s="222" t="str">
        <f t="shared" si="17"/>
        <v>-</v>
      </c>
      <c r="AK20" s="222" t="str">
        <f t="shared" si="17"/>
        <v>-</v>
      </c>
      <c r="AL20" s="222" t="str">
        <f t="shared" si="17"/>
        <v>-</v>
      </c>
      <c r="AM20" s="222">
        <f t="shared" si="17"/>
        <v>2.5</v>
      </c>
      <c r="AN20" s="222">
        <f t="shared" si="17"/>
        <v>2.5</v>
      </c>
      <c r="AO20" s="222">
        <f t="shared" si="17"/>
        <v>1</v>
      </c>
      <c r="AP20" s="222">
        <f t="shared" si="17"/>
        <v>1</v>
      </c>
      <c r="AQ20" s="222">
        <f t="shared" si="17"/>
        <v>81.5</v>
      </c>
      <c r="AR20" s="222">
        <f t="shared" si="17"/>
        <v>81.5</v>
      </c>
      <c r="AS20" s="222" t="str">
        <f t="shared" si="17"/>
        <v>-</v>
      </c>
      <c r="AT20" s="222" t="str">
        <f t="shared" si="17"/>
        <v>-</v>
      </c>
      <c r="AU20" s="222" t="str">
        <f t="shared" si="17"/>
        <v>-</v>
      </c>
      <c r="AV20" s="222" t="str">
        <f t="shared" si="17"/>
        <v>-</v>
      </c>
      <c r="AW20" s="222" t="str">
        <f t="shared" si="17"/>
        <v>-</v>
      </c>
      <c r="AX20" s="222" t="str">
        <f t="shared" si="17"/>
        <v>-</v>
      </c>
      <c r="AY20" s="222" t="str">
        <f t="shared" si="17"/>
        <v>-</v>
      </c>
      <c r="AZ20" s="222" t="str">
        <f t="shared" si="17"/>
        <v>-</v>
      </c>
      <c r="BA20" s="222" t="str">
        <f t="shared" si="17"/>
        <v>-</v>
      </c>
      <c r="BB20" s="222" t="str">
        <f t="shared" si="17"/>
        <v>-</v>
      </c>
      <c r="BC20" s="222" t="str">
        <f t="shared" si="17"/>
        <v>-</v>
      </c>
      <c r="BD20" s="222" t="str">
        <f t="shared" si="17"/>
        <v>-</v>
      </c>
      <c r="BE20" s="222" t="str">
        <f t="shared" si="17"/>
        <v>-</v>
      </c>
      <c r="BF20" s="222" t="str">
        <f t="shared" si="17"/>
        <v>-</v>
      </c>
      <c r="BG20" s="222" t="str">
        <f t="shared" si="17"/>
        <v>-</v>
      </c>
      <c r="BH20" s="222" t="str">
        <f t="shared" si="17"/>
        <v>-</v>
      </c>
      <c r="BI20" s="222" t="str">
        <f t="shared" si="17"/>
        <v>-</v>
      </c>
      <c r="BJ20" s="222" t="str">
        <f t="shared" si="17"/>
        <v>-</v>
      </c>
      <c r="BK20" s="222" t="str">
        <f t="shared" si="17"/>
        <v>-</v>
      </c>
      <c r="BL20" s="222" t="str">
        <f t="shared" si="17"/>
        <v>-</v>
      </c>
      <c r="BM20" s="222" t="str">
        <f t="shared" si="17"/>
        <v>-</v>
      </c>
      <c r="BN20" s="222" t="str">
        <f t="shared" si="17"/>
        <v>-</v>
      </c>
      <c r="BO20" s="133">
        <f t="shared" si="15"/>
        <v>170</v>
      </c>
    </row>
    <row r="21" spans="1:67" s="44" customFormat="1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BN21" si="18">IF(ISNUMBER(O20),(IF(O20&gt;0,(100/(O18+O19))*O18,"-")),"-")</f>
        <v>-</v>
      </c>
      <c r="P21" s="223" t="str">
        <f t="shared" si="18"/>
        <v>-</v>
      </c>
      <c r="Q21" s="223" t="str">
        <f t="shared" si="18"/>
        <v>-</v>
      </c>
      <c r="R21" s="223" t="str">
        <f t="shared" si="18"/>
        <v>-</v>
      </c>
      <c r="S21" s="223" t="str">
        <f t="shared" si="18"/>
        <v>-</v>
      </c>
      <c r="T21" s="223" t="str">
        <f t="shared" si="18"/>
        <v>-</v>
      </c>
      <c r="U21" s="223" t="str">
        <f t="shared" si="18"/>
        <v>-</v>
      </c>
      <c r="V21" s="223" t="str">
        <f t="shared" si="18"/>
        <v>-</v>
      </c>
      <c r="W21" s="223" t="str">
        <f t="shared" si="18"/>
        <v>-</v>
      </c>
      <c r="X21" s="223" t="str">
        <f t="shared" si="18"/>
        <v>-</v>
      </c>
      <c r="Y21" s="223" t="str">
        <f t="shared" si="18"/>
        <v>-</v>
      </c>
      <c r="Z21" s="223" t="str">
        <f t="shared" si="18"/>
        <v>-</v>
      </c>
      <c r="AA21" s="223" t="str">
        <f t="shared" si="18"/>
        <v>-</v>
      </c>
      <c r="AB21" s="223" t="str">
        <f t="shared" si="18"/>
        <v>-</v>
      </c>
      <c r="AC21" s="223" t="str">
        <f t="shared" si="18"/>
        <v>-</v>
      </c>
      <c r="AD21" s="223" t="str">
        <f t="shared" si="18"/>
        <v>-</v>
      </c>
      <c r="AE21" s="223" t="str">
        <f t="shared" si="18"/>
        <v>-</v>
      </c>
      <c r="AF21" s="223" t="str">
        <f t="shared" si="18"/>
        <v>-</v>
      </c>
      <c r="AG21" s="223" t="str">
        <f t="shared" si="18"/>
        <v>-</v>
      </c>
      <c r="AH21" s="223" t="str">
        <f t="shared" si="18"/>
        <v>-</v>
      </c>
      <c r="AI21" s="223" t="str">
        <f t="shared" si="18"/>
        <v>-</v>
      </c>
      <c r="AJ21" s="223" t="str">
        <f t="shared" si="18"/>
        <v>-</v>
      </c>
      <c r="AK21" s="223" t="str">
        <f t="shared" si="18"/>
        <v>-</v>
      </c>
      <c r="AL21" s="223" t="str">
        <f t="shared" si="18"/>
        <v>-</v>
      </c>
      <c r="AM21" s="223">
        <f t="shared" si="18"/>
        <v>60</v>
      </c>
      <c r="AN21" s="223">
        <f t="shared" si="18"/>
        <v>60</v>
      </c>
      <c r="AO21" s="223">
        <f t="shared" si="18"/>
        <v>0</v>
      </c>
      <c r="AP21" s="223">
        <f t="shared" si="18"/>
        <v>0</v>
      </c>
      <c r="AQ21" s="223">
        <f t="shared" si="18"/>
        <v>61.349693251533743</v>
      </c>
      <c r="AR21" s="223">
        <f t="shared" si="18"/>
        <v>61.349693251533743</v>
      </c>
      <c r="AS21" s="223" t="str">
        <f t="shared" si="18"/>
        <v>-</v>
      </c>
      <c r="AT21" s="223" t="str">
        <f t="shared" si="18"/>
        <v>-</v>
      </c>
      <c r="AU21" s="223" t="str">
        <f t="shared" si="18"/>
        <v>-</v>
      </c>
      <c r="AV21" s="223" t="str">
        <f t="shared" si="18"/>
        <v>-</v>
      </c>
      <c r="AW21" s="223" t="str">
        <f t="shared" si="18"/>
        <v>-</v>
      </c>
      <c r="AX21" s="223" t="str">
        <f t="shared" si="18"/>
        <v>-</v>
      </c>
      <c r="AY21" s="223" t="str">
        <f t="shared" si="18"/>
        <v>-</v>
      </c>
      <c r="AZ21" s="223" t="str">
        <f t="shared" si="18"/>
        <v>-</v>
      </c>
      <c r="BA21" s="223" t="str">
        <f t="shared" si="18"/>
        <v>-</v>
      </c>
      <c r="BB21" s="223" t="str">
        <f t="shared" si="18"/>
        <v>-</v>
      </c>
      <c r="BC21" s="223" t="str">
        <f t="shared" si="18"/>
        <v>-</v>
      </c>
      <c r="BD21" s="223" t="str">
        <f t="shared" si="18"/>
        <v>-</v>
      </c>
      <c r="BE21" s="223" t="str">
        <f t="shared" si="18"/>
        <v>-</v>
      </c>
      <c r="BF21" s="223" t="str">
        <f t="shared" si="18"/>
        <v>-</v>
      </c>
      <c r="BG21" s="223" t="str">
        <f t="shared" si="18"/>
        <v>-</v>
      </c>
      <c r="BH21" s="223" t="str">
        <f t="shared" si="18"/>
        <v>-</v>
      </c>
      <c r="BI21" s="223" t="str">
        <f t="shared" si="18"/>
        <v>-</v>
      </c>
      <c r="BJ21" s="223" t="str">
        <f t="shared" si="18"/>
        <v>-</v>
      </c>
      <c r="BK21" s="223" t="str">
        <f t="shared" si="18"/>
        <v>-</v>
      </c>
      <c r="BL21" s="223" t="str">
        <f t="shared" si="18"/>
        <v>-</v>
      </c>
      <c r="BM21" s="223" t="str">
        <f t="shared" si="18"/>
        <v>-</v>
      </c>
      <c r="BN21" s="223" t="str">
        <f t="shared" si="18"/>
        <v>-</v>
      </c>
      <c r="BO21" s="270">
        <f t="shared" ref="BO21:BO22" si="19">AVERAGE(O21:BN21)</f>
        <v>40.449897750511248</v>
      </c>
    </row>
    <row r="22" spans="1:67" s="44" customFormat="1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9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19"/>
        <v>#DIV/0!</v>
      </c>
    </row>
    <row r="23" spans="1:67" s="173" customFormat="1" ht="12.75" customHeight="1" x14ac:dyDescent="0.2">
      <c r="A23" s="304" t="s">
        <v>70</v>
      </c>
      <c r="B23" s="304"/>
      <c r="C23" s="304" t="s">
        <v>434</v>
      </c>
      <c r="D23" s="304" t="s">
        <v>435</v>
      </c>
      <c r="E23" s="304" t="s">
        <v>1005</v>
      </c>
      <c r="F23" s="304"/>
      <c r="G23" s="304"/>
      <c r="H23" s="305" t="s">
        <v>1006</v>
      </c>
      <c r="I23" s="304" t="s">
        <v>1007</v>
      </c>
      <c r="J23" s="304"/>
      <c r="K23" s="304"/>
      <c r="L23" s="304"/>
      <c r="M23" s="303"/>
      <c r="N23" s="219" t="s">
        <v>934</v>
      </c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>
        <v>0</v>
      </c>
      <c r="AP23" s="220">
        <v>0</v>
      </c>
      <c r="AQ23" s="220">
        <v>0.5</v>
      </c>
      <c r="AR23" s="220">
        <v>0.5</v>
      </c>
      <c r="AS23" s="220">
        <v>14</v>
      </c>
      <c r="AT23" s="220">
        <v>14</v>
      </c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132">
        <f t="shared" ref="BO23:BO25" si="20">SUM(O23:BN23)</f>
        <v>29</v>
      </c>
    </row>
    <row r="24" spans="1:67" s="173" customForma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>
        <v>0</v>
      </c>
      <c r="AP24" s="220">
        <v>0</v>
      </c>
      <c r="AQ24" s="220">
        <v>1</v>
      </c>
      <c r="AR24" s="220">
        <v>1</v>
      </c>
      <c r="AS24" s="220">
        <v>11.5</v>
      </c>
      <c r="AT24" s="220">
        <v>11.5</v>
      </c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132">
        <f t="shared" si="20"/>
        <v>25</v>
      </c>
    </row>
    <row r="25" spans="1:67" s="173" customForma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 t="str">
        <f t="shared" ref="O25:AG25" si="21">IF(ISBLANK(O23),"-",O23+O24)</f>
        <v>-</v>
      </c>
      <c r="P25" s="222" t="str">
        <f t="shared" si="21"/>
        <v>-</v>
      </c>
      <c r="Q25" s="222" t="str">
        <f t="shared" si="21"/>
        <v>-</v>
      </c>
      <c r="R25" s="222" t="str">
        <f t="shared" si="21"/>
        <v>-</v>
      </c>
      <c r="S25" s="222" t="str">
        <f t="shared" si="21"/>
        <v>-</v>
      </c>
      <c r="T25" s="222" t="str">
        <f t="shared" si="21"/>
        <v>-</v>
      </c>
      <c r="U25" s="222" t="str">
        <f t="shared" si="21"/>
        <v>-</v>
      </c>
      <c r="V25" s="222" t="str">
        <f t="shared" si="21"/>
        <v>-</v>
      </c>
      <c r="W25" s="222" t="str">
        <f t="shared" si="21"/>
        <v>-</v>
      </c>
      <c r="X25" s="222" t="str">
        <f t="shared" si="21"/>
        <v>-</v>
      </c>
      <c r="Y25" s="222" t="str">
        <f t="shared" si="21"/>
        <v>-</v>
      </c>
      <c r="Z25" s="222" t="str">
        <f t="shared" si="21"/>
        <v>-</v>
      </c>
      <c r="AA25" s="222" t="str">
        <f t="shared" si="21"/>
        <v>-</v>
      </c>
      <c r="AB25" s="222" t="str">
        <f t="shared" si="21"/>
        <v>-</v>
      </c>
      <c r="AC25" s="222" t="str">
        <f t="shared" si="21"/>
        <v>-</v>
      </c>
      <c r="AD25" s="222" t="str">
        <f t="shared" si="21"/>
        <v>-</v>
      </c>
      <c r="AE25" s="222" t="str">
        <f t="shared" si="21"/>
        <v>-</v>
      </c>
      <c r="AF25" s="222" t="str">
        <f t="shared" si="21"/>
        <v>-</v>
      </c>
      <c r="AG25" s="222" t="str">
        <f t="shared" si="21"/>
        <v>-</v>
      </c>
      <c r="AH25" s="222" t="s">
        <v>853</v>
      </c>
      <c r="AI25" s="222" t="str">
        <f t="shared" ref="AI25:BN25" si="22">IF(ISBLANK(AI23),"-",AI23+AI24)</f>
        <v>-</v>
      </c>
      <c r="AJ25" s="222" t="str">
        <f t="shared" si="22"/>
        <v>-</v>
      </c>
      <c r="AK25" s="222" t="str">
        <f t="shared" si="22"/>
        <v>-</v>
      </c>
      <c r="AL25" s="222" t="str">
        <f t="shared" si="22"/>
        <v>-</v>
      </c>
      <c r="AM25" s="222" t="str">
        <f t="shared" si="22"/>
        <v>-</v>
      </c>
      <c r="AN25" s="222" t="str">
        <f t="shared" si="22"/>
        <v>-</v>
      </c>
      <c r="AO25" s="222">
        <f t="shared" si="22"/>
        <v>0</v>
      </c>
      <c r="AP25" s="222">
        <f t="shared" si="22"/>
        <v>0</v>
      </c>
      <c r="AQ25" s="222">
        <f t="shared" si="22"/>
        <v>1.5</v>
      </c>
      <c r="AR25" s="222">
        <f t="shared" si="22"/>
        <v>1.5</v>
      </c>
      <c r="AS25" s="222">
        <f t="shared" si="22"/>
        <v>25.5</v>
      </c>
      <c r="AT25" s="222">
        <f t="shared" si="22"/>
        <v>25.5</v>
      </c>
      <c r="AU25" s="222" t="str">
        <f t="shared" si="22"/>
        <v>-</v>
      </c>
      <c r="AV25" s="222" t="str">
        <f t="shared" si="22"/>
        <v>-</v>
      </c>
      <c r="AW25" s="222" t="str">
        <f t="shared" si="22"/>
        <v>-</v>
      </c>
      <c r="AX25" s="222" t="str">
        <f t="shared" si="22"/>
        <v>-</v>
      </c>
      <c r="AY25" s="222" t="str">
        <f t="shared" si="22"/>
        <v>-</v>
      </c>
      <c r="AZ25" s="222" t="str">
        <f t="shared" si="22"/>
        <v>-</v>
      </c>
      <c r="BA25" s="222" t="str">
        <f t="shared" si="22"/>
        <v>-</v>
      </c>
      <c r="BB25" s="222" t="str">
        <f t="shared" si="22"/>
        <v>-</v>
      </c>
      <c r="BC25" s="222" t="str">
        <f t="shared" si="22"/>
        <v>-</v>
      </c>
      <c r="BD25" s="222" t="str">
        <f t="shared" si="22"/>
        <v>-</v>
      </c>
      <c r="BE25" s="222" t="str">
        <f t="shared" si="22"/>
        <v>-</v>
      </c>
      <c r="BF25" s="222" t="str">
        <f t="shared" si="22"/>
        <v>-</v>
      </c>
      <c r="BG25" s="222" t="str">
        <f t="shared" si="22"/>
        <v>-</v>
      </c>
      <c r="BH25" s="222" t="str">
        <f t="shared" si="22"/>
        <v>-</v>
      </c>
      <c r="BI25" s="222" t="str">
        <f t="shared" si="22"/>
        <v>-</v>
      </c>
      <c r="BJ25" s="222" t="str">
        <f t="shared" si="22"/>
        <v>-</v>
      </c>
      <c r="BK25" s="222" t="str">
        <f t="shared" si="22"/>
        <v>-</v>
      </c>
      <c r="BL25" s="222" t="str">
        <f t="shared" si="22"/>
        <v>-</v>
      </c>
      <c r="BM25" s="222" t="str">
        <f t="shared" si="22"/>
        <v>-</v>
      </c>
      <c r="BN25" s="222" t="str">
        <f t="shared" si="22"/>
        <v>-</v>
      </c>
      <c r="BO25" s="133">
        <f t="shared" si="20"/>
        <v>54</v>
      </c>
    </row>
    <row r="26" spans="1:67" s="173" customForma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 t="str">
        <f t="shared" ref="O26:BN26" si="23">IF(ISNUMBER(O25),(IF(O25&gt;0,(100/(O23+O24))*O23,"-")),"-")</f>
        <v>-</v>
      </c>
      <c r="P26" s="223" t="str">
        <f t="shared" si="23"/>
        <v>-</v>
      </c>
      <c r="Q26" s="223" t="str">
        <f t="shared" si="23"/>
        <v>-</v>
      </c>
      <c r="R26" s="223" t="str">
        <f t="shared" si="23"/>
        <v>-</v>
      </c>
      <c r="S26" s="223" t="str">
        <f t="shared" si="23"/>
        <v>-</v>
      </c>
      <c r="T26" s="223" t="str">
        <f t="shared" si="23"/>
        <v>-</v>
      </c>
      <c r="U26" s="223" t="str">
        <f t="shared" si="23"/>
        <v>-</v>
      </c>
      <c r="V26" s="223" t="str">
        <f t="shared" si="23"/>
        <v>-</v>
      </c>
      <c r="W26" s="223" t="str">
        <f t="shared" si="23"/>
        <v>-</v>
      </c>
      <c r="X26" s="223" t="str">
        <f t="shared" si="23"/>
        <v>-</v>
      </c>
      <c r="Y26" s="223" t="str">
        <f t="shared" si="23"/>
        <v>-</v>
      </c>
      <c r="Z26" s="223" t="str">
        <f t="shared" si="23"/>
        <v>-</v>
      </c>
      <c r="AA26" s="223" t="str">
        <f t="shared" si="23"/>
        <v>-</v>
      </c>
      <c r="AB26" s="223" t="str">
        <f t="shared" si="23"/>
        <v>-</v>
      </c>
      <c r="AC26" s="223" t="str">
        <f t="shared" si="23"/>
        <v>-</v>
      </c>
      <c r="AD26" s="223" t="str">
        <f t="shared" si="23"/>
        <v>-</v>
      </c>
      <c r="AE26" s="223" t="str">
        <f t="shared" si="23"/>
        <v>-</v>
      </c>
      <c r="AF26" s="223" t="str">
        <f t="shared" si="23"/>
        <v>-</v>
      </c>
      <c r="AG26" s="223" t="str">
        <f t="shared" si="23"/>
        <v>-</v>
      </c>
      <c r="AH26" s="223" t="str">
        <f t="shared" si="23"/>
        <v>-</v>
      </c>
      <c r="AI26" s="223" t="str">
        <f t="shared" si="23"/>
        <v>-</v>
      </c>
      <c r="AJ26" s="223" t="str">
        <f t="shared" si="23"/>
        <v>-</v>
      </c>
      <c r="AK26" s="223" t="str">
        <f t="shared" si="23"/>
        <v>-</v>
      </c>
      <c r="AL26" s="223" t="str">
        <f t="shared" si="23"/>
        <v>-</v>
      </c>
      <c r="AM26" s="223" t="str">
        <f t="shared" si="23"/>
        <v>-</v>
      </c>
      <c r="AN26" s="223" t="str">
        <f t="shared" si="23"/>
        <v>-</v>
      </c>
      <c r="AO26" s="223" t="str">
        <f t="shared" si="23"/>
        <v>-</v>
      </c>
      <c r="AP26" s="223" t="str">
        <f t="shared" si="23"/>
        <v>-</v>
      </c>
      <c r="AQ26" s="223">
        <f t="shared" si="23"/>
        <v>33.333333333333336</v>
      </c>
      <c r="AR26" s="223">
        <f t="shared" si="23"/>
        <v>33.333333333333336</v>
      </c>
      <c r="AS26" s="223">
        <f t="shared" si="23"/>
        <v>54.901960784313722</v>
      </c>
      <c r="AT26" s="223">
        <f t="shared" si="23"/>
        <v>54.901960784313722</v>
      </c>
      <c r="AU26" s="223" t="str">
        <f t="shared" si="23"/>
        <v>-</v>
      </c>
      <c r="AV26" s="223" t="str">
        <f t="shared" si="23"/>
        <v>-</v>
      </c>
      <c r="AW26" s="223" t="str">
        <f t="shared" si="23"/>
        <v>-</v>
      </c>
      <c r="AX26" s="223" t="str">
        <f t="shared" si="23"/>
        <v>-</v>
      </c>
      <c r="AY26" s="223" t="str">
        <f t="shared" si="23"/>
        <v>-</v>
      </c>
      <c r="AZ26" s="223" t="str">
        <f t="shared" si="23"/>
        <v>-</v>
      </c>
      <c r="BA26" s="223" t="str">
        <f t="shared" si="23"/>
        <v>-</v>
      </c>
      <c r="BB26" s="223" t="str">
        <f t="shared" si="23"/>
        <v>-</v>
      </c>
      <c r="BC26" s="223" t="str">
        <f t="shared" si="23"/>
        <v>-</v>
      </c>
      <c r="BD26" s="223" t="str">
        <f t="shared" si="23"/>
        <v>-</v>
      </c>
      <c r="BE26" s="223" t="str">
        <f t="shared" si="23"/>
        <v>-</v>
      </c>
      <c r="BF26" s="223" t="str">
        <f t="shared" si="23"/>
        <v>-</v>
      </c>
      <c r="BG26" s="223" t="str">
        <f t="shared" si="23"/>
        <v>-</v>
      </c>
      <c r="BH26" s="223" t="str">
        <f t="shared" si="23"/>
        <v>-</v>
      </c>
      <c r="BI26" s="223" t="str">
        <f t="shared" si="23"/>
        <v>-</v>
      </c>
      <c r="BJ26" s="223" t="str">
        <f t="shared" si="23"/>
        <v>-</v>
      </c>
      <c r="BK26" s="223" t="str">
        <f t="shared" si="23"/>
        <v>-</v>
      </c>
      <c r="BL26" s="223" t="str">
        <f t="shared" si="23"/>
        <v>-</v>
      </c>
      <c r="BM26" s="223" t="str">
        <f t="shared" si="23"/>
        <v>-</v>
      </c>
      <c r="BN26" s="223" t="str">
        <f t="shared" si="23"/>
        <v>-</v>
      </c>
      <c r="BO26" s="270">
        <f t="shared" ref="BO26:BO27" si="24">AVERAGE(O26:BN26)</f>
        <v>44.117647058823529</v>
      </c>
    </row>
    <row r="27" spans="1:67" s="173" customFormat="1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9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24"/>
        <v>#DIV/0!</v>
      </c>
    </row>
    <row r="28" spans="1:67" s="173" customFormat="1" ht="12.75" customHeight="1" x14ac:dyDescent="0.2">
      <c r="A28" s="304" t="s">
        <v>70</v>
      </c>
      <c r="B28" s="304"/>
      <c r="C28" s="304" t="s">
        <v>434</v>
      </c>
      <c r="D28" s="304" t="s">
        <v>435</v>
      </c>
      <c r="E28" s="304" t="s">
        <v>1005</v>
      </c>
      <c r="F28" s="304"/>
      <c r="G28" s="304"/>
      <c r="H28" s="305" t="s">
        <v>1008</v>
      </c>
      <c r="I28" s="304" t="s">
        <v>1007</v>
      </c>
      <c r="J28" s="304"/>
      <c r="K28" s="304"/>
      <c r="L28" s="304"/>
      <c r="M28" s="303"/>
      <c r="N28" s="219" t="s">
        <v>934</v>
      </c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>
        <v>0</v>
      </c>
      <c r="AP28" s="220">
        <v>0</v>
      </c>
      <c r="AQ28" s="220">
        <v>1.5</v>
      </c>
      <c r="AR28" s="220">
        <v>1.5</v>
      </c>
      <c r="AS28" s="220">
        <v>2.5</v>
      </c>
      <c r="AT28" s="220">
        <v>2.5</v>
      </c>
      <c r="AU28" s="220">
        <v>0.5</v>
      </c>
      <c r="AV28" s="220">
        <v>0.5</v>
      </c>
      <c r="AW28" s="220">
        <v>6</v>
      </c>
      <c r="AX28" s="220">
        <v>6</v>
      </c>
      <c r="AY28" s="220">
        <v>9.5</v>
      </c>
      <c r="AZ28" s="220">
        <v>9.5</v>
      </c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132">
        <f t="shared" ref="BO28:BO30" si="25">SUM(O28:BN28)</f>
        <v>40</v>
      </c>
    </row>
    <row r="29" spans="1:67" s="173" customFormat="1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>
        <v>0</v>
      </c>
      <c r="AP29" s="220">
        <v>0</v>
      </c>
      <c r="AQ29" s="220">
        <v>1.5</v>
      </c>
      <c r="AR29" s="220">
        <v>1.5</v>
      </c>
      <c r="AS29" s="220">
        <v>1</v>
      </c>
      <c r="AT29" s="220">
        <v>1</v>
      </c>
      <c r="AU29" s="220">
        <v>1.5</v>
      </c>
      <c r="AV29" s="220">
        <v>1.5</v>
      </c>
      <c r="AW29" s="220">
        <v>9</v>
      </c>
      <c r="AX29" s="220">
        <v>9</v>
      </c>
      <c r="AY29" s="220">
        <v>8.5</v>
      </c>
      <c r="AZ29" s="220">
        <v>8.5</v>
      </c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132">
        <f t="shared" si="25"/>
        <v>43</v>
      </c>
    </row>
    <row r="30" spans="1:67" s="173" customForma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 t="str">
        <f t="shared" ref="O30:AG30" si="26">IF(ISBLANK(O28),"-",O28+O29)</f>
        <v>-</v>
      </c>
      <c r="P30" s="222" t="str">
        <f t="shared" si="26"/>
        <v>-</v>
      </c>
      <c r="Q30" s="222" t="str">
        <f t="shared" si="26"/>
        <v>-</v>
      </c>
      <c r="R30" s="222" t="str">
        <f t="shared" si="26"/>
        <v>-</v>
      </c>
      <c r="S30" s="222" t="str">
        <f t="shared" si="26"/>
        <v>-</v>
      </c>
      <c r="T30" s="222" t="str">
        <f t="shared" si="26"/>
        <v>-</v>
      </c>
      <c r="U30" s="222" t="str">
        <f t="shared" si="26"/>
        <v>-</v>
      </c>
      <c r="V30" s="222" t="str">
        <f t="shared" si="26"/>
        <v>-</v>
      </c>
      <c r="W30" s="222" t="str">
        <f t="shared" si="26"/>
        <v>-</v>
      </c>
      <c r="X30" s="222" t="str">
        <f t="shared" si="26"/>
        <v>-</v>
      </c>
      <c r="Y30" s="222" t="str">
        <f t="shared" si="26"/>
        <v>-</v>
      </c>
      <c r="Z30" s="222" t="str">
        <f t="shared" si="26"/>
        <v>-</v>
      </c>
      <c r="AA30" s="222" t="str">
        <f t="shared" si="26"/>
        <v>-</v>
      </c>
      <c r="AB30" s="222" t="str">
        <f t="shared" si="26"/>
        <v>-</v>
      </c>
      <c r="AC30" s="222" t="str">
        <f t="shared" si="26"/>
        <v>-</v>
      </c>
      <c r="AD30" s="222" t="str">
        <f t="shared" si="26"/>
        <v>-</v>
      </c>
      <c r="AE30" s="222" t="str">
        <f t="shared" si="26"/>
        <v>-</v>
      </c>
      <c r="AF30" s="222" t="str">
        <f t="shared" si="26"/>
        <v>-</v>
      </c>
      <c r="AG30" s="222" t="str">
        <f t="shared" si="26"/>
        <v>-</v>
      </c>
      <c r="AH30" s="222" t="s">
        <v>853</v>
      </c>
      <c r="AI30" s="222" t="str">
        <f t="shared" ref="AI30:BN30" si="27">IF(ISBLANK(AI28),"-",AI28+AI29)</f>
        <v>-</v>
      </c>
      <c r="AJ30" s="222" t="str">
        <f t="shared" si="27"/>
        <v>-</v>
      </c>
      <c r="AK30" s="222" t="str">
        <f t="shared" si="27"/>
        <v>-</v>
      </c>
      <c r="AL30" s="222" t="str">
        <f t="shared" si="27"/>
        <v>-</v>
      </c>
      <c r="AM30" s="222" t="str">
        <f t="shared" si="27"/>
        <v>-</v>
      </c>
      <c r="AN30" s="222" t="str">
        <f t="shared" si="27"/>
        <v>-</v>
      </c>
      <c r="AO30" s="222">
        <f t="shared" si="27"/>
        <v>0</v>
      </c>
      <c r="AP30" s="222">
        <f t="shared" si="27"/>
        <v>0</v>
      </c>
      <c r="AQ30" s="222">
        <f t="shared" si="27"/>
        <v>3</v>
      </c>
      <c r="AR30" s="222">
        <f t="shared" si="27"/>
        <v>3</v>
      </c>
      <c r="AS30" s="222">
        <f t="shared" si="27"/>
        <v>3.5</v>
      </c>
      <c r="AT30" s="222">
        <f t="shared" si="27"/>
        <v>3.5</v>
      </c>
      <c r="AU30" s="222">
        <f t="shared" si="27"/>
        <v>2</v>
      </c>
      <c r="AV30" s="222">
        <f t="shared" si="27"/>
        <v>2</v>
      </c>
      <c r="AW30" s="222">
        <f t="shared" si="27"/>
        <v>15</v>
      </c>
      <c r="AX30" s="222">
        <f t="shared" si="27"/>
        <v>15</v>
      </c>
      <c r="AY30" s="222">
        <f t="shared" si="27"/>
        <v>18</v>
      </c>
      <c r="AZ30" s="222">
        <f t="shared" si="27"/>
        <v>18</v>
      </c>
      <c r="BA30" s="222" t="str">
        <f t="shared" si="27"/>
        <v>-</v>
      </c>
      <c r="BB30" s="222" t="str">
        <f t="shared" si="27"/>
        <v>-</v>
      </c>
      <c r="BC30" s="222" t="str">
        <f t="shared" si="27"/>
        <v>-</v>
      </c>
      <c r="BD30" s="222" t="str">
        <f t="shared" si="27"/>
        <v>-</v>
      </c>
      <c r="BE30" s="222" t="str">
        <f t="shared" si="27"/>
        <v>-</v>
      </c>
      <c r="BF30" s="222" t="str">
        <f t="shared" si="27"/>
        <v>-</v>
      </c>
      <c r="BG30" s="222" t="str">
        <f t="shared" si="27"/>
        <v>-</v>
      </c>
      <c r="BH30" s="222" t="str">
        <f t="shared" si="27"/>
        <v>-</v>
      </c>
      <c r="BI30" s="222" t="str">
        <f t="shared" si="27"/>
        <v>-</v>
      </c>
      <c r="BJ30" s="222" t="str">
        <f t="shared" si="27"/>
        <v>-</v>
      </c>
      <c r="BK30" s="222" t="str">
        <f t="shared" si="27"/>
        <v>-</v>
      </c>
      <c r="BL30" s="222" t="str">
        <f t="shared" si="27"/>
        <v>-</v>
      </c>
      <c r="BM30" s="222" t="str">
        <f t="shared" si="27"/>
        <v>-</v>
      </c>
      <c r="BN30" s="222" t="str">
        <f t="shared" si="27"/>
        <v>-</v>
      </c>
      <c r="BO30" s="133">
        <f t="shared" si="25"/>
        <v>83</v>
      </c>
    </row>
    <row r="31" spans="1:67" s="173" customFormat="1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tr">
        <f t="shared" ref="O31:BN31" si="28">IF(ISNUMBER(O30),(IF(O30&gt;0,(100/(O28+O29))*O28,"-")),"-")</f>
        <v>-</v>
      </c>
      <c r="P31" s="223" t="str">
        <f t="shared" si="28"/>
        <v>-</v>
      </c>
      <c r="Q31" s="223" t="str">
        <f t="shared" si="28"/>
        <v>-</v>
      </c>
      <c r="R31" s="223" t="str">
        <f t="shared" si="28"/>
        <v>-</v>
      </c>
      <c r="S31" s="223" t="str">
        <f t="shared" si="28"/>
        <v>-</v>
      </c>
      <c r="T31" s="223" t="str">
        <f t="shared" si="28"/>
        <v>-</v>
      </c>
      <c r="U31" s="223" t="str">
        <f t="shared" si="28"/>
        <v>-</v>
      </c>
      <c r="V31" s="223" t="str">
        <f t="shared" si="28"/>
        <v>-</v>
      </c>
      <c r="W31" s="223" t="str">
        <f t="shared" si="28"/>
        <v>-</v>
      </c>
      <c r="X31" s="223" t="str">
        <f t="shared" si="28"/>
        <v>-</v>
      </c>
      <c r="Y31" s="223" t="str">
        <f t="shared" si="28"/>
        <v>-</v>
      </c>
      <c r="Z31" s="223" t="str">
        <f t="shared" si="28"/>
        <v>-</v>
      </c>
      <c r="AA31" s="223" t="str">
        <f t="shared" si="28"/>
        <v>-</v>
      </c>
      <c r="AB31" s="223" t="str">
        <f t="shared" si="28"/>
        <v>-</v>
      </c>
      <c r="AC31" s="223" t="str">
        <f t="shared" si="28"/>
        <v>-</v>
      </c>
      <c r="AD31" s="223" t="str">
        <f t="shared" si="28"/>
        <v>-</v>
      </c>
      <c r="AE31" s="223" t="str">
        <f t="shared" si="28"/>
        <v>-</v>
      </c>
      <c r="AF31" s="223" t="str">
        <f t="shared" si="28"/>
        <v>-</v>
      </c>
      <c r="AG31" s="223" t="str">
        <f t="shared" si="28"/>
        <v>-</v>
      </c>
      <c r="AH31" s="223" t="str">
        <f t="shared" si="28"/>
        <v>-</v>
      </c>
      <c r="AI31" s="223" t="str">
        <f t="shared" si="28"/>
        <v>-</v>
      </c>
      <c r="AJ31" s="223" t="str">
        <f t="shared" si="28"/>
        <v>-</v>
      </c>
      <c r="AK31" s="223" t="str">
        <f t="shared" si="28"/>
        <v>-</v>
      </c>
      <c r="AL31" s="223" t="str">
        <f t="shared" si="28"/>
        <v>-</v>
      </c>
      <c r="AM31" s="223" t="str">
        <f t="shared" si="28"/>
        <v>-</v>
      </c>
      <c r="AN31" s="223" t="str">
        <f t="shared" si="28"/>
        <v>-</v>
      </c>
      <c r="AO31" s="223" t="str">
        <f t="shared" si="28"/>
        <v>-</v>
      </c>
      <c r="AP31" s="223" t="str">
        <f t="shared" si="28"/>
        <v>-</v>
      </c>
      <c r="AQ31" s="223">
        <f t="shared" si="28"/>
        <v>50</v>
      </c>
      <c r="AR31" s="223">
        <f t="shared" si="28"/>
        <v>50</v>
      </c>
      <c r="AS31" s="223">
        <f t="shared" si="28"/>
        <v>71.428571428571431</v>
      </c>
      <c r="AT31" s="223">
        <f t="shared" si="28"/>
        <v>71.428571428571431</v>
      </c>
      <c r="AU31" s="223">
        <f t="shared" si="28"/>
        <v>25</v>
      </c>
      <c r="AV31" s="223">
        <f t="shared" si="28"/>
        <v>25</v>
      </c>
      <c r="AW31" s="223">
        <f t="shared" si="28"/>
        <v>40</v>
      </c>
      <c r="AX31" s="223">
        <f t="shared" si="28"/>
        <v>40</v>
      </c>
      <c r="AY31" s="223">
        <f t="shared" si="28"/>
        <v>52.777777777777779</v>
      </c>
      <c r="AZ31" s="223">
        <f t="shared" si="28"/>
        <v>52.777777777777779</v>
      </c>
      <c r="BA31" s="223" t="str">
        <f t="shared" si="28"/>
        <v>-</v>
      </c>
      <c r="BB31" s="223" t="str">
        <f t="shared" si="28"/>
        <v>-</v>
      </c>
      <c r="BC31" s="223" t="str">
        <f t="shared" si="28"/>
        <v>-</v>
      </c>
      <c r="BD31" s="223" t="str">
        <f t="shared" si="28"/>
        <v>-</v>
      </c>
      <c r="BE31" s="223" t="str">
        <f t="shared" si="28"/>
        <v>-</v>
      </c>
      <c r="BF31" s="223" t="str">
        <f t="shared" si="28"/>
        <v>-</v>
      </c>
      <c r="BG31" s="223" t="str">
        <f t="shared" si="28"/>
        <v>-</v>
      </c>
      <c r="BH31" s="223" t="str">
        <f t="shared" si="28"/>
        <v>-</v>
      </c>
      <c r="BI31" s="223" t="str">
        <f t="shared" si="28"/>
        <v>-</v>
      </c>
      <c r="BJ31" s="223" t="str">
        <f t="shared" si="28"/>
        <v>-</v>
      </c>
      <c r="BK31" s="223" t="str">
        <f t="shared" si="28"/>
        <v>-</v>
      </c>
      <c r="BL31" s="223" t="str">
        <f t="shared" si="28"/>
        <v>-</v>
      </c>
      <c r="BM31" s="223" t="str">
        <f t="shared" si="28"/>
        <v>-</v>
      </c>
      <c r="BN31" s="223" t="str">
        <f t="shared" si="28"/>
        <v>-</v>
      </c>
      <c r="BO31" s="270">
        <f t="shared" ref="BO31:BO32" si="29">AVERAGE(O31:BN31)</f>
        <v>47.841269841269842</v>
      </c>
    </row>
    <row r="32" spans="1:67" s="173" customFormat="1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29"/>
        <v>#DIV/0!</v>
      </c>
    </row>
    <row r="33" spans="1:67" s="212" customFormat="1" ht="12.75" customHeight="1" x14ac:dyDescent="0.2">
      <c r="A33" s="304" t="s">
        <v>70</v>
      </c>
      <c r="B33" s="304"/>
      <c r="C33" s="304" t="s">
        <v>434</v>
      </c>
      <c r="D33" s="304" t="s">
        <v>435</v>
      </c>
      <c r="E33" s="304" t="s">
        <v>1095</v>
      </c>
      <c r="F33" s="304"/>
      <c r="G33" s="304"/>
      <c r="H33" s="305" t="s">
        <v>78</v>
      </c>
      <c r="I33" s="304" t="s">
        <v>1007</v>
      </c>
      <c r="J33" s="304"/>
      <c r="K33" s="304"/>
      <c r="L33" s="304"/>
      <c r="M33" s="303"/>
      <c r="N33" s="219" t="s">
        <v>934</v>
      </c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>
        <v>13.5</v>
      </c>
      <c r="AR33" s="220">
        <v>13.5</v>
      </c>
      <c r="AS33" s="220">
        <v>7.5</v>
      </c>
      <c r="AT33" s="220">
        <v>7.5</v>
      </c>
      <c r="AU33" s="220">
        <v>4.5</v>
      </c>
      <c r="AV33" s="220">
        <v>4.5</v>
      </c>
      <c r="AW33" s="220">
        <v>31.5</v>
      </c>
      <c r="AX33" s="220">
        <v>31.5</v>
      </c>
      <c r="AY33" s="220">
        <v>50</v>
      </c>
      <c r="AZ33" s="220">
        <v>50</v>
      </c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132">
        <f t="shared" ref="BO33:BO35" si="30">SUM(O33:BN33)</f>
        <v>214</v>
      </c>
    </row>
    <row r="34" spans="1:67" s="212" customForma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>
        <v>29</v>
      </c>
      <c r="AR34" s="220">
        <v>29</v>
      </c>
      <c r="AS34" s="220">
        <v>6</v>
      </c>
      <c r="AT34" s="220">
        <v>6</v>
      </c>
      <c r="AU34" s="220">
        <v>7</v>
      </c>
      <c r="AV34" s="220">
        <v>7</v>
      </c>
      <c r="AW34" s="220">
        <v>37</v>
      </c>
      <c r="AX34" s="220">
        <v>37</v>
      </c>
      <c r="AY34" s="220">
        <v>50</v>
      </c>
      <c r="AZ34" s="220">
        <v>50</v>
      </c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132">
        <f t="shared" si="30"/>
        <v>258</v>
      </c>
    </row>
    <row r="35" spans="1:67" s="212" customForma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 t="str">
        <f t="shared" ref="O35:AG35" si="31">IF(ISBLANK(O33),"-",O33+O34)</f>
        <v>-</v>
      </c>
      <c r="P35" s="222" t="str">
        <f t="shared" si="31"/>
        <v>-</v>
      </c>
      <c r="Q35" s="222" t="str">
        <f t="shared" si="31"/>
        <v>-</v>
      </c>
      <c r="R35" s="222" t="str">
        <f t="shared" si="31"/>
        <v>-</v>
      </c>
      <c r="S35" s="222" t="str">
        <f t="shared" si="31"/>
        <v>-</v>
      </c>
      <c r="T35" s="222" t="str">
        <f t="shared" si="31"/>
        <v>-</v>
      </c>
      <c r="U35" s="222" t="str">
        <f t="shared" si="31"/>
        <v>-</v>
      </c>
      <c r="V35" s="222" t="str">
        <f t="shared" si="31"/>
        <v>-</v>
      </c>
      <c r="W35" s="222" t="str">
        <f t="shared" si="31"/>
        <v>-</v>
      </c>
      <c r="X35" s="222" t="str">
        <f t="shared" si="31"/>
        <v>-</v>
      </c>
      <c r="Y35" s="222" t="str">
        <f t="shared" si="31"/>
        <v>-</v>
      </c>
      <c r="Z35" s="222" t="str">
        <f t="shared" si="31"/>
        <v>-</v>
      </c>
      <c r="AA35" s="222" t="str">
        <f t="shared" si="31"/>
        <v>-</v>
      </c>
      <c r="AB35" s="222" t="str">
        <f t="shared" si="31"/>
        <v>-</v>
      </c>
      <c r="AC35" s="222" t="str">
        <f t="shared" si="31"/>
        <v>-</v>
      </c>
      <c r="AD35" s="222" t="str">
        <f t="shared" si="31"/>
        <v>-</v>
      </c>
      <c r="AE35" s="222" t="str">
        <f t="shared" si="31"/>
        <v>-</v>
      </c>
      <c r="AF35" s="222" t="str">
        <f t="shared" si="31"/>
        <v>-</v>
      </c>
      <c r="AG35" s="222" t="str">
        <f t="shared" si="31"/>
        <v>-</v>
      </c>
      <c r="AH35" s="222" t="s">
        <v>853</v>
      </c>
      <c r="AI35" s="222" t="str">
        <f t="shared" ref="AI35:BN35" si="32">IF(ISBLANK(AI33),"-",AI33+AI34)</f>
        <v>-</v>
      </c>
      <c r="AJ35" s="222" t="str">
        <f t="shared" si="32"/>
        <v>-</v>
      </c>
      <c r="AK35" s="222" t="str">
        <f t="shared" si="32"/>
        <v>-</v>
      </c>
      <c r="AL35" s="222" t="str">
        <f t="shared" si="32"/>
        <v>-</v>
      </c>
      <c r="AM35" s="222" t="str">
        <f t="shared" si="32"/>
        <v>-</v>
      </c>
      <c r="AN35" s="222" t="str">
        <f t="shared" si="32"/>
        <v>-</v>
      </c>
      <c r="AO35" s="222" t="str">
        <f t="shared" si="32"/>
        <v>-</v>
      </c>
      <c r="AP35" s="222" t="str">
        <f t="shared" si="32"/>
        <v>-</v>
      </c>
      <c r="AQ35" s="222">
        <f t="shared" si="32"/>
        <v>42.5</v>
      </c>
      <c r="AR35" s="222">
        <f t="shared" si="32"/>
        <v>42.5</v>
      </c>
      <c r="AS35" s="222">
        <f t="shared" si="32"/>
        <v>13.5</v>
      </c>
      <c r="AT35" s="222">
        <f t="shared" si="32"/>
        <v>13.5</v>
      </c>
      <c r="AU35" s="222">
        <f t="shared" si="32"/>
        <v>11.5</v>
      </c>
      <c r="AV35" s="222">
        <f t="shared" si="32"/>
        <v>11.5</v>
      </c>
      <c r="AW35" s="222">
        <f t="shared" si="32"/>
        <v>68.5</v>
      </c>
      <c r="AX35" s="222">
        <f t="shared" si="32"/>
        <v>68.5</v>
      </c>
      <c r="AY35" s="222">
        <f t="shared" si="32"/>
        <v>100</v>
      </c>
      <c r="AZ35" s="222">
        <f t="shared" si="32"/>
        <v>100</v>
      </c>
      <c r="BA35" s="222" t="str">
        <f t="shared" si="32"/>
        <v>-</v>
      </c>
      <c r="BB35" s="222" t="str">
        <f t="shared" si="32"/>
        <v>-</v>
      </c>
      <c r="BC35" s="222" t="str">
        <f t="shared" si="32"/>
        <v>-</v>
      </c>
      <c r="BD35" s="222" t="str">
        <f t="shared" si="32"/>
        <v>-</v>
      </c>
      <c r="BE35" s="222" t="str">
        <f t="shared" si="32"/>
        <v>-</v>
      </c>
      <c r="BF35" s="222" t="str">
        <f t="shared" si="32"/>
        <v>-</v>
      </c>
      <c r="BG35" s="222" t="str">
        <f t="shared" si="32"/>
        <v>-</v>
      </c>
      <c r="BH35" s="222" t="str">
        <f t="shared" si="32"/>
        <v>-</v>
      </c>
      <c r="BI35" s="222" t="str">
        <f t="shared" si="32"/>
        <v>-</v>
      </c>
      <c r="BJ35" s="222" t="str">
        <f t="shared" si="32"/>
        <v>-</v>
      </c>
      <c r="BK35" s="222" t="str">
        <f t="shared" si="32"/>
        <v>-</v>
      </c>
      <c r="BL35" s="222" t="str">
        <f t="shared" si="32"/>
        <v>-</v>
      </c>
      <c r="BM35" s="222" t="str">
        <f t="shared" si="32"/>
        <v>-</v>
      </c>
      <c r="BN35" s="222" t="str">
        <f t="shared" si="32"/>
        <v>-</v>
      </c>
      <c r="BO35" s="133">
        <f t="shared" si="30"/>
        <v>472</v>
      </c>
    </row>
    <row r="36" spans="1:67" s="212" customForma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 t="str">
        <f t="shared" ref="O36:BN36" si="33">IF(ISNUMBER(O35),(IF(O35&gt;0,(100/(O33+O34))*O33,"-")),"-")</f>
        <v>-</v>
      </c>
      <c r="P36" s="223" t="str">
        <f t="shared" si="33"/>
        <v>-</v>
      </c>
      <c r="Q36" s="223" t="str">
        <f t="shared" si="33"/>
        <v>-</v>
      </c>
      <c r="R36" s="223" t="str">
        <f t="shared" si="33"/>
        <v>-</v>
      </c>
      <c r="S36" s="223" t="str">
        <f t="shared" si="33"/>
        <v>-</v>
      </c>
      <c r="T36" s="223" t="str">
        <f t="shared" si="33"/>
        <v>-</v>
      </c>
      <c r="U36" s="223" t="str">
        <f t="shared" si="33"/>
        <v>-</v>
      </c>
      <c r="V36" s="223" t="str">
        <f t="shared" si="33"/>
        <v>-</v>
      </c>
      <c r="W36" s="223" t="str">
        <f t="shared" si="33"/>
        <v>-</v>
      </c>
      <c r="X36" s="223" t="str">
        <f t="shared" si="33"/>
        <v>-</v>
      </c>
      <c r="Y36" s="223" t="str">
        <f t="shared" si="33"/>
        <v>-</v>
      </c>
      <c r="Z36" s="223" t="str">
        <f t="shared" si="33"/>
        <v>-</v>
      </c>
      <c r="AA36" s="223" t="str">
        <f t="shared" si="33"/>
        <v>-</v>
      </c>
      <c r="AB36" s="223" t="str">
        <f t="shared" si="33"/>
        <v>-</v>
      </c>
      <c r="AC36" s="223" t="str">
        <f t="shared" si="33"/>
        <v>-</v>
      </c>
      <c r="AD36" s="223" t="str">
        <f t="shared" si="33"/>
        <v>-</v>
      </c>
      <c r="AE36" s="223" t="str">
        <f t="shared" si="33"/>
        <v>-</v>
      </c>
      <c r="AF36" s="223" t="str">
        <f t="shared" si="33"/>
        <v>-</v>
      </c>
      <c r="AG36" s="223" t="str">
        <f t="shared" si="33"/>
        <v>-</v>
      </c>
      <c r="AH36" s="223" t="str">
        <f t="shared" si="33"/>
        <v>-</v>
      </c>
      <c r="AI36" s="223" t="str">
        <f t="shared" si="33"/>
        <v>-</v>
      </c>
      <c r="AJ36" s="223" t="str">
        <f t="shared" si="33"/>
        <v>-</v>
      </c>
      <c r="AK36" s="223" t="str">
        <f t="shared" si="33"/>
        <v>-</v>
      </c>
      <c r="AL36" s="223" t="str">
        <f t="shared" si="33"/>
        <v>-</v>
      </c>
      <c r="AM36" s="223" t="str">
        <f t="shared" si="33"/>
        <v>-</v>
      </c>
      <c r="AN36" s="223" t="str">
        <f t="shared" si="33"/>
        <v>-</v>
      </c>
      <c r="AO36" s="223" t="str">
        <f t="shared" si="33"/>
        <v>-</v>
      </c>
      <c r="AP36" s="223" t="str">
        <f t="shared" si="33"/>
        <v>-</v>
      </c>
      <c r="AQ36" s="223">
        <f t="shared" si="33"/>
        <v>31.764705882352942</v>
      </c>
      <c r="AR36" s="223">
        <f t="shared" si="33"/>
        <v>31.764705882352942</v>
      </c>
      <c r="AS36" s="223">
        <f t="shared" si="33"/>
        <v>55.555555555555557</v>
      </c>
      <c r="AT36" s="223">
        <f t="shared" si="33"/>
        <v>55.555555555555557</v>
      </c>
      <c r="AU36" s="223">
        <f t="shared" si="33"/>
        <v>39.130434782608695</v>
      </c>
      <c r="AV36" s="223">
        <f t="shared" si="33"/>
        <v>39.130434782608695</v>
      </c>
      <c r="AW36" s="223">
        <f t="shared" si="33"/>
        <v>45.985401459854018</v>
      </c>
      <c r="AX36" s="223">
        <f t="shared" si="33"/>
        <v>45.985401459854018</v>
      </c>
      <c r="AY36" s="223">
        <f t="shared" si="33"/>
        <v>50</v>
      </c>
      <c r="AZ36" s="223">
        <f t="shared" si="33"/>
        <v>50</v>
      </c>
      <c r="BA36" s="223" t="str">
        <f t="shared" si="33"/>
        <v>-</v>
      </c>
      <c r="BB36" s="223" t="str">
        <f t="shared" si="33"/>
        <v>-</v>
      </c>
      <c r="BC36" s="223" t="str">
        <f t="shared" si="33"/>
        <v>-</v>
      </c>
      <c r="BD36" s="223" t="str">
        <f t="shared" si="33"/>
        <v>-</v>
      </c>
      <c r="BE36" s="223" t="str">
        <f t="shared" si="33"/>
        <v>-</v>
      </c>
      <c r="BF36" s="223" t="str">
        <f t="shared" si="33"/>
        <v>-</v>
      </c>
      <c r="BG36" s="223" t="str">
        <f t="shared" si="33"/>
        <v>-</v>
      </c>
      <c r="BH36" s="223" t="str">
        <f t="shared" si="33"/>
        <v>-</v>
      </c>
      <c r="BI36" s="223" t="str">
        <f t="shared" si="33"/>
        <v>-</v>
      </c>
      <c r="BJ36" s="223" t="str">
        <f t="shared" si="33"/>
        <v>-</v>
      </c>
      <c r="BK36" s="223" t="str">
        <f t="shared" si="33"/>
        <v>-</v>
      </c>
      <c r="BL36" s="223" t="str">
        <f t="shared" si="33"/>
        <v>-</v>
      </c>
      <c r="BM36" s="223" t="str">
        <f t="shared" si="33"/>
        <v>-</v>
      </c>
      <c r="BN36" s="223" t="str">
        <f t="shared" si="33"/>
        <v>-</v>
      </c>
      <c r="BO36" s="270">
        <f t="shared" ref="BO36:BO37" si="34">AVERAGE(O36:BN36)</f>
        <v>44.487219536074242</v>
      </c>
    </row>
    <row r="37" spans="1:67" s="212" customFormat="1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9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34"/>
        <v>#DIV/0!</v>
      </c>
    </row>
    <row r="40" spans="1:67" x14ac:dyDescent="0.2">
      <c r="A40" s="213"/>
      <c r="B40" s="213"/>
      <c r="C40" s="213"/>
      <c r="D40" s="213"/>
      <c r="E40" s="213"/>
      <c r="F40" s="213"/>
      <c r="G40" s="213"/>
      <c r="H40" s="214"/>
      <c r="I40" s="213"/>
      <c r="J40" s="213"/>
      <c r="K40" s="213"/>
      <c r="L40" s="213"/>
      <c r="M40" s="213"/>
      <c r="N40" s="129" t="s">
        <v>960</v>
      </c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</row>
    <row r="41" spans="1:67" x14ac:dyDescent="0.2">
      <c r="A41" s="213"/>
      <c r="B41" s="213"/>
      <c r="C41" s="213"/>
      <c r="D41" s="213"/>
      <c r="E41" s="213"/>
      <c r="F41" s="213"/>
      <c r="G41" s="213"/>
      <c r="H41" s="214"/>
      <c r="I41" s="213"/>
      <c r="J41" s="213"/>
      <c r="K41" s="213"/>
      <c r="L41" s="213"/>
      <c r="M41" s="213"/>
      <c r="N41" s="127" t="s">
        <v>939</v>
      </c>
      <c r="O41" s="125">
        <v>1</v>
      </c>
      <c r="P41" s="125">
        <v>2</v>
      </c>
      <c r="Q41" s="125">
        <v>3</v>
      </c>
      <c r="R41" s="125">
        <v>4</v>
      </c>
      <c r="S41" s="125">
        <v>5</v>
      </c>
      <c r="T41" s="125">
        <v>6</v>
      </c>
      <c r="U41" s="125">
        <v>7</v>
      </c>
      <c r="V41" s="125">
        <v>8</v>
      </c>
      <c r="W41" s="125">
        <v>9</v>
      </c>
      <c r="X41" s="125">
        <v>10</v>
      </c>
      <c r="Y41" s="125">
        <v>11</v>
      </c>
      <c r="Z41" s="125">
        <v>12</v>
      </c>
      <c r="AA41" s="125">
        <v>13</v>
      </c>
      <c r="AB41" s="125">
        <v>14</v>
      </c>
      <c r="AC41" s="125">
        <v>15</v>
      </c>
      <c r="AD41" s="125">
        <v>16</v>
      </c>
      <c r="AE41" s="125">
        <v>17</v>
      </c>
      <c r="AF41" s="125">
        <v>18</v>
      </c>
      <c r="AG41" s="125">
        <v>19</v>
      </c>
      <c r="AH41" s="125">
        <v>20</v>
      </c>
      <c r="AI41" s="125">
        <v>21</v>
      </c>
      <c r="AJ41" s="125">
        <v>22</v>
      </c>
      <c r="AK41" s="125">
        <v>23</v>
      </c>
      <c r="AL41" s="125">
        <v>24</v>
      </c>
      <c r="AM41" s="125">
        <v>25</v>
      </c>
      <c r="AN41" s="125">
        <v>26</v>
      </c>
      <c r="AO41" s="125">
        <v>27</v>
      </c>
      <c r="AP41" s="125">
        <v>28</v>
      </c>
      <c r="AQ41" s="125">
        <v>29</v>
      </c>
      <c r="AR41" s="125">
        <v>30</v>
      </c>
      <c r="AS41" s="125">
        <v>31</v>
      </c>
      <c r="AT41" s="125">
        <v>32</v>
      </c>
      <c r="AU41" s="125">
        <v>33</v>
      </c>
      <c r="AV41" s="125">
        <v>34</v>
      </c>
      <c r="AW41" s="125">
        <v>35</v>
      </c>
      <c r="AX41" s="125">
        <v>36</v>
      </c>
      <c r="AY41" s="125">
        <v>37</v>
      </c>
      <c r="AZ41" s="125">
        <v>38</v>
      </c>
      <c r="BA41" s="125">
        <v>39</v>
      </c>
      <c r="BB41" s="125">
        <v>40</v>
      </c>
      <c r="BC41" s="125">
        <v>41</v>
      </c>
      <c r="BD41" s="125">
        <v>42</v>
      </c>
      <c r="BE41" s="125">
        <v>43</v>
      </c>
      <c r="BF41" s="125">
        <v>44</v>
      </c>
      <c r="BG41" s="125">
        <v>45</v>
      </c>
      <c r="BH41" s="125">
        <v>46</v>
      </c>
      <c r="BI41" s="125">
        <v>47</v>
      </c>
      <c r="BJ41" s="125">
        <v>48</v>
      </c>
      <c r="BK41" s="125">
        <v>49</v>
      </c>
      <c r="BL41" s="125">
        <v>50</v>
      </c>
      <c r="BM41" s="125">
        <v>51</v>
      </c>
      <c r="BN41" s="125">
        <v>52</v>
      </c>
    </row>
    <row r="42" spans="1:67" x14ac:dyDescent="0.2">
      <c r="A42" s="213"/>
      <c r="B42" s="213"/>
      <c r="C42" s="213"/>
      <c r="D42" s="213"/>
      <c r="E42" s="213"/>
      <c r="F42" s="213"/>
      <c r="G42" s="213"/>
      <c r="H42" s="214"/>
      <c r="I42" s="213"/>
      <c r="J42" s="213"/>
      <c r="K42" s="213"/>
      <c r="L42" s="213"/>
      <c r="M42" s="213"/>
      <c r="N42" s="127" t="s">
        <v>940</v>
      </c>
      <c r="O42" s="125">
        <f>SUM(O5,O10,O15,O20,O25,O30)</f>
        <v>165</v>
      </c>
      <c r="P42" s="125">
        <f t="shared" ref="P42:BN42" si="35">SUM(P5,P10,P15,P20,P25,P30)</f>
        <v>14.9</v>
      </c>
      <c r="Q42" s="125">
        <f t="shared" si="35"/>
        <v>14.9</v>
      </c>
      <c r="R42" s="125">
        <f t="shared" si="35"/>
        <v>14.9</v>
      </c>
      <c r="S42" s="125">
        <f t="shared" si="35"/>
        <v>1.5</v>
      </c>
      <c r="T42" s="125">
        <f t="shared" si="35"/>
        <v>1.5</v>
      </c>
      <c r="U42" s="125">
        <f t="shared" si="35"/>
        <v>0</v>
      </c>
      <c r="V42" s="125">
        <f t="shared" si="35"/>
        <v>0</v>
      </c>
      <c r="W42" s="125">
        <f t="shared" si="35"/>
        <v>0</v>
      </c>
      <c r="X42" s="125">
        <f t="shared" si="35"/>
        <v>0</v>
      </c>
      <c r="Y42" s="125">
        <f t="shared" si="35"/>
        <v>0</v>
      </c>
      <c r="Z42" s="125">
        <f t="shared" si="35"/>
        <v>0</v>
      </c>
      <c r="AA42" s="125">
        <f t="shared" si="35"/>
        <v>0</v>
      </c>
      <c r="AB42" s="125">
        <f t="shared" si="35"/>
        <v>0</v>
      </c>
      <c r="AC42" s="125">
        <f t="shared" si="35"/>
        <v>0</v>
      </c>
      <c r="AD42" s="125">
        <f t="shared" si="35"/>
        <v>0</v>
      </c>
      <c r="AE42" s="125">
        <f t="shared" si="35"/>
        <v>0</v>
      </c>
      <c r="AF42" s="125">
        <f t="shared" si="35"/>
        <v>0</v>
      </c>
      <c r="AG42" s="125">
        <f t="shared" si="35"/>
        <v>0</v>
      </c>
      <c r="AH42" s="125">
        <f t="shared" si="35"/>
        <v>0</v>
      </c>
      <c r="AI42" s="125">
        <f t="shared" si="35"/>
        <v>0</v>
      </c>
      <c r="AJ42" s="125">
        <f t="shared" si="35"/>
        <v>0</v>
      </c>
      <c r="AK42" s="125">
        <f t="shared" si="35"/>
        <v>0</v>
      </c>
      <c r="AL42" s="125">
        <f t="shared" si="35"/>
        <v>0</v>
      </c>
      <c r="AM42" s="125">
        <f t="shared" si="35"/>
        <v>3.5</v>
      </c>
      <c r="AN42" s="125">
        <f t="shared" si="35"/>
        <v>3.5</v>
      </c>
      <c r="AO42" s="125">
        <f t="shared" si="35"/>
        <v>2</v>
      </c>
      <c r="AP42" s="125">
        <f t="shared" si="35"/>
        <v>2</v>
      </c>
      <c r="AQ42" s="125">
        <f t="shared" si="35"/>
        <v>110.5</v>
      </c>
      <c r="AR42" s="125">
        <f t="shared" si="35"/>
        <v>110.5</v>
      </c>
      <c r="AS42" s="125">
        <f t="shared" si="35"/>
        <v>31.5</v>
      </c>
      <c r="AT42" s="125">
        <f t="shared" si="35"/>
        <v>31.5</v>
      </c>
      <c r="AU42" s="125">
        <f t="shared" si="35"/>
        <v>9.5</v>
      </c>
      <c r="AV42" s="125">
        <f t="shared" si="35"/>
        <v>9.5</v>
      </c>
      <c r="AW42" s="125">
        <f t="shared" si="35"/>
        <v>27.5</v>
      </c>
      <c r="AX42" s="125">
        <f t="shared" si="35"/>
        <v>27.5</v>
      </c>
      <c r="AY42" s="125">
        <f t="shared" si="35"/>
        <v>54.5</v>
      </c>
      <c r="AZ42" s="125">
        <f t="shared" si="35"/>
        <v>54.5</v>
      </c>
      <c r="BA42" s="125">
        <f t="shared" si="35"/>
        <v>63.5</v>
      </c>
      <c r="BB42" s="125">
        <f t="shared" si="35"/>
        <v>63.5</v>
      </c>
      <c r="BC42" s="125">
        <f t="shared" si="35"/>
        <v>31.5</v>
      </c>
      <c r="BD42" s="125">
        <f t="shared" si="35"/>
        <v>31.5</v>
      </c>
      <c r="BE42" s="125">
        <f t="shared" si="35"/>
        <v>138</v>
      </c>
      <c r="BF42" s="125">
        <f t="shared" si="35"/>
        <v>138</v>
      </c>
      <c r="BG42" s="125">
        <f t="shared" si="35"/>
        <v>81.5</v>
      </c>
      <c r="BH42" s="125">
        <f t="shared" si="35"/>
        <v>81.5</v>
      </c>
      <c r="BI42" s="125">
        <f t="shared" si="35"/>
        <v>0</v>
      </c>
      <c r="BJ42" s="125">
        <f t="shared" si="35"/>
        <v>0</v>
      </c>
      <c r="BK42" s="125">
        <f t="shared" si="35"/>
        <v>0</v>
      </c>
      <c r="BL42" s="125">
        <f t="shared" si="35"/>
        <v>0</v>
      </c>
      <c r="BM42" s="125">
        <f t="shared" si="35"/>
        <v>0</v>
      </c>
      <c r="BN42" s="125">
        <f t="shared" si="35"/>
        <v>0</v>
      </c>
    </row>
    <row r="43" spans="1:67" ht="12.75" customHeight="1" x14ac:dyDescent="0.2">
      <c r="A43" s="171"/>
      <c r="B43" s="171"/>
      <c r="C43" s="171"/>
      <c r="D43" s="171"/>
      <c r="E43" s="171"/>
      <c r="F43" s="171"/>
      <c r="G43" s="171"/>
      <c r="H43" s="172"/>
      <c r="I43" s="171"/>
      <c r="J43" s="171"/>
      <c r="K43" s="171"/>
      <c r="L43" s="171"/>
      <c r="M43" s="171"/>
      <c r="N43" s="127" t="s">
        <v>1067</v>
      </c>
      <c r="O43" s="125">
        <f>COUNT(O5,O10,O15,O20,O25,O30)</f>
        <v>2</v>
      </c>
      <c r="P43" s="125">
        <f t="shared" ref="P43:BN43" si="36">COUNT(P5,P10,P15,P20,P25,P30)</f>
        <v>2</v>
      </c>
      <c r="Q43" s="125">
        <f t="shared" si="36"/>
        <v>2</v>
      </c>
      <c r="R43" s="125">
        <f t="shared" si="36"/>
        <v>2</v>
      </c>
      <c r="S43" s="125">
        <f t="shared" si="36"/>
        <v>2</v>
      </c>
      <c r="T43" s="125">
        <f t="shared" si="36"/>
        <v>2</v>
      </c>
      <c r="U43" s="125">
        <f t="shared" si="36"/>
        <v>2</v>
      </c>
      <c r="V43" s="125">
        <f t="shared" si="36"/>
        <v>2</v>
      </c>
      <c r="W43" s="125">
        <f t="shared" si="36"/>
        <v>2</v>
      </c>
      <c r="X43" s="125">
        <f t="shared" si="36"/>
        <v>2</v>
      </c>
      <c r="Y43" s="125">
        <f t="shared" si="36"/>
        <v>2</v>
      </c>
      <c r="Z43" s="125">
        <f t="shared" si="36"/>
        <v>2</v>
      </c>
      <c r="AA43" s="125">
        <f t="shared" si="36"/>
        <v>2</v>
      </c>
      <c r="AB43" s="125">
        <f t="shared" si="36"/>
        <v>2</v>
      </c>
      <c r="AC43" s="125">
        <f t="shared" si="36"/>
        <v>2</v>
      </c>
      <c r="AD43" s="125">
        <f t="shared" si="36"/>
        <v>2</v>
      </c>
      <c r="AE43" s="125">
        <f t="shared" si="36"/>
        <v>2</v>
      </c>
      <c r="AF43" s="125">
        <f t="shared" si="36"/>
        <v>2</v>
      </c>
      <c r="AG43" s="125">
        <f t="shared" si="36"/>
        <v>2</v>
      </c>
      <c r="AH43" s="125">
        <f t="shared" si="36"/>
        <v>2</v>
      </c>
      <c r="AI43" s="125">
        <f t="shared" si="36"/>
        <v>2</v>
      </c>
      <c r="AJ43" s="125">
        <f t="shared" si="36"/>
        <v>2</v>
      </c>
      <c r="AK43" s="125">
        <f t="shared" si="36"/>
        <v>2</v>
      </c>
      <c r="AL43" s="125">
        <f t="shared" si="36"/>
        <v>2</v>
      </c>
      <c r="AM43" s="125">
        <f t="shared" si="36"/>
        <v>4</v>
      </c>
      <c r="AN43" s="125">
        <f>COUNT(AN5,AN10,AN15,AN20,AN25,AN30)</f>
        <v>4</v>
      </c>
      <c r="AO43" s="125">
        <f t="shared" si="36"/>
        <v>6</v>
      </c>
      <c r="AP43" s="125">
        <f t="shared" si="36"/>
        <v>6</v>
      </c>
      <c r="AQ43" s="125">
        <f t="shared" si="36"/>
        <v>6</v>
      </c>
      <c r="AR43" s="125">
        <f t="shared" si="36"/>
        <v>6</v>
      </c>
      <c r="AS43" s="125">
        <f t="shared" si="36"/>
        <v>4</v>
      </c>
      <c r="AT43" s="125">
        <f t="shared" si="36"/>
        <v>4</v>
      </c>
      <c r="AU43" s="125">
        <f t="shared" si="36"/>
        <v>3</v>
      </c>
      <c r="AV43" s="125">
        <f>COUNT(AV5,AV10,AV15,AV20,AV25,AV30)</f>
        <v>3</v>
      </c>
      <c r="AW43" s="125">
        <f t="shared" si="36"/>
        <v>3</v>
      </c>
      <c r="AX43" s="125">
        <f t="shared" si="36"/>
        <v>3</v>
      </c>
      <c r="AY43" s="125">
        <f t="shared" si="36"/>
        <v>3</v>
      </c>
      <c r="AZ43" s="125">
        <f t="shared" si="36"/>
        <v>3</v>
      </c>
      <c r="BA43" s="125">
        <f t="shared" si="36"/>
        <v>2</v>
      </c>
      <c r="BB43" s="125">
        <f t="shared" si="36"/>
        <v>2</v>
      </c>
      <c r="BC43" s="125">
        <f t="shared" si="36"/>
        <v>2</v>
      </c>
      <c r="BD43" s="125">
        <f t="shared" si="36"/>
        <v>2</v>
      </c>
      <c r="BE43" s="125">
        <f t="shared" si="36"/>
        <v>2</v>
      </c>
      <c r="BF43" s="125">
        <f t="shared" si="36"/>
        <v>2</v>
      </c>
      <c r="BG43" s="125">
        <f t="shared" si="36"/>
        <v>2</v>
      </c>
      <c r="BH43" s="125">
        <f t="shared" si="36"/>
        <v>2</v>
      </c>
      <c r="BI43" s="125">
        <f t="shared" si="36"/>
        <v>0</v>
      </c>
      <c r="BJ43" s="125">
        <f t="shared" si="36"/>
        <v>0</v>
      </c>
      <c r="BK43" s="125">
        <f t="shared" si="36"/>
        <v>0</v>
      </c>
      <c r="BL43" s="125">
        <f t="shared" si="36"/>
        <v>0</v>
      </c>
      <c r="BM43" s="125">
        <f t="shared" si="36"/>
        <v>0</v>
      </c>
      <c r="BN43" s="125">
        <f t="shared" si="36"/>
        <v>0</v>
      </c>
    </row>
    <row r="44" spans="1:67" ht="22.5" x14ac:dyDescent="0.2">
      <c r="A44" s="171"/>
      <c r="B44" s="171"/>
      <c r="C44" s="171"/>
      <c r="D44" s="171"/>
      <c r="E44" s="171"/>
      <c r="F44" s="171"/>
      <c r="G44" s="171"/>
      <c r="H44" s="172"/>
      <c r="I44" s="171"/>
      <c r="J44" s="171"/>
      <c r="K44" s="171"/>
      <c r="L44" s="171"/>
      <c r="M44" s="171"/>
      <c r="N44" s="128" t="s">
        <v>1068</v>
      </c>
      <c r="O44" s="126">
        <f>O42/O43</f>
        <v>82.5</v>
      </c>
      <c r="P44" s="126">
        <f t="shared" ref="P44:BN44" si="37">P42/P43</f>
        <v>7.45</v>
      </c>
      <c r="Q44" s="126">
        <f t="shared" si="37"/>
        <v>7.45</v>
      </c>
      <c r="R44" s="126">
        <f t="shared" si="37"/>
        <v>7.45</v>
      </c>
      <c r="S44" s="126">
        <f t="shared" si="37"/>
        <v>0.75</v>
      </c>
      <c r="T44" s="126">
        <f t="shared" si="37"/>
        <v>0.75</v>
      </c>
      <c r="U44" s="126">
        <f t="shared" si="37"/>
        <v>0</v>
      </c>
      <c r="V44" s="126">
        <f t="shared" si="37"/>
        <v>0</v>
      </c>
      <c r="W44" s="126">
        <f t="shared" si="37"/>
        <v>0</v>
      </c>
      <c r="X44" s="126">
        <f t="shared" si="37"/>
        <v>0</v>
      </c>
      <c r="Y44" s="126">
        <f t="shared" si="37"/>
        <v>0</v>
      </c>
      <c r="Z44" s="126">
        <f t="shared" si="37"/>
        <v>0</v>
      </c>
      <c r="AA44" s="126">
        <f t="shared" si="37"/>
        <v>0</v>
      </c>
      <c r="AB44" s="126">
        <f t="shared" si="37"/>
        <v>0</v>
      </c>
      <c r="AC44" s="126">
        <f t="shared" si="37"/>
        <v>0</v>
      </c>
      <c r="AD44" s="126">
        <f t="shared" si="37"/>
        <v>0</v>
      </c>
      <c r="AE44" s="126">
        <f t="shared" si="37"/>
        <v>0</v>
      </c>
      <c r="AF44" s="126">
        <f t="shared" si="37"/>
        <v>0</v>
      </c>
      <c r="AG44" s="126">
        <f t="shared" si="37"/>
        <v>0</v>
      </c>
      <c r="AH44" s="126">
        <f t="shared" si="37"/>
        <v>0</v>
      </c>
      <c r="AI44" s="126">
        <f t="shared" si="37"/>
        <v>0</v>
      </c>
      <c r="AJ44" s="126">
        <f t="shared" si="37"/>
        <v>0</v>
      </c>
      <c r="AK44" s="126">
        <f t="shared" si="37"/>
        <v>0</v>
      </c>
      <c r="AL44" s="126">
        <f t="shared" si="37"/>
        <v>0</v>
      </c>
      <c r="AM44" s="126">
        <f t="shared" si="37"/>
        <v>0.875</v>
      </c>
      <c r="AN44" s="126">
        <f t="shared" si="37"/>
        <v>0.875</v>
      </c>
      <c r="AO44" s="126">
        <f t="shared" si="37"/>
        <v>0.33333333333333331</v>
      </c>
      <c r="AP44" s="126">
        <f t="shared" si="37"/>
        <v>0.33333333333333331</v>
      </c>
      <c r="AQ44" s="126">
        <f t="shared" si="37"/>
        <v>18.416666666666668</v>
      </c>
      <c r="AR44" s="126">
        <f t="shared" si="37"/>
        <v>18.416666666666668</v>
      </c>
      <c r="AS44" s="126">
        <f t="shared" si="37"/>
        <v>7.875</v>
      </c>
      <c r="AT44" s="126">
        <f t="shared" si="37"/>
        <v>7.875</v>
      </c>
      <c r="AU44" s="126">
        <f t="shared" si="37"/>
        <v>3.1666666666666665</v>
      </c>
      <c r="AV44" s="126">
        <f t="shared" si="37"/>
        <v>3.1666666666666665</v>
      </c>
      <c r="AW44" s="126">
        <f t="shared" si="37"/>
        <v>9.1666666666666661</v>
      </c>
      <c r="AX44" s="126">
        <f t="shared" si="37"/>
        <v>9.1666666666666661</v>
      </c>
      <c r="AY44" s="126">
        <f t="shared" si="37"/>
        <v>18.166666666666668</v>
      </c>
      <c r="AZ44" s="126">
        <f t="shared" si="37"/>
        <v>18.166666666666668</v>
      </c>
      <c r="BA44" s="126">
        <f t="shared" si="37"/>
        <v>31.75</v>
      </c>
      <c r="BB44" s="126">
        <f t="shared" si="37"/>
        <v>31.75</v>
      </c>
      <c r="BC44" s="126">
        <f t="shared" si="37"/>
        <v>15.75</v>
      </c>
      <c r="BD44" s="126">
        <f t="shared" si="37"/>
        <v>15.75</v>
      </c>
      <c r="BE44" s="126">
        <f t="shared" si="37"/>
        <v>69</v>
      </c>
      <c r="BF44" s="126">
        <f t="shared" si="37"/>
        <v>69</v>
      </c>
      <c r="BG44" s="126">
        <f t="shared" si="37"/>
        <v>40.75</v>
      </c>
      <c r="BH44" s="126">
        <f t="shared" si="37"/>
        <v>40.75</v>
      </c>
      <c r="BI44" s="126" t="e">
        <f t="shared" si="37"/>
        <v>#DIV/0!</v>
      </c>
      <c r="BJ44" s="126" t="e">
        <f t="shared" si="37"/>
        <v>#DIV/0!</v>
      </c>
      <c r="BK44" s="126" t="e">
        <f t="shared" si="37"/>
        <v>#DIV/0!</v>
      </c>
      <c r="BL44" s="126" t="e">
        <f t="shared" si="37"/>
        <v>#DIV/0!</v>
      </c>
      <c r="BM44" s="126" t="e">
        <f t="shared" si="37"/>
        <v>#DIV/0!</v>
      </c>
      <c r="BN44" s="126" t="e">
        <f t="shared" si="37"/>
        <v>#DIV/0!</v>
      </c>
    </row>
  </sheetData>
  <mergeCells count="91">
    <mergeCell ref="K23:K27"/>
    <mergeCell ref="L23:L27"/>
    <mergeCell ref="M23:M27"/>
    <mergeCell ref="A28:A32"/>
    <mergeCell ref="B28:B32"/>
    <mergeCell ref="C28:C32"/>
    <mergeCell ref="D28:D32"/>
    <mergeCell ref="E28:E32"/>
    <mergeCell ref="F28:F32"/>
    <mergeCell ref="G28:G32"/>
    <mergeCell ref="H28:H32"/>
    <mergeCell ref="I28:I32"/>
    <mergeCell ref="J28:J32"/>
    <mergeCell ref="K28:K32"/>
    <mergeCell ref="L28:L32"/>
    <mergeCell ref="M28:M32"/>
    <mergeCell ref="F23:F27"/>
    <mergeCell ref="G23:G27"/>
    <mergeCell ref="H23:H27"/>
    <mergeCell ref="I23:I27"/>
    <mergeCell ref="J23:J27"/>
    <mergeCell ref="A23:A27"/>
    <mergeCell ref="B23:B27"/>
    <mergeCell ref="C23:C27"/>
    <mergeCell ref="D23:D27"/>
    <mergeCell ref="E23:E27"/>
    <mergeCell ref="K13:K17"/>
    <mergeCell ref="L13:L17"/>
    <mergeCell ref="M13:M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J18:J22"/>
    <mergeCell ref="K18:K22"/>
    <mergeCell ref="L18:L22"/>
    <mergeCell ref="M18:M22"/>
    <mergeCell ref="F13:F17"/>
    <mergeCell ref="G13:G17"/>
    <mergeCell ref="H13:H17"/>
    <mergeCell ref="I13:I17"/>
    <mergeCell ref="J13:J17"/>
    <mergeCell ref="A13:A17"/>
    <mergeCell ref="B13:B17"/>
    <mergeCell ref="C13:C17"/>
    <mergeCell ref="D13:D17"/>
    <mergeCell ref="E13:E17"/>
    <mergeCell ref="H8:H12"/>
    <mergeCell ref="I8:I12"/>
    <mergeCell ref="J8:J12"/>
    <mergeCell ref="K8:K12"/>
    <mergeCell ref="L8:L12"/>
    <mergeCell ref="H3:H7"/>
    <mergeCell ref="I3:I7"/>
    <mergeCell ref="J3:J7"/>
    <mergeCell ref="K3:K7"/>
    <mergeCell ref="L3:L7"/>
    <mergeCell ref="M3:M7"/>
    <mergeCell ref="M8:M12"/>
    <mergeCell ref="F3:F7"/>
    <mergeCell ref="A3:A7"/>
    <mergeCell ref="B3:B7"/>
    <mergeCell ref="C3:C7"/>
    <mergeCell ref="D3:D7"/>
    <mergeCell ref="E3:E7"/>
    <mergeCell ref="A8:A12"/>
    <mergeCell ref="B8:B12"/>
    <mergeCell ref="C8:C12"/>
    <mergeCell ref="D8:D12"/>
    <mergeCell ref="E8:E12"/>
    <mergeCell ref="F8:F12"/>
    <mergeCell ref="G8:G12"/>
    <mergeCell ref="G3:G7"/>
    <mergeCell ref="A33:A37"/>
    <mergeCell ref="B33:B37"/>
    <mergeCell ref="C33:C37"/>
    <mergeCell ref="D33:D37"/>
    <mergeCell ref="E33:E37"/>
    <mergeCell ref="K33:K37"/>
    <mergeCell ref="L33:L37"/>
    <mergeCell ref="M33:M37"/>
    <mergeCell ref="F33:F37"/>
    <mergeCell ref="G33:G37"/>
    <mergeCell ref="H33:H37"/>
    <mergeCell ref="I33:I37"/>
    <mergeCell ref="J33:J3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09"/>
  <sheetViews>
    <sheetView zoomScaleNormal="100" workbookViewId="0">
      <pane xSplit="14" ySplit="2" topLeftCell="AM186" activePane="bottomRight" state="frozen"/>
      <selection pane="topRight" activeCell="Q1" sqref="Q1"/>
      <selection pane="bottomLeft" activeCell="A3" sqref="A3"/>
      <selection pane="bottomRight" activeCell="N210" sqref="N210"/>
    </sheetView>
  </sheetViews>
  <sheetFormatPr baseColWidth="10" defaultRowHeight="12.75" x14ac:dyDescent="0.2"/>
  <cols>
    <col min="1" max="1" width="6.28515625" style="49" customWidth="1"/>
    <col min="2" max="2" width="5.7109375" style="49" customWidth="1"/>
    <col min="3" max="3" width="7.42578125" style="49" customWidth="1"/>
    <col min="4" max="4" width="8.140625" style="49" customWidth="1"/>
    <col min="5" max="5" width="8.28515625" style="49" customWidth="1"/>
    <col min="6" max="6" width="6.85546875" style="49" customWidth="1"/>
    <col min="7" max="7" width="6.7109375" style="49" customWidth="1"/>
    <col min="8" max="8" width="10.7109375" style="46" customWidth="1"/>
    <col min="9" max="9" width="8.42578125" style="49" customWidth="1"/>
    <col min="10" max="10" width="7.5703125" style="49" customWidth="1"/>
    <col min="11" max="11" width="6.5703125" style="49" customWidth="1"/>
    <col min="12" max="12" width="9.5703125" style="49" customWidth="1"/>
    <col min="13" max="13" width="5.85546875" style="49" customWidth="1"/>
    <col min="14" max="14" width="13.85546875" style="113" customWidth="1"/>
    <col min="15" max="66" width="3.85546875" style="113" customWidth="1"/>
    <col min="67" max="67" width="11.42578125" style="113"/>
  </cols>
  <sheetData>
    <row r="1" spans="1:67" s="40" customFormat="1" ht="36.75" x14ac:dyDescent="0.2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12</v>
      </c>
      <c r="G1" s="52" t="s">
        <v>619</v>
      </c>
      <c r="H1" s="52" t="s">
        <v>5</v>
      </c>
      <c r="I1" s="52" t="s">
        <v>6</v>
      </c>
      <c r="J1" s="52" t="s">
        <v>620</v>
      </c>
      <c r="K1" s="52" t="s">
        <v>621</v>
      </c>
      <c r="L1" s="52" t="s">
        <v>622</v>
      </c>
      <c r="M1" s="52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</row>
    <row r="2" spans="1:67" s="40" customFormat="1" ht="54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04" t="s">
        <v>72</v>
      </c>
      <c r="B3" s="304">
        <v>1</v>
      </c>
      <c r="C3" s="304" t="s">
        <v>170</v>
      </c>
      <c r="D3" s="304" t="s">
        <v>171</v>
      </c>
      <c r="E3" s="304" t="s">
        <v>172</v>
      </c>
      <c r="F3" s="304" t="s">
        <v>173</v>
      </c>
      <c r="G3" s="304" t="s">
        <v>264</v>
      </c>
      <c r="H3" s="305" t="s">
        <v>174</v>
      </c>
      <c r="I3" s="304" t="s">
        <v>175</v>
      </c>
      <c r="J3" s="304"/>
      <c r="K3" s="304"/>
      <c r="L3" s="304"/>
      <c r="M3" s="303"/>
      <c r="N3" s="219" t="s">
        <v>934</v>
      </c>
      <c r="O3" s="220">
        <v>0</v>
      </c>
      <c r="P3" s="220">
        <v>0</v>
      </c>
      <c r="Q3" s="220"/>
      <c r="R3" s="220">
        <v>1</v>
      </c>
      <c r="S3" s="220"/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1</v>
      </c>
      <c r="AH3" s="220">
        <v>0</v>
      </c>
      <c r="AI3" s="220">
        <v>2</v>
      </c>
      <c r="AJ3" s="220">
        <v>1</v>
      </c>
      <c r="AK3" s="220">
        <v>0</v>
      </c>
      <c r="AL3" s="220">
        <v>0</v>
      </c>
      <c r="AM3" s="220">
        <v>2</v>
      </c>
      <c r="AN3" s="220">
        <v>1</v>
      </c>
      <c r="AO3" s="220">
        <v>8</v>
      </c>
      <c r="AP3" s="220">
        <v>1</v>
      </c>
      <c r="AQ3" s="220">
        <v>9</v>
      </c>
      <c r="AR3" s="220">
        <v>14</v>
      </c>
      <c r="AS3" s="220">
        <v>363</v>
      </c>
      <c r="AT3" s="220">
        <v>312</v>
      </c>
      <c r="AU3" s="220">
        <v>58</v>
      </c>
      <c r="AV3" s="220">
        <v>67</v>
      </c>
      <c r="AW3" s="220">
        <v>21</v>
      </c>
      <c r="AX3" s="220">
        <v>43</v>
      </c>
      <c r="AY3" s="220">
        <v>45</v>
      </c>
      <c r="AZ3" s="220">
        <v>108</v>
      </c>
      <c r="BA3" s="220">
        <v>111</v>
      </c>
      <c r="BB3" s="220">
        <v>59</v>
      </c>
      <c r="BC3" s="220">
        <v>42</v>
      </c>
      <c r="BD3" s="220">
        <v>7</v>
      </c>
      <c r="BE3" s="220">
        <v>191</v>
      </c>
      <c r="BF3" s="220">
        <v>240</v>
      </c>
      <c r="BG3" s="220">
        <v>171</v>
      </c>
      <c r="BH3" s="220">
        <v>202</v>
      </c>
      <c r="BI3" s="220">
        <v>106</v>
      </c>
      <c r="BJ3" s="220">
        <v>13</v>
      </c>
      <c r="BK3" s="220">
        <v>0</v>
      </c>
      <c r="BL3" s="220">
        <v>0</v>
      </c>
      <c r="BM3" s="220">
        <v>0</v>
      </c>
      <c r="BN3" s="220">
        <v>12</v>
      </c>
      <c r="BO3" s="132">
        <f t="shared" ref="BO3:BO5" si="0">SUM(O3:BN3)</f>
        <v>2211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0</v>
      </c>
      <c r="P4" s="220">
        <v>0</v>
      </c>
      <c r="Q4" s="220"/>
      <c r="R4" s="220">
        <v>1</v>
      </c>
      <c r="S4" s="220"/>
      <c r="T4" s="220">
        <v>0</v>
      </c>
      <c r="U4" s="220">
        <v>0</v>
      </c>
      <c r="V4" s="220">
        <v>1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2</v>
      </c>
      <c r="AD4" s="220">
        <v>1</v>
      </c>
      <c r="AE4" s="220">
        <v>1</v>
      </c>
      <c r="AF4" s="220">
        <v>0</v>
      </c>
      <c r="AG4" s="220">
        <v>0</v>
      </c>
      <c r="AH4" s="220">
        <v>3</v>
      </c>
      <c r="AI4" s="220">
        <v>5</v>
      </c>
      <c r="AJ4" s="220">
        <v>0</v>
      </c>
      <c r="AK4" s="220">
        <v>3</v>
      </c>
      <c r="AL4" s="220">
        <v>2</v>
      </c>
      <c r="AM4" s="220">
        <v>2</v>
      </c>
      <c r="AN4" s="220">
        <v>0</v>
      </c>
      <c r="AO4" s="220">
        <v>1</v>
      </c>
      <c r="AP4" s="220">
        <v>0</v>
      </c>
      <c r="AQ4" s="220">
        <v>0</v>
      </c>
      <c r="AR4" s="220">
        <v>8</v>
      </c>
      <c r="AS4" s="220">
        <v>195</v>
      </c>
      <c r="AT4" s="220">
        <v>94</v>
      </c>
      <c r="AU4" s="220">
        <v>38</v>
      </c>
      <c r="AV4" s="220">
        <v>58</v>
      </c>
      <c r="AW4" s="220">
        <v>19</v>
      </c>
      <c r="AX4" s="220">
        <v>57</v>
      </c>
      <c r="AY4" s="220">
        <v>160</v>
      </c>
      <c r="AZ4" s="220">
        <v>112</v>
      </c>
      <c r="BA4" s="220">
        <v>109</v>
      </c>
      <c r="BB4" s="220">
        <v>55</v>
      </c>
      <c r="BC4" s="220">
        <v>14</v>
      </c>
      <c r="BD4" s="220">
        <v>10</v>
      </c>
      <c r="BE4" s="220">
        <v>207</v>
      </c>
      <c r="BF4" s="220">
        <v>166</v>
      </c>
      <c r="BG4" s="220">
        <v>97</v>
      </c>
      <c r="BH4" s="220">
        <v>294</v>
      </c>
      <c r="BI4" s="220">
        <v>97</v>
      </c>
      <c r="BJ4" s="220">
        <v>30</v>
      </c>
      <c r="BK4" s="220">
        <v>0</v>
      </c>
      <c r="BL4" s="220">
        <v>1</v>
      </c>
      <c r="BM4" s="220">
        <v>0</v>
      </c>
      <c r="BN4" s="220">
        <v>16</v>
      </c>
      <c r="BO4" s="132">
        <f t="shared" si="0"/>
        <v>1859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AY5" si="1">IF(ISBLANK(O3),"-",O3+O4)</f>
        <v>0</v>
      </c>
      <c r="P5" s="222">
        <f t="shared" si="1"/>
        <v>0</v>
      </c>
      <c r="Q5" s="222" t="str">
        <f t="shared" si="1"/>
        <v>-</v>
      </c>
      <c r="R5" s="222">
        <f t="shared" si="1"/>
        <v>2</v>
      </c>
      <c r="S5" s="222" t="str">
        <f t="shared" si="1"/>
        <v>-</v>
      </c>
      <c r="T5" s="222">
        <f t="shared" si="1"/>
        <v>0</v>
      </c>
      <c r="U5" s="222">
        <f t="shared" si="1"/>
        <v>0</v>
      </c>
      <c r="V5" s="222">
        <f t="shared" si="1"/>
        <v>1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2</v>
      </c>
      <c r="AD5" s="222">
        <f t="shared" si="1"/>
        <v>1</v>
      </c>
      <c r="AE5" s="222">
        <f t="shared" si="1"/>
        <v>1</v>
      </c>
      <c r="AF5" s="222">
        <f t="shared" si="1"/>
        <v>0</v>
      </c>
      <c r="AG5" s="222">
        <f t="shared" si="1"/>
        <v>1</v>
      </c>
      <c r="AH5" s="222">
        <f t="shared" si="1"/>
        <v>3</v>
      </c>
      <c r="AI5" s="222">
        <f t="shared" si="1"/>
        <v>7</v>
      </c>
      <c r="AJ5" s="222">
        <f t="shared" si="1"/>
        <v>1</v>
      </c>
      <c r="AK5" s="222">
        <f t="shared" si="1"/>
        <v>3</v>
      </c>
      <c r="AL5" s="222">
        <f t="shared" si="1"/>
        <v>2</v>
      </c>
      <c r="AM5" s="222">
        <f t="shared" si="1"/>
        <v>4</v>
      </c>
      <c r="AN5" s="222">
        <f t="shared" si="1"/>
        <v>1</v>
      </c>
      <c r="AO5" s="222">
        <f t="shared" si="1"/>
        <v>9</v>
      </c>
      <c r="AP5" s="222">
        <f t="shared" si="1"/>
        <v>1</v>
      </c>
      <c r="AQ5" s="222">
        <f t="shared" si="1"/>
        <v>9</v>
      </c>
      <c r="AR5" s="222">
        <f t="shared" si="1"/>
        <v>22</v>
      </c>
      <c r="AS5" s="222">
        <f t="shared" si="1"/>
        <v>558</v>
      </c>
      <c r="AT5" s="222">
        <f t="shared" si="1"/>
        <v>406</v>
      </c>
      <c r="AU5" s="222">
        <f t="shared" si="1"/>
        <v>96</v>
      </c>
      <c r="AV5" s="222">
        <f t="shared" si="1"/>
        <v>125</v>
      </c>
      <c r="AW5" s="222">
        <f t="shared" si="1"/>
        <v>40</v>
      </c>
      <c r="AX5" s="222">
        <f t="shared" si="1"/>
        <v>100</v>
      </c>
      <c r="AY5" s="222">
        <f t="shared" si="1"/>
        <v>205</v>
      </c>
      <c r="AZ5" s="222">
        <v>220</v>
      </c>
      <c r="BA5" s="222">
        <f t="shared" ref="BA5:BC5" si="2">IF(ISBLANK(BA3),"-",BA3+BA4)</f>
        <v>220</v>
      </c>
      <c r="BB5" s="222">
        <f t="shared" si="2"/>
        <v>114</v>
      </c>
      <c r="BC5" s="222">
        <f t="shared" si="2"/>
        <v>56</v>
      </c>
      <c r="BD5" s="222"/>
      <c r="BE5" s="222">
        <f>IF(ISBLANK(BE3),"-",BE3+BE4)</f>
        <v>398</v>
      </c>
      <c r="BF5" s="222"/>
      <c r="BG5" s="222">
        <f t="shared" ref="BG5:BN5" si="3">IF(ISBLANK(BG3),"-",BG3+BG4)</f>
        <v>268</v>
      </c>
      <c r="BH5" s="222">
        <f t="shared" si="3"/>
        <v>496</v>
      </c>
      <c r="BI5" s="222">
        <f t="shared" si="3"/>
        <v>203</v>
      </c>
      <c r="BJ5" s="222">
        <f t="shared" si="3"/>
        <v>43</v>
      </c>
      <c r="BK5" s="222">
        <f t="shared" si="3"/>
        <v>0</v>
      </c>
      <c r="BL5" s="222">
        <f t="shared" si="3"/>
        <v>1</v>
      </c>
      <c r="BM5" s="222">
        <f t="shared" si="3"/>
        <v>0</v>
      </c>
      <c r="BN5" s="222">
        <f t="shared" si="3"/>
        <v>28</v>
      </c>
      <c r="BO5" s="133">
        <f t="shared" si="0"/>
        <v>3647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tr">
        <f t="shared" ref="O6:BC6" si="4">IF(ISNUMBER(O5),(IF(O5&gt;0,(100/(O3+O4))*O3,"-")),"-")</f>
        <v>-</v>
      </c>
      <c r="P6" s="223" t="str">
        <f t="shared" si="4"/>
        <v>-</v>
      </c>
      <c r="Q6" s="223" t="str">
        <f t="shared" si="4"/>
        <v>-</v>
      </c>
      <c r="R6" s="223">
        <f t="shared" si="4"/>
        <v>50</v>
      </c>
      <c r="S6" s="223" t="str">
        <f t="shared" si="4"/>
        <v>-</v>
      </c>
      <c r="T6" s="223" t="str">
        <f t="shared" si="4"/>
        <v>-</v>
      </c>
      <c r="U6" s="223" t="str">
        <f t="shared" si="4"/>
        <v>-</v>
      </c>
      <c r="V6" s="223">
        <f t="shared" si="4"/>
        <v>0</v>
      </c>
      <c r="W6" s="223" t="str">
        <f t="shared" si="4"/>
        <v>-</v>
      </c>
      <c r="X6" s="223" t="str">
        <f t="shared" si="4"/>
        <v>-</v>
      </c>
      <c r="Y6" s="223" t="str">
        <f t="shared" si="4"/>
        <v>-</v>
      </c>
      <c r="Z6" s="223" t="str">
        <f t="shared" si="4"/>
        <v>-</v>
      </c>
      <c r="AA6" s="223" t="str">
        <f t="shared" si="4"/>
        <v>-</v>
      </c>
      <c r="AB6" s="223" t="str">
        <f t="shared" si="4"/>
        <v>-</v>
      </c>
      <c r="AC6" s="223">
        <f t="shared" si="4"/>
        <v>0</v>
      </c>
      <c r="AD6" s="223">
        <f t="shared" si="4"/>
        <v>0</v>
      </c>
      <c r="AE6" s="223">
        <f t="shared" si="4"/>
        <v>0</v>
      </c>
      <c r="AF6" s="223" t="str">
        <f t="shared" si="4"/>
        <v>-</v>
      </c>
      <c r="AG6" s="223">
        <f t="shared" si="4"/>
        <v>100</v>
      </c>
      <c r="AH6" s="223">
        <f t="shared" si="4"/>
        <v>0</v>
      </c>
      <c r="AI6" s="223">
        <f t="shared" si="4"/>
        <v>28.571428571428573</v>
      </c>
      <c r="AJ6" s="223">
        <f t="shared" si="4"/>
        <v>100</v>
      </c>
      <c r="AK6" s="223">
        <f t="shared" si="4"/>
        <v>0</v>
      </c>
      <c r="AL6" s="223">
        <f t="shared" si="4"/>
        <v>0</v>
      </c>
      <c r="AM6" s="223">
        <f t="shared" si="4"/>
        <v>50</v>
      </c>
      <c r="AN6" s="223">
        <f t="shared" si="4"/>
        <v>100</v>
      </c>
      <c r="AO6" s="223">
        <f t="shared" si="4"/>
        <v>88.888888888888886</v>
      </c>
      <c r="AP6" s="223">
        <f t="shared" si="4"/>
        <v>100</v>
      </c>
      <c r="AQ6" s="223">
        <f t="shared" si="4"/>
        <v>100</v>
      </c>
      <c r="AR6" s="223">
        <f t="shared" si="4"/>
        <v>63.63636363636364</v>
      </c>
      <c r="AS6" s="223">
        <f t="shared" si="4"/>
        <v>65.053763440860209</v>
      </c>
      <c r="AT6" s="223">
        <f t="shared" si="4"/>
        <v>76.847290640394093</v>
      </c>
      <c r="AU6" s="223">
        <f t="shared" si="4"/>
        <v>60.416666666666671</v>
      </c>
      <c r="AV6" s="223">
        <f t="shared" si="4"/>
        <v>53.6</v>
      </c>
      <c r="AW6" s="223">
        <f t="shared" si="4"/>
        <v>52.5</v>
      </c>
      <c r="AX6" s="223">
        <f t="shared" si="4"/>
        <v>43</v>
      </c>
      <c r="AY6" s="223">
        <f t="shared" si="4"/>
        <v>21.95121951219512</v>
      </c>
      <c r="AZ6" s="223">
        <f t="shared" si="4"/>
        <v>49.090909090909086</v>
      </c>
      <c r="BA6" s="223">
        <f t="shared" si="4"/>
        <v>50.454545454545453</v>
      </c>
      <c r="BB6" s="223">
        <f t="shared" si="4"/>
        <v>51.754385964912281</v>
      </c>
      <c r="BC6" s="223">
        <f t="shared" si="4"/>
        <v>75</v>
      </c>
      <c r="BD6" s="223"/>
      <c r="BE6" s="223">
        <f t="shared" ref="BE6:BN6" si="5">IF(ISNUMBER(BE5),(IF(BE5&gt;0,(100/(BE3+BE4))*BE3,"-")),"-")</f>
        <v>47.989949748743712</v>
      </c>
      <c r="BF6" s="223" t="str">
        <f t="shared" si="5"/>
        <v>-</v>
      </c>
      <c r="BG6" s="223">
        <f t="shared" si="5"/>
        <v>63.805970149253739</v>
      </c>
      <c r="BH6" s="223">
        <f t="shared" si="5"/>
        <v>40.725806451612904</v>
      </c>
      <c r="BI6" s="223">
        <f t="shared" si="5"/>
        <v>52.216748768472904</v>
      </c>
      <c r="BJ6" s="223">
        <f t="shared" si="5"/>
        <v>30.232558139534884</v>
      </c>
      <c r="BK6" s="223" t="str">
        <f t="shared" si="5"/>
        <v>-</v>
      </c>
      <c r="BL6" s="223">
        <f t="shared" si="5"/>
        <v>0</v>
      </c>
      <c r="BM6" s="223" t="str">
        <f t="shared" si="5"/>
        <v>-</v>
      </c>
      <c r="BN6" s="223">
        <f t="shared" si="5"/>
        <v>42.857142857142861</v>
      </c>
      <c r="BO6" s="270">
        <f t="shared" ref="BO6:BO7" si="6">AVERAGE(O6:BN6)</f>
        <v>47.388389656626423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6"/>
        <v>#DIV/0!</v>
      </c>
    </row>
    <row r="8" spans="1:67" ht="12.75" customHeight="1" x14ac:dyDescent="0.2">
      <c r="A8" s="304" t="s">
        <v>72</v>
      </c>
      <c r="B8" s="304">
        <v>2</v>
      </c>
      <c r="C8" s="304" t="s">
        <v>170</v>
      </c>
      <c r="D8" s="304" t="s">
        <v>171</v>
      </c>
      <c r="E8" s="304" t="s">
        <v>172</v>
      </c>
      <c r="F8" s="304" t="s">
        <v>176</v>
      </c>
      <c r="G8" s="304" t="s">
        <v>265</v>
      </c>
      <c r="H8" s="305" t="s">
        <v>177</v>
      </c>
      <c r="I8" s="304" t="s">
        <v>178</v>
      </c>
      <c r="J8" s="304"/>
      <c r="K8" s="304"/>
      <c r="L8" s="304"/>
      <c r="M8" s="303"/>
      <c r="N8" s="219" t="s">
        <v>934</v>
      </c>
      <c r="O8" s="220">
        <v>1</v>
      </c>
      <c r="P8" s="220">
        <v>0</v>
      </c>
      <c r="Q8" s="220"/>
      <c r="R8" s="220">
        <v>0</v>
      </c>
      <c r="S8" s="220"/>
      <c r="T8" s="220"/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1</v>
      </c>
      <c r="AJ8" s="220">
        <v>0</v>
      </c>
      <c r="AK8" s="220">
        <v>0</v>
      </c>
      <c r="AL8" s="220">
        <v>1</v>
      </c>
      <c r="AM8" s="220">
        <v>0</v>
      </c>
      <c r="AN8" s="220">
        <v>0</v>
      </c>
      <c r="AO8" s="220">
        <v>1</v>
      </c>
      <c r="AP8" s="220">
        <v>3</v>
      </c>
      <c r="AQ8" s="220">
        <v>3</v>
      </c>
      <c r="AR8" s="220">
        <v>12</v>
      </c>
      <c r="AS8" s="220">
        <v>82</v>
      </c>
      <c r="AT8" s="220">
        <v>43</v>
      </c>
      <c r="AU8" s="220">
        <v>31</v>
      </c>
      <c r="AV8" s="220">
        <v>20</v>
      </c>
      <c r="AW8" s="220">
        <v>37</v>
      </c>
      <c r="AX8" s="220">
        <v>40</v>
      </c>
      <c r="AY8" s="220">
        <v>78</v>
      </c>
      <c r="AZ8" s="220">
        <v>85</v>
      </c>
      <c r="BA8" s="220">
        <v>158</v>
      </c>
      <c r="BB8" s="220">
        <v>103</v>
      </c>
      <c r="BC8" s="220">
        <v>94</v>
      </c>
      <c r="BD8" s="220">
        <v>120</v>
      </c>
      <c r="BE8" s="220">
        <v>186</v>
      </c>
      <c r="BF8" s="220">
        <v>347</v>
      </c>
      <c r="BG8" s="220">
        <v>99</v>
      </c>
      <c r="BH8" s="220">
        <v>68</v>
      </c>
      <c r="BI8" s="220">
        <v>42</v>
      </c>
      <c r="BJ8" s="220">
        <v>10</v>
      </c>
      <c r="BK8" s="220">
        <v>0</v>
      </c>
      <c r="BL8" s="220">
        <v>0</v>
      </c>
      <c r="BM8" s="220">
        <v>0</v>
      </c>
      <c r="BN8" s="220">
        <v>5</v>
      </c>
      <c r="BO8" s="132">
        <f t="shared" ref="BO8:BO10" si="7">SUM(O8:BN8)</f>
        <v>1670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0</v>
      </c>
      <c r="P9" s="220">
        <v>0</v>
      </c>
      <c r="Q9" s="220"/>
      <c r="R9" s="220">
        <v>0</v>
      </c>
      <c r="S9" s="220"/>
      <c r="T9" s="220"/>
      <c r="U9" s="220">
        <v>0</v>
      </c>
      <c r="V9" s="220">
        <v>0</v>
      </c>
      <c r="W9" s="220">
        <v>0</v>
      </c>
      <c r="X9" s="220">
        <v>0</v>
      </c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2</v>
      </c>
      <c r="AI9" s="220">
        <v>2</v>
      </c>
      <c r="AJ9" s="220">
        <v>0</v>
      </c>
      <c r="AK9" s="220">
        <v>0</v>
      </c>
      <c r="AL9" s="220">
        <v>2</v>
      </c>
      <c r="AM9" s="220">
        <v>1</v>
      </c>
      <c r="AN9" s="220">
        <v>0</v>
      </c>
      <c r="AO9" s="220">
        <v>2</v>
      </c>
      <c r="AP9" s="220">
        <v>0</v>
      </c>
      <c r="AQ9" s="220">
        <v>6</v>
      </c>
      <c r="AR9" s="220">
        <v>21</v>
      </c>
      <c r="AS9" s="220">
        <v>71</v>
      </c>
      <c r="AT9" s="220">
        <v>46</v>
      </c>
      <c r="AU9" s="220">
        <v>52</v>
      </c>
      <c r="AV9" s="220">
        <v>32</v>
      </c>
      <c r="AW9" s="220">
        <v>54</v>
      </c>
      <c r="AX9" s="220">
        <v>74</v>
      </c>
      <c r="AY9" s="220">
        <v>228</v>
      </c>
      <c r="AZ9" s="220">
        <v>78</v>
      </c>
      <c r="BA9" s="220">
        <v>160</v>
      </c>
      <c r="BB9" s="220">
        <v>82</v>
      </c>
      <c r="BC9" s="220">
        <v>61</v>
      </c>
      <c r="BD9" s="220">
        <v>98</v>
      </c>
      <c r="BE9" s="220">
        <v>194</v>
      </c>
      <c r="BF9" s="220">
        <v>189</v>
      </c>
      <c r="BG9" s="220">
        <v>72</v>
      </c>
      <c r="BH9" s="220">
        <v>52</v>
      </c>
      <c r="BI9" s="220">
        <v>45</v>
      </c>
      <c r="BJ9" s="220">
        <v>7</v>
      </c>
      <c r="BK9" s="220">
        <v>2</v>
      </c>
      <c r="BL9" s="220">
        <v>0</v>
      </c>
      <c r="BM9" s="220">
        <v>0</v>
      </c>
      <c r="BN9" s="220">
        <v>10</v>
      </c>
      <c r="BO9" s="132">
        <f t="shared" si="7"/>
        <v>1643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AY10" si="8">IF(ISBLANK(O8),"-",O8+O9)</f>
        <v>1</v>
      </c>
      <c r="P10" s="222">
        <f t="shared" si="8"/>
        <v>0</v>
      </c>
      <c r="Q10" s="222" t="str">
        <f t="shared" si="8"/>
        <v>-</v>
      </c>
      <c r="R10" s="222">
        <f t="shared" si="8"/>
        <v>0</v>
      </c>
      <c r="S10" s="222" t="str">
        <f t="shared" si="8"/>
        <v>-</v>
      </c>
      <c r="T10" s="222" t="str">
        <f t="shared" si="8"/>
        <v>-</v>
      </c>
      <c r="U10" s="222">
        <f t="shared" si="8"/>
        <v>0</v>
      </c>
      <c r="V10" s="222">
        <f t="shared" si="8"/>
        <v>0</v>
      </c>
      <c r="W10" s="222">
        <f t="shared" si="8"/>
        <v>0</v>
      </c>
      <c r="X10" s="222">
        <f t="shared" si="8"/>
        <v>0</v>
      </c>
      <c r="Y10" s="222">
        <f t="shared" si="8"/>
        <v>0</v>
      </c>
      <c r="Z10" s="222">
        <f t="shared" si="8"/>
        <v>0</v>
      </c>
      <c r="AA10" s="222">
        <f t="shared" si="8"/>
        <v>0</v>
      </c>
      <c r="AB10" s="222">
        <f t="shared" si="8"/>
        <v>0</v>
      </c>
      <c r="AC10" s="222">
        <f t="shared" si="8"/>
        <v>0</v>
      </c>
      <c r="AD10" s="222">
        <f t="shared" si="8"/>
        <v>0</v>
      </c>
      <c r="AE10" s="222">
        <f t="shared" si="8"/>
        <v>0</v>
      </c>
      <c r="AF10" s="222">
        <f t="shared" si="8"/>
        <v>0</v>
      </c>
      <c r="AG10" s="222">
        <f t="shared" si="8"/>
        <v>0</v>
      </c>
      <c r="AH10" s="222">
        <f t="shared" si="8"/>
        <v>2</v>
      </c>
      <c r="AI10" s="222">
        <f t="shared" si="8"/>
        <v>3</v>
      </c>
      <c r="AJ10" s="222">
        <f t="shared" si="8"/>
        <v>0</v>
      </c>
      <c r="AK10" s="222">
        <f t="shared" si="8"/>
        <v>0</v>
      </c>
      <c r="AL10" s="222">
        <f t="shared" si="8"/>
        <v>3</v>
      </c>
      <c r="AM10" s="222">
        <f t="shared" si="8"/>
        <v>1</v>
      </c>
      <c r="AN10" s="222">
        <f t="shared" si="8"/>
        <v>0</v>
      </c>
      <c r="AO10" s="222">
        <f t="shared" si="8"/>
        <v>3</v>
      </c>
      <c r="AP10" s="222">
        <f t="shared" si="8"/>
        <v>3</v>
      </c>
      <c r="AQ10" s="222">
        <f t="shared" si="8"/>
        <v>9</v>
      </c>
      <c r="AR10" s="222">
        <f t="shared" si="8"/>
        <v>33</v>
      </c>
      <c r="AS10" s="222">
        <f t="shared" si="8"/>
        <v>153</v>
      </c>
      <c r="AT10" s="222">
        <f t="shared" si="8"/>
        <v>89</v>
      </c>
      <c r="AU10" s="222">
        <f t="shared" si="8"/>
        <v>83</v>
      </c>
      <c r="AV10" s="222">
        <f t="shared" si="8"/>
        <v>52</v>
      </c>
      <c r="AW10" s="222">
        <f t="shared" si="8"/>
        <v>91</v>
      </c>
      <c r="AX10" s="222">
        <f t="shared" si="8"/>
        <v>114</v>
      </c>
      <c r="AY10" s="222">
        <f t="shared" si="8"/>
        <v>306</v>
      </c>
      <c r="AZ10" s="222">
        <v>163</v>
      </c>
      <c r="BA10" s="222">
        <f t="shared" ref="BA10:BN10" si="9">IF(ISBLANK(BA8),"-",BA8+BA9)</f>
        <v>318</v>
      </c>
      <c r="BB10" s="222">
        <f t="shared" si="9"/>
        <v>185</v>
      </c>
      <c r="BC10" s="222">
        <f t="shared" si="9"/>
        <v>155</v>
      </c>
      <c r="BD10" s="222">
        <f t="shared" si="9"/>
        <v>218</v>
      </c>
      <c r="BE10" s="222">
        <f t="shared" si="9"/>
        <v>380</v>
      </c>
      <c r="BF10" s="222">
        <f t="shared" si="9"/>
        <v>536</v>
      </c>
      <c r="BG10" s="222">
        <f t="shared" si="9"/>
        <v>171</v>
      </c>
      <c r="BH10" s="222">
        <f t="shared" si="9"/>
        <v>120</v>
      </c>
      <c r="BI10" s="222">
        <f t="shared" si="9"/>
        <v>87</v>
      </c>
      <c r="BJ10" s="222">
        <f t="shared" si="9"/>
        <v>17</v>
      </c>
      <c r="BK10" s="222">
        <f t="shared" si="9"/>
        <v>2</v>
      </c>
      <c r="BL10" s="222">
        <f t="shared" si="9"/>
        <v>0</v>
      </c>
      <c r="BM10" s="222">
        <f t="shared" si="9"/>
        <v>0</v>
      </c>
      <c r="BN10" s="222">
        <f t="shared" si="9"/>
        <v>15</v>
      </c>
      <c r="BO10" s="133">
        <f t="shared" si="7"/>
        <v>3313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>
        <f t="shared" ref="O11:AO11" si="10">IF(ISNUMBER(O10),(IF(O10&gt;0,(100/(O8+O9))*O8,"-")),"-")</f>
        <v>100</v>
      </c>
      <c r="P11" s="223" t="str">
        <f t="shared" si="10"/>
        <v>-</v>
      </c>
      <c r="Q11" s="223" t="str">
        <f t="shared" si="10"/>
        <v>-</v>
      </c>
      <c r="R11" s="223" t="str">
        <f t="shared" si="10"/>
        <v>-</v>
      </c>
      <c r="S11" s="223" t="str">
        <f t="shared" si="10"/>
        <v>-</v>
      </c>
      <c r="T11" s="223" t="str">
        <f t="shared" si="10"/>
        <v>-</v>
      </c>
      <c r="U11" s="223" t="str">
        <f t="shared" si="10"/>
        <v>-</v>
      </c>
      <c r="V11" s="223" t="str">
        <f t="shared" si="10"/>
        <v>-</v>
      </c>
      <c r="W11" s="223" t="str">
        <f t="shared" si="10"/>
        <v>-</v>
      </c>
      <c r="X11" s="223" t="str">
        <f t="shared" si="10"/>
        <v>-</v>
      </c>
      <c r="Y11" s="223" t="str">
        <f t="shared" si="10"/>
        <v>-</v>
      </c>
      <c r="Z11" s="223" t="str">
        <f t="shared" si="10"/>
        <v>-</v>
      </c>
      <c r="AA11" s="223" t="str">
        <f t="shared" si="10"/>
        <v>-</v>
      </c>
      <c r="AB11" s="223" t="str">
        <f t="shared" si="10"/>
        <v>-</v>
      </c>
      <c r="AC11" s="223" t="str">
        <f t="shared" si="10"/>
        <v>-</v>
      </c>
      <c r="AD11" s="223" t="str">
        <f t="shared" si="10"/>
        <v>-</v>
      </c>
      <c r="AE11" s="223" t="str">
        <f t="shared" si="10"/>
        <v>-</v>
      </c>
      <c r="AF11" s="223" t="str">
        <f t="shared" si="10"/>
        <v>-</v>
      </c>
      <c r="AG11" s="223" t="str">
        <f t="shared" si="10"/>
        <v>-</v>
      </c>
      <c r="AH11" s="223">
        <f t="shared" si="10"/>
        <v>0</v>
      </c>
      <c r="AI11" s="223">
        <f t="shared" si="10"/>
        <v>33.333333333333336</v>
      </c>
      <c r="AJ11" s="223" t="str">
        <f t="shared" si="10"/>
        <v>-</v>
      </c>
      <c r="AK11" s="223" t="str">
        <f t="shared" si="10"/>
        <v>-</v>
      </c>
      <c r="AL11" s="223">
        <f t="shared" si="10"/>
        <v>33.333333333333336</v>
      </c>
      <c r="AM11" s="223">
        <f t="shared" si="10"/>
        <v>0</v>
      </c>
      <c r="AN11" s="223" t="str">
        <f t="shared" si="10"/>
        <v>-</v>
      </c>
      <c r="AO11" s="223">
        <f t="shared" si="10"/>
        <v>33.333333333333336</v>
      </c>
      <c r="AP11" s="223">
        <v>0</v>
      </c>
      <c r="AQ11" s="223">
        <f t="shared" ref="AQ11:AY11" si="11">IF(ISNUMBER(AQ10),(IF(AQ10&gt;0,(100/(AQ8+AQ9))*AQ8,"-")),"-")</f>
        <v>33.333333333333329</v>
      </c>
      <c r="AR11" s="223">
        <f t="shared" si="11"/>
        <v>36.36363636363636</v>
      </c>
      <c r="AS11" s="223">
        <f t="shared" si="11"/>
        <v>53.594771241830067</v>
      </c>
      <c r="AT11" s="223">
        <f t="shared" si="11"/>
        <v>48.314606741573037</v>
      </c>
      <c r="AU11" s="223">
        <f t="shared" si="11"/>
        <v>37.349397590361448</v>
      </c>
      <c r="AV11" s="223">
        <f t="shared" si="11"/>
        <v>38.46153846153846</v>
      </c>
      <c r="AW11" s="223">
        <f t="shared" si="11"/>
        <v>40.659340659340664</v>
      </c>
      <c r="AX11" s="223">
        <f t="shared" si="11"/>
        <v>35.087719298245609</v>
      </c>
      <c r="AY11" s="223">
        <f t="shared" si="11"/>
        <v>25.490196078431374</v>
      </c>
      <c r="AZ11" s="220"/>
      <c r="BA11" s="223">
        <f t="shared" ref="BA11:BN11" si="12">IF(ISNUMBER(BA10),(IF(BA10&gt;0,(100/(BA8+BA9))*BA8,"-")),"-")</f>
        <v>49.685534591194966</v>
      </c>
      <c r="BB11" s="223">
        <f t="shared" si="12"/>
        <v>55.675675675675677</v>
      </c>
      <c r="BC11" s="223">
        <f t="shared" si="12"/>
        <v>60.645161290322577</v>
      </c>
      <c r="BD11" s="223">
        <f t="shared" si="12"/>
        <v>55.045871559633028</v>
      </c>
      <c r="BE11" s="223">
        <f t="shared" si="12"/>
        <v>48.94736842105263</v>
      </c>
      <c r="BF11" s="223">
        <f t="shared" si="12"/>
        <v>64.738805970149258</v>
      </c>
      <c r="BG11" s="223">
        <f t="shared" si="12"/>
        <v>57.89473684210526</v>
      </c>
      <c r="BH11" s="223">
        <f t="shared" si="12"/>
        <v>56.666666666666671</v>
      </c>
      <c r="BI11" s="223">
        <f t="shared" si="12"/>
        <v>48.275862068965516</v>
      </c>
      <c r="BJ11" s="223">
        <f t="shared" si="12"/>
        <v>58.82352941176471</v>
      </c>
      <c r="BK11" s="223">
        <f t="shared" si="12"/>
        <v>0</v>
      </c>
      <c r="BL11" s="223" t="str">
        <f t="shared" si="12"/>
        <v>-</v>
      </c>
      <c r="BM11" s="223" t="str">
        <f t="shared" si="12"/>
        <v>-</v>
      </c>
      <c r="BN11" s="223">
        <f t="shared" si="12"/>
        <v>33.333333333333336</v>
      </c>
      <c r="BO11" s="270">
        <f t="shared" ref="BO11:BO12" si="13">AVERAGE(O11:BN11)</f>
        <v>40.656681628541207</v>
      </c>
    </row>
    <row r="12" spans="1:67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13"/>
        <v>#DIV/0!</v>
      </c>
    </row>
    <row r="13" spans="1:67" ht="12.75" customHeight="1" x14ac:dyDescent="0.2">
      <c r="A13" s="304" t="s">
        <v>72</v>
      </c>
      <c r="B13" s="304">
        <v>3</v>
      </c>
      <c r="C13" s="304" t="s">
        <v>170</v>
      </c>
      <c r="D13" s="304" t="s">
        <v>171</v>
      </c>
      <c r="E13" s="304" t="s">
        <v>172</v>
      </c>
      <c r="F13" s="304" t="s">
        <v>179</v>
      </c>
      <c r="G13" s="304" t="s">
        <v>266</v>
      </c>
      <c r="H13" s="305" t="s">
        <v>180</v>
      </c>
      <c r="I13" s="304" t="s">
        <v>181</v>
      </c>
      <c r="J13" s="304"/>
      <c r="K13" s="304"/>
      <c r="L13" s="304"/>
      <c r="M13" s="303"/>
      <c r="N13" s="219" t="s">
        <v>934</v>
      </c>
      <c r="O13" s="230">
        <v>0</v>
      </c>
      <c r="P13" s="230">
        <v>0</v>
      </c>
      <c r="Q13" s="230"/>
      <c r="R13" s="230">
        <v>0</v>
      </c>
      <c r="S13" s="230"/>
      <c r="T13" s="230">
        <v>0</v>
      </c>
      <c r="U13" s="230">
        <v>0</v>
      </c>
      <c r="V13" s="230">
        <v>0</v>
      </c>
      <c r="W13" s="230">
        <v>0</v>
      </c>
      <c r="X13" s="230">
        <v>0</v>
      </c>
      <c r="Y13" s="230">
        <v>0</v>
      </c>
      <c r="Z13" s="230">
        <v>0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0</v>
      </c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230">
        <v>1</v>
      </c>
      <c r="AN13" s="230">
        <v>1</v>
      </c>
      <c r="AO13" s="230">
        <v>2</v>
      </c>
      <c r="AP13" s="230">
        <v>3</v>
      </c>
      <c r="AQ13" s="230">
        <v>13</v>
      </c>
      <c r="AR13" s="230">
        <v>6</v>
      </c>
      <c r="AS13" s="230">
        <v>56</v>
      </c>
      <c r="AT13" s="230">
        <v>15</v>
      </c>
      <c r="AU13" s="230">
        <v>8</v>
      </c>
      <c r="AV13" s="230">
        <v>30</v>
      </c>
      <c r="AW13" s="230">
        <v>3</v>
      </c>
      <c r="AX13" s="230">
        <v>4</v>
      </c>
      <c r="AY13" s="230">
        <v>7</v>
      </c>
      <c r="AZ13" s="230">
        <v>14</v>
      </c>
      <c r="BA13" s="230">
        <v>0</v>
      </c>
      <c r="BB13" s="230">
        <v>15</v>
      </c>
      <c r="BC13" s="230">
        <v>6</v>
      </c>
      <c r="BD13" s="230">
        <v>1</v>
      </c>
      <c r="BE13" s="230">
        <v>18</v>
      </c>
      <c r="BF13" s="230">
        <v>11</v>
      </c>
      <c r="BG13" s="230">
        <v>19</v>
      </c>
      <c r="BH13" s="230">
        <v>20</v>
      </c>
      <c r="BI13" s="230">
        <v>110</v>
      </c>
      <c r="BJ13" s="230">
        <v>2</v>
      </c>
      <c r="BK13" s="230">
        <v>0</v>
      </c>
      <c r="BL13" s="230">
        <v>0</v>
      </c>
      <c r="BM13" s="230">
        <v>0</v>
      </c>
      <c r="BN13" s="230">
        <v>1</v>
      </c>
      <c r="BO13" s="132">
        <f t="shared" ref="BO13:BO15" si="14">SUM(O13:BN13)</f>
        <v>366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30">
        <v>0</v>
      </c>
      <c r="P14" s="230">
        <v>0</v>
      </c>
      <c r="Q14" s="230"/>
      <c r="R14" s="230">
        <v>0</v>
      </c>
      <c r="S14" s="230"/>
      <c r="T14" s="230">
        <v>1</v>
      </c>
      <c r="U14" s="230">
        <v>0</v>
      </c>
      <c r="V14" s="230">
        <v>0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0</v>
      </c>
      <c r="AG14" s="230">
        <v>0</v>
      </c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230">
        <v>0</v>
      </c>
      <c r="AN14" s="230">
        <v>2</v>
      </c>
      <c r="AO14" s="230">
        <v>0</v>
      </c>
      <c r="AP14" s="230">
        <v>2</v>
      </c>
      <c r="AQ14" s="230">
        <v>9</v>
      </c>
      <c r="AR14" s="230">
        <v>4</v>
      </c>
      <c r="AS14" s="230">
        <v>34</v>
      </c>
      <c r="AT14" s="230">
        <v>1</v>
      </c>
      <c r="AU14" s="230">
        <v>2</v>
      </c>
      <c r="AV14" s="230">
        <v>24</v>
      </c>
      <c r="AW14" s="230">
        <v>4</v>
      </c>
      <c r="AX14" s="230">
        <v>2</v>
      </c>
      <c r="AY14" s="230">
        <v>5</v>
      </c>
      <c r="AZ14" s="230">
        <v>16</v>
      </c>
      <c r="BA14" s="230">
        <v>5</v>
      </c>
      <c r="BB14" s="230">
        <v>14</v>
      </c>
      <c r="BC14" s="230">
        <v>4</v>
      </c>
      <c r="BD14" s="230">
        <v>0</v>
      </c>
      <c r="BE14" s="230">
        <v>25</v>
      </c>
      <c r="BF14" s="230">
        <v>1</v>
      </c>
      <c r="BG14" s="230">
        <v>23</v>
      </c>
      <c r="BH14" s="230">
        <v>17</v>
      </c>
      <c r="BI14" s="230">
        <v>86</v>
      </c>
      <c r="BJ14" s="230">
        <v>1</v>
      </c>
      <c r="BK14" s="230">
        <v>0</v>
      </c>
      <c r="BL14" s="230">
        <v>0</v>
      </c>
      <c r="BM14" s="230">
        <v>0</v>
      </c>
      <c r="BN14" s="230">
        <v>3</v>
      </c>
      <c r="BO14" s="132">
        <f t="shared" si="14"/>
        <v>285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>
        <f t="shared" ref="O15:AY15" si="15">IF(ISBLANK(O13),"-",O13+O14)</f>
        <v>0</v>
      </c>
      <c r="P15" s="222">
        <f t="shared" si="15"/>
        <v>0</v>
      </c>
      <c r="Q15" s="222" t="str">
        <f t="shared" si="15"/>
        <v>-</v>
      </c>
      <c r="R15" s="222">
        <f t="shared" si="15"/>
        <v>0</v>
      </c>
      <c r="S15" s="222" t="str">
        <f t="shared" si="15"/>
        <v>-</v>
      </c>
      <c r="T15" s="222">
        <f t="shared" si="15"/>
        <v>1</v>
      </c>
      <c r="U15" s="222">
        <f t="shared" si="15"/>
        <v>0</v>
      </c>
      <c r="V15" s="222">
        <f t="shared" si="15"/>
        <v>0</v>
      </c>
      <c r="W15" s="222">
        <f t="shared" si="15"/>
        <v>0</v>
      </c>
      <c r="X15" s="222">
        <f t="shared" si="15"/>
        <v>0</v>
      </c>
      <c r="Y15" s="222">
        <f t="shared" si="15"/>
        <v>0</v>
      </c>
      <c r="Z15" s="222">
        <f t="shared" si="15"/>
        <v>0</v>
      </c>
      <c r="AA15" s="222">
        <f t="shared" si="15"/>
        <v>0</v>
      </c>
      <c r="AB15" s="222">
        <f t="shared" si="15"/>
        <v>0</v>
      </c>
      <c r="AC15" s="222">
        <f t="shared" si="15"/>
        <v>0</v>
      </c>
      <c r="AD15" s="222">
        <f t="shared" si="15"/>
        <v>0</v>
      </c>
      <c r="AE15" s="222">
        <f t="shared" si="15"/>
        <v>0</v>
      </c>
      <c r="AF15" s="222">
        <f t="shared" si="15"/>
        <v>0</v>
      </c>
      <c r="AG15" s="222">
        <f t="shared" si="15"/>
        <v>0</v>
      </c>
      <c r="AH15" s="222">
        <f t="shared" si="15"/>
        <v>0</v>
      </c>
      <c r="AI15" s="222">
        <f t="shared" si="15"/>
        <v>0</v>
      </c>
      <c r="AJ15" s="222">
        <f t="shared" si="15"/>
        <v>0</v>
      </c>
      <c r="AK15" s="222">
        <f t="shared" si="15"/>
        <v>0</v>
      </c>
      <c r="AL15" s="222">
        <f t="shared" si="15"/>
        <v>0</v>
      </c>
      <c r="AM15" s="222">
        <f t="shared" si="15"/>
        <v>1</v>
      </c>
      <c r="AN15" s="222">
        <f t="shared" si="15"/>
        <v>3</v>
      </c>
      <c r="AO15" s="222">
        <f t="shared" si="15"/>
        <v>2</v>
      </c>
      <c r="AP15" s="222">
        <f t="shared" si="15"/>
        <v>5</v>
      </c>
      <c r="AQ15" s="222">
        <f t="shared" si="15"/>
        <v>22</v>
      </c>
      <c r="AR15" s="222">
        <f t="shared" si="15"/>
        <v>10</v>
      </c>
      <c r="AS15" s="222">
        <f t="shared" si="15"/>
        <v>90</v>
      </c>
      <c r="AT15" s="222">
        <f t="shared" si="15"/>
        <v>16</v>
      </c>
      <c r="AU15" s="222">
        <f t="shared" si="15"/>
        <v>10</v>
      </c>
      <c r="AV15" s="222">
        <f t="shared" si="15"/>
        <v>54</v>
      </c>
      <c r="AW15" s="222">
        <f t="shared" si="15"/>
        <v>7</v>
      </c>
      <c r="AX15" s="222">
        <f t="shared" si="15"/>
        <v>6</v>
      </c>
      <c r="AY15" s="222">
        <f t="shared" si="15"/>
        <v>12</v>
      </c>
      <c r="AZ15" s="222">
        <v>30</v>
      </c>
      <c r="BA15" s="222">
        <f t="shared" ref="BA15:BN15" si="16">IF(ISBLANK(BA13),"-",BA13+BA14)</f>
        <v>5</v>
      </c>
      <c r="BB15" s="222">
        <f t="shared" si="16"/>
        <v>29</v>
      </c>
      <c r="BC15" s="222">
        <f t="shared" si="16"/>
        <v>10</v>
      </c>
      <c r="BD15" s="222">
        <f t="shared" si="16"/>
        <v>1</v>
      </c>
      <c r="BE15" s="222">
        <f t="shared" si="16"/>
        <v>43</v>
      </c>
      <c r="BF15" s="222">
        <f t="shared" si="16"/>
        <v>12</v>
      </c>
      <c r="BG15" s="222">
        <f t="shared" si="16"/>
        <v>42</v>
      </c>
      <c r="BH15" s="222">
        <f t="shared" si="16"/>
        <v>37</v>
      </c>
      <c r="BI15" s="222">
        <f t="shared" si="16"/>
        <v>196</v>
      </c>
      <c r="BJ15" s="222">
        <f t="shared" si="16"/>
        <v>3</v>
      </c>
      <c r="BK15" s="222">
        <f t="shared" si="16"/>
        <v>0</v>
      </c>
      <c r="BL15" s="222">
        <f t="shared" si="16"/>
        <v>0</v>
      </c>
      <c r="BM15" s="222">
        <f t="shared" si="16"/>
        <v>0</v>
      </c>
      <c r="BN15" s="222">
        <f t="shared" si="16"/>
        <v>4</v>
      </c>
      <c r="BO15" s="133">
        <f t="shared" si="14"/>
        <v>651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tr">
        <f t="shared" ref="O16:AY16" si="17">IF(ISNUMBER(O15),(IF(O15&gt;0,(100/(O13+O14))*O13,"-")),"-")</f>
        <v>-</v>
      </c>
      <c r="P16" s="223" t="str">
        <f t="shared" si="17"/>
        <v>-</v>
      </c>
      <c r="Q16" s="223" t="str">
        <f t="shared" si="17"/>
        <v>-</v>
      </c>
      <c r="R16" s="223" t="str">
        <f t="shared" si="17"/>
        <v>-</v>
      </c>
      <c r="S16" s="223" t="str">
        <f t="shared" si="17"/>
        <v>-</v>
      </c>
      <c r="T16" s="223">
        <f t="shared" si="17"/>
        <v>0</v>
      </c>
      <c r="U16" s="223" t="str">
        <f t="shared" si="17"/>
        <v>-</v>
      </c>
      <c r="V16" s="223" t="str">
        <f t="shared" si="17"/>
        <v>-</v>
      </c>
      <c r="W16" s="223" t="str">
        <f t="shared" si="17"/>
        <v>-</v>
      </c>
      <c r="X16" s="223" t="str">
        <f t="shared" si="17"/>
        <v>-</v>
      </c>
      <c r="Y16" s="223" t="str">
        <f t="shared" si="17"/>
        <v>-</v>
      </c>
      <c r="Z16" s="223" t="str">
        <f t="shared" si="17"/>
        <v>-</v>
      </c>
      <c r="AA16" s="223" t="str">
        <f t="shared" si="17"/>
        <v>-</v>
      </c>
      <c r="AB16" s="223" t="str">
        <f t="shared" si="17"/>
        <v>-</v>
      </c>
      <c r="AC16" s="223" t="str">
        <f t="shared" si="17"/>
        <v>-</v>
      </c>
      <c r="AD16" s="223" t="str">
        <f t="shared" si="17"/>
        <v>-</v>
      </c>
      <c r="AE16" s="223" t="str">
        <f t="shared" si="17"/>
        <v>-</v>
      </c>
      <c r="AF16" s="223" t="str">
        <f t="shared" si="17"/>
        <v>-</v>
      </c>
      <c r="AG16" s="223" t="str">
        <f t="shared" si="17"/>
        <v>-</v>
      </c>
      <c r="AH16" s="223" t="str">
        <f t="shared" si="17"/>
        <v>-</v>
      </c>
      <c r="AI16" s="223" t="str">
        <f t="shared" si="17"/>
        <v>-</v>
      </c>
      <c r="AJ16" s="223" t="str">
        <f t="shared" si="17"/>
        <v>-</v>
      </c>
      <c r="AK16" s="223" t="str">
        <f t="shared" si="17"/>
        <v>-</v>
      </c>
      <c r="AL16" s="223" t="str">
        <f t="shared" si="17"/>
        <v>-</v>
      </c>
      <c r="AM16" s="223">
        <f t="shared" si="17"/>
        <v>100</v>
      </c>
      <c r="AN16" s="223">
        <f t="shared" si="17"/>
        <v>33.333333333333336</v>
      </c>
      <c r="AO16" s="223">
        <f t="shared" si="17"/>
        <v>100</v>
      </c>
      <c r="AP16" s="223">
        <f t="shared" si="17"/>
        <v>60</v>
      </c>
      <c r="AQ16" s="223">
        <f t="shared" si="17"/>
        <v>59.090909090909093</v>
      </c>
      <c r="AR16" s="223">
        <f t="shared" si="17"/>
        <v>60</v>
      </c>
      <c r="AS16" s="223">
        <f t="shared" si="17"/>
        <v>62.222222222222229</v>
      </c>
      <c r="AT16" s="223">
        <f t="shared" si="17"/>
        <v>93.75</v>
      </c>
      <c r="AU16" s="223">
        <f t="shared" si="17"/>
        <v>80</v>
      </c>
      <c r="AV16" s="223">
        <f t="shared" si="17"/>
        <v>55.555555555555557</v>
      </c>
      <c r="AW16" s="223">
        <f t="shared" si="17"/>
        <v>42.857142857142861</v>
      </c>
      <c r="AX16" s="223">
        <f t="shared" si="17"/>
        <v>66.666666666666671</v>
      </c>
      <c r="AY16" s="223">
        <f t="shared" si="17"/>
        <v>58.333333333333336</v>
      </c>
      <c r="AZ16" s="223"/>
      <c r="BA16" s="223">
        <f t="shared" ref="BA16:BN16" si="18">IF(ISNUMBER(BA15),(IF(BA15&gt;0,(100/(BA13+BA14))*BA13,"-")),"-")</f>
        <v>0</v>
      </c>
      <c r="BB16" s="223">
        <f t="shared" si="18"/>
        <v>51.724137931034477</v>
      </c>
      <c r="BC16" s="223">
        <f t="shared" si="18"/>
        <v>60</v>
      </c>
      <c r="BD16" s="223">
        <f t="shared" si="18"/>
        <v>100</v>
      </c>
      <c r="BE16" s="223">
        <f t="shared" si="18"/>
        <v>41.860465116279073</v>
      </c>
      <c r="BF16" s="223">
        <f t="shared" si="18"/>
        <v>91.666666666666671</v>
      </c>
      <c r="BG16" s="223">
        <f t="shared" si="18"/>
        <v>45.238095238095241</v>
      </c>
      <c r="BH16" s="223">
        <f t="shared" si="18"/>
        <v>54.054054054054049</v>
      </c>
      <c r="BI16" s="223">
        <f t="shared" si="18"/>
        <v>56.122448979591837</v>
      </c>
      <c r="BJ16" s="223">
        <f t="shared" si="18"/>
        <v>66.666666666666671</v>
      </c>
      <c r="BK16" s="223" t="str">
        <f t="shared" si="18"/>
        <v>-</v>
      </c>
      <c r="BL16" s="223" t="str">
        <f t="shared" si="18"/>
        <v>-</v>
      </c>
      <c r="BM16" s="223" t="str">
        <f t="shared" si="18"/>
        <v>-</v>
      </c>
      <c r="BN16" s="223">
        <f t="shared" si="18"/>
        <v>25</v>
      </c>
      <c r="BO16" s="270">
        <f t="shared" ref="BO16:BO17" si="19">AVERAGE(O16:BN16)</f>
        <v>58.565667908462046</v>
      </c>
    </row>
    <row r="17" spans="1:67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8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9"/>
        <v>#DIV/0!</v>
      </c>
    </row>
    <row r="18" spans="1:67" ht="12.75" customHeight="1" x14ac:dyDescent="0.2">
      <c r="A18" s="304" t="s">
        <v>72</v>
      </c>
      <c r="B18" s="304">
        <v>4</v>
      </c>
      <c r="C18" s="304" t="s">
        <v>170</v>
      </c>
      <c r="D18" s="304" t="s">
        <v>171</v>
      </c>
      <c r="E18" s="304" t="s">
        <v>172</v>
      </c>
      <c r="F18" s="304" t="s">
        <v>182</v>
      </c>
      <c r="G18" s="304" t="s">
        <v>267</v>
      </c>
      <c r="H18" s="305" t="s">
        <v>183</v>
      </c>
      <c r="I18" s="304" t="s">
        <v>183</v>
      </c>
      <c r="J18" s="304"/>
      <c r="K18" s="304"/>
      <c r="L18" s="304"/>
      <c r="M18" s="303"/>
      <c r="N18" s="219" t="s">
        <v>934</v>
      </c>
      <c r="O18" s="230">
        <v>0</v>
      </c>
      <c r="P18" s="230"/>
      <c r="Q18" s="230"/>
      <c r="R18" s="230"/>
      <c r="S18" s="230"/>
      <c r="T18" s="230">
        <v>0</v>
      </c>
      <c r="U18" s="230"/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>
        <v>0</v>
      </c>
      <c r="AB18" s="230">
        <v>0</v>
      </c>
      <c r="AC18" s="230">
        <v>0</v>
      </c>
      <c r="AD18" s="230">
        <v>0</v>
      </c>
      <c r="AE18" s="230">
        <v>0</v>
      </c>
      <c r="AF18" s="230">
        <v>0</v>
      </c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>
        <v>0</v>
      </c>
      <c r="AQ18" s="230">
        <v>0</v>
      </c>
      <c r="AR18" s="230">
        <v>0</v>
      </c>
      <c r="AS18" s="230">
        <v>2</v>
      </c>
      <c r="AT18" s="230">
        <v>0</v>
      </c>
      <c r="AU18" s="230">
        <v>0</v>
      </c>
      <c r="AV18" s="230">
        <v>1</v>
      </c>
      <c r="AW18" s="230">
        <v>0</v>
      </c>
      <c r="AX18" s="230">
        <v>1</v>
      </c>
      <c r="AY18" s="230">
        <v>0</v>
      </c>
      <c r="AZ18" s="230">
        <v>1</v>
      </c>
      <c r="BA18" s="230">
        <v>30</v>
      </c>
      <c r="BB18" s="230">
        <v>0</v>
      </c>
      <c r="BC18" s="230">
        <v>0</v>
      </c>
      <c r="BD18" s="230">
        <v>5</v>
      </c>
      <c r="BE18" s="230">
        <v>29</v>
      </c>
      <c r="BF18" s="230">
        <v>0</v>
      </c>
      <c r="BG18" s="230">
        <v>0</v>
      </c>
      <c r="BH18" s="230">
        <v>0</v>
      </c>
      <c r="BI18" s="230">
        <v>0</v>
      </c>
      <c r="BJ18" s="230">
        <v>0</v>
      </c>
      <c r="BK18" s="230">
        <v>0</v>
      </c>
      <c r="BL18" s="230">
        <v>0</v>
      </c>
      <c r="BM18" s="230">
        <v>0</v>
      </c>
      <c r="BN18" s="230">
        <v>0</v>
      </c>
      <c r="BO18" s="132">
        <f t="shared" ref="BO18:BO20" si="20">SUM(O18:BN18)</f>
        <v>69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30">
        <v>0</v>
      </c>
      <c r="P19" s="230"/>
      <c r="Q19" s="230"/>
      <c r="R19" s="230"/>
      <c r="S19" s="230"/>
      <c r="T19" s="230">
        <v>0</v>
      </c>
      <c r="U19" s="230"/>
      <c r="V19" s="230">
        <v>0</v>
      </c>
      <c r="W19" s="230">
        <v>0</v>
      </c>
      <c r="X19" s="230">
        <v>0</v>
      </c>
      <c r="Y19" s="230">
        <v>0</v>
      </c>
      <c r="Z19" s="230">
        <v>0</v>
      </c>
      <c r="AA19" s="230">
        <v>0</v>
      </c>
      <c r="AB19" s="230">
        <v>0</v>
      </c>
      <c r="AC19" s="230">
        <v>0</v>
      </c>
      <c r="AD19" s="230">
        <v>1</v>
      </c>
      <c r="AE19" s="230">
        <v>0</v>
      </c>
      <c r="AF19" s="230">
        <v>0</v>
      </c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0">
        <v>0</v>
      </c>
      <c r="AP19" s="230">
        <v>0</v>
      </c>
      <c r="AQ19" s="230">
        <v>1</v>
      </c>
      <c r="AR19" s="230">
        <v>0</v>
      </c>
      <c r="AS19" s="230">
        <v>0</v>
      </c>
      <c r="AT19" s="230">
        <v>0</v>
      </c>
      <c r="AU19" s="230">
        <v>0</v>
      </c>
      <c r="AV19" s="230">
        <v>0</v>
      </c>
      <c r="AW19" s="230">
        <v>0</v>
      </c>
      <c r="AX19" s="230">
        <v>1</v>
      </c>
      <c r="AY19" s="230">
        <v>0</v>
      </c>
      <c r="AZ19" s="230">
        <v>0</v>
      </c>
      <c r="BA19" s="230">
        <v>34</v>
      </c>
      <c r="BB19" s="230">
        <v>0</v>
      </c>
      <c r="BC19" s="230">
        <v>0</v>
      </c>
      <c r="BD19" s="230">
        <v>1</v>
      </c>
      <c r="BE19" s="230">
        <v>41</v>
      </c>
      <c r="BF19" s="230">
        <v>0</v>
      </c>
      <c r="BG19" s="230">
        <v>0</v>
      </c>
      <c r="BH19" s="230">
        <v>0</v>
      </c>
      <c r="BI19" s="230">
        <v>1</v>
      </c>
      <c r="BJ19" s="230">
        <v>0</v>
      </c>
      <c r="BK19" s="230">
        <v>0</v>
      </c>
      <c r="BL19" s="230">
        <v>0</v>
      </c>
      <c r="BM19" s="230">
        <v>0</v>
      </c>
      <c r="BN19" s="230">
        <v>0</v>
      </c>
      <c r="BO19" s="132">
        <f t="shared" si="20"/>
        <v>80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>
        <f t="shared" ref="O20:BN20" si="21">IF(ISBLANK(O18),"-",O18+O19)</f>
        <v>0</v>
      </c>
      <c r="P20" s="222" t="str">
        <f t="shared" si="21"/>
        <v>-</v>
      </c>
      <c r="Q20" s="222" t="str">
        <f t="shared" si="21"/>
        <v>-</v>
      </c>
      <c r="R20" s="222" t="str">
        <f t="shared" si="21"/>
        <v>-</v>
      </c>
      <c r="S20" s="222" t="str">
        <f t="shared" si="21"/>
        <v>-</v>
      </c>
      <c r="T20" s="222">
        <f t="shared" si="21"/>
        <v>0</v>
      </c>
      <c r="U20" s="222" t="str">
        <f t="shared" si="21"/>
        <v>-</v>
      </c>
      <c r="V20" s="222">
        <f t="shared" si="21"/>
        <v>0</v>
      </c>
      <c r="W20" s="222">
        <f t="shared" si="21"/>
        <v>0</v>
      </c>
      <c r="X20" s="222">
        <f t="shared" si="21"/>
        <v>0</v>
      </c>
      <c r="Y20" s="222">
        <f t="shared" si="21"/>
        <v>0</v>
      </c>
      <c r="Z20" s="222">
        <f t="shared" si="21"/>
        <v>0</v>
      </c>
      <c r="AA20" s="222">
        <f t="shared" si="21"/>
        <v>0</v>
      </c>
      <c r="AB20" s="222">
        <f t="shared" si="21"/>
        <v>0</v>
      </c>
      <c r="AC20" s="222">
        <f t="shared" si="21"/>
        <v>0</v>
      </c>
      <c r="AD20" s="222">
        <f t="shared" si="21"/>
        <v>1</v>
      </c>
      <c r="AE20" s="222">
        <f t="shared" si="21"/>
        <v>0</v>
      </c>
      <c r="AF20" s="222">
        <f t="shared" si="21"/>
        <v>0</v>
      </c>
      <c r="AG20" s="222">
        <f t="shared" si="21"/>
        <v>0</v>
      </c>
      <c r="AH20" s="222">
        <f t="shared" si="21"/>
        <v>0</v>
      </c>
      <c r="AI20" s="222">
        <f t="shared" si="21"/>
        <v>0</v>
      </c>
      <c r="AJ20" s="222">
        <f t="shared" si="21"/>
        <v>0</v>
      </c>
      <c r="AK20" s="222">
        <f t="shared" si="21"/>
        <v>0</v>
      </c>
      <c r="AL20" s="222">
        <f t="shared" si="21"/>
        <v>0</v>
      </c>
      <c r="AM20" s="222">
        <f t="shared" si="21"/>
        <v>0</v>
      </c>
      <c r="AN20" s="222">
        <f t="shared" si="21"/>
        <v>0</v>
      </c>
      <c r="AO20" s="222">
        <f t="shared" si="21"/>
        <v>0</v>
      </c>
      <c r="AP20" s="222">
        <f t="shared" si="21"/>
        <v>0</v>
      </c>
      <c r="AQ20" s="222">
        <f t="shared" si="21"/>
        <v>1</v>
      </c>
      <c r="AR20" s="222">
        <f t="shared" si="21"/>
        <v>0</v>
      </c>
      <c r="AS20" s="222">
        <f t="shared" si="21"/>
        <v>2</v>
      </c>
      <c r="AT20" s="222">
        <f t="shared" si="21"/>
        <v>0</v>
      </c>
      <c r="AU20" s="222">
        <f t="shared" si="21"/>
        <v>0</v>
      </c>
      <c r="AV20" s="222">
        <f t="shared" si="21"/>
        <v>1</v>
      </c>
      <c r="AW20" s="222">
        <f t="shared" si="21"/>
        <v>0</v>
      </c>
      <c r="AX20" s="222">
        <f t="shared" si="21"/>
        <v>2</v>
      </c>
      <c r="AY20" s="222">
        <f t="shared" si="21"/>
        <v>0</v>
      </c>
      <c r="AZ20" s="222">
        <f t="shared" si="21"/>
        <v>1</v>
      </c>
      <c r="BA20" s="222">
        <f t="shared" si="21"/>
        <v>64</v>
      </c>
      <c r="BB20" s="222">
        <f t="shared" si="21"/>
        <v>0</v>
      </c>
      <c r="BC20" s="222">
        <f t="shared" si="21"/>
        <v>0</v>
      </c>
      <c r="BD20" s="222">
        <f t="shared" si="21"/>
        <v>6</v>
      </c>
      <c r="BE20" s="222">
        <f t="shared" si="21"/>
        <v>70</v>
      </c>
      <c r="BF20" s="222">
        <f t="shared" si="21"/>
        <v>0</v>
      </c>
      <c r="BG20" s="222">
        <f t="shared" si="21"/>
        <v>0</v>
      </c>
      <c r="BH20" s="222">
        <f t="shared" si="21"/>
        <v>0</v>
      </c>
      <c r="BI20" s="222">
        <f t="shared" si="21"/>
        <v>1</v>
      </c>
      <c r="BJ20" s="222">
        <f t="shared" si="21"/>
        <v>0</v>
      </c>
      <c r="BK20" s="222">
        <f t="shared" si="21"/>
        <v>0</v>
      </c>
      <c r="BL20" s="222">
        <f t="shared" si="21"/>
        <v>0</v>
      </c>
      <c r="BM20" s="222">
        <f t="shared" si="21"/>
        <v>0</v>
      </c>
      <c r="BN20" s="222">
        <f t="shared" si="21"/>
        <v>0</v>
      </c>
      <c r="BO20" s="133">
        <f t="shared" si="20"/>
        <v>149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BN21" si="22">IF(ISNUMBER(O20),(IF(O20&gt;0,(100/(O18+O19))*O18,"-")),"-")</f>
        <v>-</v>
      </c>
      <c r="P21" s="223" t="str">
        <f t="shared" si="22"/>
        <v>-</v>
      </c>
      <c r="Q21" s="223" t="str">
        <f t="shared" si="22"/>
        <v>-</v>
      </c>
      <c r="R21" s="223" t="str">
        <f t="shared" si="22"/>
        <v>-</v>
      </c>
      <c r="S21" s="223" t="str">
        <f t="shared" si="22"/>
        <v>-</v>
      </c>
      <c r="T21" s="223" t="str">
        <f t="shared" si="22"/>
        <v>-</v>
      </c>
      <c r="U21" s="223" t="str">
        <f t="shared" si="22"/>
        <v>-</v>
      </c>
      <c r="V21" s="223" t="str">
        <f t="shared" si="22"/>
        <v>-</v>
      </c>
      <c r="W21" s="223" t="str">
        <f t="shared" si="22"/>
        <v>-</v>
      </c>
      <c r="X21" s="223" t="str">
        <f t="shared" si="22"/>
        <v>-</v>
      </c>
      <c r="Y21" s="223" t="str">
        <f t="shared" si="22"/>
        <v>-</v>
      </c>
      <c r="Z21" s="223" t="str">
        <f t="shared" si="22"/>
        <v>-</v>
      </c>
      <c r="AA21" s="223" t="str">
        <f t="shared" si="22"/>
        <v>-</v>
      </c>
      <c r="AB21" s="223" t="str">
        <f t="shared" si="22"/>
        <v>-</v>
      </c>
      <c r="AC21" s="223" t="str">
        <f t="shared" si="22"/>
        <v>-</v>
      </c>
      <c r="AD21" s="223">
        <f t="shared" si="22"/>
        <v>0</v>
      </c>
      <c r="AE21" s="223" t="str">
        <f t="shared" si="22"/>
        <v>-</v>
      </c>
      <c r="AF21" s="223" t="str">
        <f t="shared" si="22"/>
        <v>-</v>
      </c>
      <c r="AG21" s="223" t="str">
        <f t="shared" si="22"/>
        <v>-</v>
      </c>
      <c r="AH21" s="223" t="str">
        <f t="shared" si="22"/>
        <v>-</v>
      </c>
      <c r="AI21" s="223" t="str">
        <f t="shared" si="22"/>
        <v>-</v>
      </c>
      <c r="AJ21" s="223" t="str">
        <f t="shared" si="22"/>
        <v>-</v>
      </c>
      <c r="AK21" s="223" t="str">
        <f t="shared" si="22"/>
        <v>-</v>
      </c>
      <c r="AL21" s="223" t="str">
        <f t="shared" si="22"/>
        <v>-</v>
      </c>
      <c r="AM21" s="223" t="str">
        <f t="shared" si="22"/>
        <v>-</v>
      </c>
      <c r="AN21" s="223" t="str">
        <f t="shared" si="22"/>
        <v>-</v>
      </c>
      <c r="AO21" s="223" t="str">
        <f t="shared" si="22"/>
        <v>-</v>
      </c>
      <c r="AP21" s="223" t="str">
        <f t="shared" si="22"/>
        <v>-</v>
      </c>
      <c r="AQ21" s="223">
        <f t="shared" si="22"/>
        <v>0</v>
      </c>
      <c r="AR21" s="223" t="str">
        <f t="shared" si="22"/>
        <v>-</v>
      </c>
      <c r="AS21" s="223">
        <f t="shared" si="22"/>
        <v>100</v>
      </c>
      <c r="AT21" s="223" t="str">
        <f t="shared" si="22"/>
        <v>-</v>
      </c>
      <c r="AU21" s="223" t="str">
        <f t="shared" si="22"/>
        <v>-</v>
      </c>
      <c r="AV21" s="223">
        <f t="shared" si="22"/>
        <v>100</v>
      </c>
      <c r="AW21" s="223" t="str">
        <f t="shared" si="22"/>
        <v>-</v>
      </c>
      <c r="AX21" s="223">
        <f t="shared" si="22"/>
        <v>50</v>
      </c>
      <c r="AY21" s="223" t="str">
        <f t="shared" si="22"/>
        <v>-</v>
      </c>
      <c r="AZ21" s="223">
        <f t="shared" si="22"/>
        <v>100</v>
      </c>
      <c r="BA21" s="223">
        <f t="shared" si="22"/>
        <v>46.875</v>
      </c>
      <c r="BB21" s="223" t="str">
        <f t="shared" si="22"/>
        <v>-</v>
      </c>
      <c r="BC21" s="223" t="str">
        <f t="shared" si="22"/>
        <v>-</v>
      </c>
      <c r="BD21" s="223">
        <f t="shared" si="22"/>
        <v>83.333333333333343</v>
      </c>
      <c r="BE21" s="223">
        <f t="shared" si="22"/>
        <v>41.428571428571431</v>
      </c>
      <c r="BF21" s="223" t="str">
        <f t="shared" si="22"/>
        <v>-</v>
      </c>
      <c r="BG21" s="223" t="str">
        <f t="shared" si="22"/>
        <v>-</v>
      </c>
      <c r="BH21" s="223" t="str">
        <f t="shared" si="22"/>
        <v>-</v>
      </c>
      <c r="BI21" s="223">
        <f t="shared" si="22"/>
        <v>0</v>
      </c>
      <c r="BJ21" s="223" t="str">
        <f t="shared" si="22"/>
        <v>-</v>
      </c>
      <c r="BK21" s="223" t="str">
        <f t="shared" si="22"/>
        <v>-</v>
      </c>
      <c r="BL21" s="223" t="str">
        <f t="shared" si="22"/>
        <v>-</v>
      </c>
      <c r="BM21" s="223" t="str">
        <f t="shared" si="22"/>
        <v>-</v>
      </c>
      <c r="BN21" s="223" t="str">
        <f t="shared" si="22"/>
        <v>-</v>
      </c>
      <c r="BO21" s="270">
        <f t="shared" ref="BO21:BO22" si="23">AVERAGE(O21:BN21)</f>
        <v>52.163690476190482</v>
      </c>
    </row>
    <row r="22" spans="1:67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8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23"/>
        <v>#DIV/0!</v>
      </c>
    </row>
    <row r="23" spans="1:67" ht="12.75" customHeight="1" x14ac:dyDescent="0.2">
      <c r="A23" s="304" t="s">
        <v>72</v>
      </c>
      <c r="B23" s="304">
        <v>5</v>
      </c>
      <c r="C23" s="304" t="s">
        <v>170</v>
      </c>
      <c r="D23" s="304" t="s">
        <v>171</v>
      </c>
      <c r="E23" s="304" t="s">
        <v>172</v>
      </c>
      <c r="F23" s="304" t="s">
        <v>184</v>
      </c>
      <c r="G23" s="304" t="s">
        <v>268</v>
      </c>
      <c r="H23" s="305" t="s">
        <v>185</v>
      </c>
      <c r="I23" s="304" t="s">
        <v>185</v>
      </c>
      <c r="J23" s="304"/>
      <c r="K23" s="304"/>
      <c r="L23" s="304"/>
      <c r="M23" s="303"/>
      <c r="N23" s="219" t="s">
        <v>934</v>
      </c>
      <c r="O23" s="220">
        <v>0</v>
      </c>
      <c r="P23" s="220">
        <v>0</v>
      </c>
      <c r="Q23" s="220"/>
      <c r="R23" s="220">
        <v>0</v>
      </c>
      <c r="S23" s="220"/>
      <c r="T23" s="220">
        <v>0</v>
      </c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1</v>
      </c>
      <c r="AQ23" s="220">
        <v>0</v>
      </c>
      <c r="AR23" s="220">
        <v>2</v>
      </c>
      <c r="AS23" s="220">
        <v>11</v>
      </c>
      <c r="AT23" s="220">
        <v>5</v>
      </c>
      <c r="AU23" s="220">
        <v>11</v>
      </c>
      <c r="AV23" s="220">
        <v>5</v>
      </c>
      <c r="AW23" s="220">
        <v>23</v>
      </c>
      <c r="AX23" s="220">
        <v>17</v>
      </c>
      <c r="AY23" s="220">
        <v>60</v>
      </c>
      <c r="AZ23" s="220">
        <v>22</v>
      </c>
      <c r="BA23" s="220">
        <v>59</v>
      </c>
      <c r="BB23" s="220">
        <v>19</v>
      </c>
      <c r="BC23" s="220">
        <v>5</v>
      </c>
      <c r="BD23" s="220">
        <v>31</v>
      </c>
      <c r="BE23" s="220">
        <v>3</v>
      </c>
      <c r="BF23" s="220">
        <v>25</v>
      </c>
      <c r="BG23" s="220">
        <v>21</v>
      </c>
      <c r="BH23" s="220">
        <v>5</v>
      </c>
      <c r="BI23" s="220">
        <v>17</v>
      </c>
      <c r="BJ23" s="220">
        <v>0</v>
      </c>
      <c r="BK23" s="220">
        <v>0</v>
      </c>
      <c r="BL23" s="220">
        <v>0</v>
      </c>
      <c r="BM23" s="220">
        <v>0</v>
      </c>
      <c r="BN23" s="220">
        <v>0</v>
      </c>
      <c r="BO23" s="132">
        <f t="shared" ref="BO23:BO25" si="24">SUM(O23:BN23)</f>
        <v>342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>
        <v>0</v>
      </c>
      <c r="P24" s="220">
        <v>0</v>
      </c>
      <c r="Q24" s="220"/>
      <c r="R24" s="220">
        <v>0</v>
      </c>
      <c r="S24" s="220"/>
      <c r="T24" s="220">
        <v>0</v>
      </c>
      <c r="U24" s="220">
        <v>0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  <c r="AB24" s="220">
        <v>0</v>
      </c>
      <c r="AC24" s="220">
        <v>0</v>
      </c>
      <c r="AD24" s="220">
        <v>0</v>
      </c>
      <c r="AE24" s="220">
        <v>0</v>
      </c>
      <c r="AF24" s="220">
        <v>0</v>
      </c>
      <c r="AG24" s="220">
        <v>0</v>
      </c>
      <c r="AH24" s="220">
        <v>0</v>
      </c>
      <c r="AI24" s="220">
        <v>1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0</v>
      </c>
      <c r="AQ24" s="220">
        <v>1</v>
      </c>
      <c r="AR24" s="220">
        <v>11</v>
      </c>
      <c r="AS24" s="220">
        <v>17</v>
      </c>
      <c r="AT24" s="220">
        <v>18</v>
      </c>
      <c r="AU24" s="220">
        <v>14</v>
      </c>
      <c r="AV24" s="220">
        <v>18</v>
      </c>
      <c r="AW24" s="220">
        <v>22</v>
      </c>
      <c r="AX24" s="220">
        <v>48</v>
      </c>
      <c r="AY24" s="220">
        <v>145</v>
      </c>
      <c r="AZ24" s="220">
        <v>64</v>
      </c>
      <c r="BA24" s="220">
        <v>74</v>
      </c>
      <c r="BB24" s="220">
        <v>28</v>
      </c>
      <c r="BC24" s="220">
        <v>3</v>
      </c>
      <c r="BD24" s="220">
        <v>25</v>
      </c>
      <c r="BE24" s="220">
        <v>0</v>
      </c>
      <c r="BF24" s="220">
        <v>19</v>
      </c>
      <c r="BG24" s="220">
        <v>16</v>
      </c>
      <c r="BH24" s="220">
        <v>1</v>
      </c>
      <c r="BI24" s="220">
        <v>22</v>
      </c>
      <c r="BJ24" s="220">
        <v>1</v>
      </c>
      <c r="BK24" s="220">
        <v>0</v>
      </c>
      <c r="BL24" s="220">
        <v>0</v>
      </c>
      <c r="BM24" s="220">
        <v>0</v>
      </c>
      <c r="BN24" s="220">
        <v>0</v>
      </c>
      <c r="BO24" s="132">
        <f t="shared" si="24"/>
        <v>548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>
        <f t="shared" ref="O25:AM25" si="25">IF(ISBLANK(O23),"-",O23+O24)</f>
        <v>0</v>
      </c>
      <c r="P25" s="222">
        <f t="shared" si="25"/>
        <v>0</v>
      </c>
      <c r="Q25" s="222" t="str">
        <f t="shared" si="25"/>
        <v>-</v>
      </c>
      <c r="R25" s="222">
        <f t="shared" si="25"/>
        <v>0</v>
      </c>
      <c r="S25" s="222" t="str">
        <f t="shared" si="25"/>
        <v>-</v>
      </c>
      <c r="T25" s="222">
        <f t="shared" si="25"/>
        <v>0</v>
      </c>
      <c r="U25" s="222">
        <f t="shared" si="25"/>
        <v>0</v>
      </c>
      <c r="V25" s="222">
        <f t="shared" si="25"/>
        <v>0</v>
      </c>
      <c r="W25" s="222">
        <f t="shared" si="25"/>
        <v>0</v>
      </c>
      <c r="X25" s="222">
        <f t="shared" si="25"/>
        <v>0</v>
      </c>
      <c r="Y25" s="222">
        <f t="shared" si="25"/>
        <v>0</v>
      </c>
      <c r="Z25" s="222">
        <f t="shared" si="25"/>
        <v>0</v>
      </c>
      <c r="AA25" s="222">
        <f t="shared" si="25"/>
        <v>0</v>
      </c>
      <c r="AB25" s="222">
        <f t="shared" si="25"/>
        <v>0</v>
      </c>
      <c r="AC25" s="222">
        <f t="shared" si="25"/>
        <v>0</v>
      </c>
      <c r="AD25" s="222">
        <f t="shared" si="25"/>
        <v>0</v>
      </c>
      <c r="AE25" s="222">
        <f t="shared" si="25"/>
        <v>0</v>
      </c>
      <c r="AF25" s="222">
        <f t="shared" si="25"/>
        <v>0</v>
      </c>
      <c r="AG25" s="222">
        <f t="shared" si="25"/>
        <v>0</v>
      </c>
      <c r="AH25" s="222">
        <f t="shared" si="25"/>
        <v>0</v>
      </c>
      <c r="AI25" s="222">
        <f t="shared" si="25"/>
        <v>1</v>
      </c>
      <c r="AJ25" s="222">
        <f t="shared" si="25"/>
        <v>0</v>
      </c>
      <c r="AK25" s="222">
        <f t="shared" si="25"/>
        <v>0</v>
      </c>
      <c r="AL25" s="222">
        <f t="shared" si="25"/>
        <v>0</v>
      </c>
      <c r="AM25" s="222">
        <f t="shared" si="25"/>
        <v>0</v>
      </c>
      <c r="AN25" s="222">
        <v>0</v>
      </c>
      <c r="AO25" s="222">
        <f t="shared" ref="AO25:AY25" si="26">IF(ISBLANK(AO23),"-",AO23+AO24)</f>
        <v>0</v>
      </c>
      <c r="AP25" s="222">
        <f t="shared" si="26"/>
        <v>1</v>
      </c>
      <c r="AQ25" s="222">
        <f t="shared" si="26"/>
        <v>1</v>
      </c>
      <c r="AR25" s="222">
        <f t="shared" si="26"/>
        <v>13</v>
      </c>
      <c r="AS25" s="222">
        <f t="shared" si="26"/>
        <v>28</v>
      </c>
      <c r="AT25" s="222">
        <f t="shared" si="26"/>
        <v>23</v>
      </c>
      <c r="AU25" s="222">
        <f t="shared" si="26"/>
        <v>25</v>
      </c>
      <c r="AV25" s="222">
        <f t="shared" si="26"/>
        <v>23</v>
      </c>
      <c r="AW25" s="222">
        <f t="shared" si="26"/>
        <v>45</v>
      </c>
      <c r="AX25" s="222">
        <f t="shared" si="26"/>
        <v>65</v>
      </c>
      <c r="AY25" s="222">
        <f t="shared" si="26"/>
        <v>205</v>
      </c>
      <c r="AZ25" s="222"/>
      <c r="BA25" s="222">
        <f t="shared" ref="BA25:BN25" si="27">IF(ISBLANK(BA23),"-",BA23+BA24)</f>
        <v>133</v>
      </c>
      <c r="BB25" s="222">
        <f t="shared" si="27"/>
        <v>47</v>
      </c>
      <c r="BC25" s="222">
        <f t="shared" si="27"/>
        <v>8</v>
      </c>
      <c r="BD25" s="222">
        <f t="shared" si="27"/>
        <v>56</v>
      </c>
      <c r="BE25" s="222">
        <f t="shared" si="27"/>
        <v>3</v>
      </c>
      <c r="BF25" s="222">
        <f t="shared" si="27"/>
        <v>44</v>
      </c>
      <c r="BG25" s="222">
        <f t="shared" si="27"/>
        <v>37</v>
      </c>
      <c r="BH25" s="222">
        <f t="shared" si="27"/>
        <v>6</v>
      </c>
      <c r="BI25" s="222">
        <f t="shared" si="27"/>
        <v>39</v>
      </c>
      <c r="BJ25" s="222">
        <f t="shared" si="27"/>
        <v>1</v>
      </c>
      <c r="BK25" s="222">
        <f t="shared" si="27"/>
        <v>0</v>
      </c>
      <c r="BL25" s="222">
        <f t="shared" si="27"/>
        <v>0</v>
      </c>
      <c r="BM25" s="222">
        <f t="shared" si="27"/>
        <v>0</v>
      </c>
      <c r="BN25" s="222">
        <f t="shared" si="27"/>
        <v>0</v>
      </c>
      <c r="BO25" s="133">
        <f t="shared" si="24"/>
        <v>804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 t="str">
        <f t="shared" ref="O26:AM26" si="28">IF(ISNUMBER(O25),(IF(O25&gt;0,(100/(O23+O24))*O23,"-")),"-")</f>
        <v>-</v>
      </c>
      <c r="P26" s="223" t="str">
        <f t="shared" si="28"/>
        <v>-</v>
      </c>
      <c r="Q26" s="223" t="str">
        <f t="shared" si="28"/>
        <v>-</v>
      </c>
      <c r="R26" s="223" t="str">
        <f t="shared" si="28"/>
        <v>-</v>
      </c>
      <c r="S26" s="223" t="str">
        <f t="shared" si="28"/>
        <v>-</v>
      </c>
      <c r="T26" s="223" t="str">
        <f t="shared" si="28"/>
        <v>-</v>
      </c>
      <c r="U26" s="223" t="str">
        <f t="shared" si="28"/>
        <v>-</v>
      </c>
      <c r="V26" s="223" t="str">
        <f t="shared" si="28"/>
        <v>-</v>
      </c>
      <c r="W26" s="223" t="str">
        <f t="shared" si="28"/>
        <v>-</v>
      </c>
      <c r="X26" s="223" t="str">
        <f t="shared" si="28"/>
        <v>-</v>
      </c>
      <c r="Y26" s="223" t="str">
        <f t="shared" si="28"/>
        <v>-</v>
      </c>
      <c r="Z26" s="223" t="str">
        <f t="shared" si="28"/>
        <v>-</v>
      </c>
      <c r="AA26" s="223" t="str">
        <f t="shared" si="28"/>
        <v>-</v>
      </c>
      <c r="AB26" s="223" t="str">
        <f t="shared" si="28"/>
        <v>-</v>
      </c>
      <c r="AC26" s="223" t="str">
        <f t="shared" si="28"/>
        <v>-</v>
      </c>
      <c r="AD26" s="223" t="str">
        <f t="shared" si="28"/>
        <v>-</v>
      </c>
      <c r="AE26" s="223" t="str">
        <f t="shared" si="28"/>
        <v>-</v>
      </c>
      <c r="AF26" s="223" t="str">
        <f t="shared" si="28"/>
        <v>-</v>
      </c>
      <c r="AG26" s="223" t="str">
        <f t="shared" si="28"/>
        <v>-</v>
      </c>
      <c r="AH26" s="223" t="str">
        <f t="shared" si="28"/>
        <v>-</v>
      </c>
      <c r="AI26" s="223">
        <f t="shared" si="28"/>
        <v>0</v>
      </c>
      <c r="AJ26" s="223" t="str">
        <f t="shared" si="28"/>
        <v>-</v>
      </c>
      <c r="AK26" s="223" t="str">
        <f t="shared" si="28"/>
        <v>-</v>
      </c>
      <c r="AL26" s="223" t="str">
        <f t="shared" si="28"/>
        <v>-</v>
      </c>
      <c r="AM26" s="223" t="str">
        <f t="shared" si="28"/>
        <v>-</v>
      </c>
      <c r="AN26" s="223">
        <v>0</v>
      </c>
      <c r="AO26" s="223" t="str">
        <f t="shared" ref="AO26:BN26" si="29">IF(ISNUMBER(AO25),(IF(AO25&gt;0,(100/(AO23+AO24))*AO23,"-")),"-")</f>
        <v>-</v>
      </c>
      <c r="AP26" s="223">
        <f t="shared" si="29"/>
        <v>100</v>
      </c>
      <c r="AQ26" s="223">
        <f t="shared" si="29"/>
        <v>0</v>
      </c>
      <c r="AR26" s="223">
        <f t="shared" si="29"/>
        <v>15.384615384615385</v>
      </c>
      <c r="AS26" s="223">
        <f t="shared" si="29"/>
        <v>39.285714285714285</v>
      </c>
      <c r="AT26" s="223">
        <f t="shared" si="29"/>
        <v>21.739130434782609</v>
      </c>
      <c r="AU26" s="223">
        <f t="shared" si="29"/>
        <v>44</v>
      </c>
      <c r="AV26" s="223">
        <f t="shared" si="29"/>
        <v>21.739130434782609</v>
      </c>
      <c r="AW26" s="223">
        <f t="shared" si="29"/>
        <v>51.111111111111114</v>
      </c>
      <c r="AX26" s="223">
        <f t="shared" si="29"/>
        <v>26.153846153846157</v>
      </c>
      <c r="AY26" s="223">
        <f t="shared" si="29"/>
        <v>29.268292682926827</v>
      </c>
      <c r="AZ26" s="223" t="str">
        <f t="shared" si="29"/>
        <v>-</v>
      </c>
      <c r="BA26" s="223">
        <f t="shared" si="29"/>
        <v>44.360902255639097</v>
      </c>
      <c r="BB26" s="223">
        <f t="shared" si="29"/>
        <v>40.425531914893618</v>
      </c>
      <c r="BC26" s="223">
        <f t="shared" si="29"/>
        <v>62.5</v>
      </c>
      <c r="BD26" s="223">
        <f t="shared" si="29"/>
        <v>55.357142857142861</v>
      </c>
      <c r="BE26" s="223">
        <f t="shared" si="29"/>
        <v>100</v>
      </c>
      <c r="BF26" s="223">
        <f t="shared" si="29"/>
        <v>56.81818181818182</v>
      </c>
      <c r="BG26" s="223">
        <f t="shared" si="29"/>
        <v>56.756756756756758</v>
      </c>
      <c r="BH26" s="223">
        <f t="shared" si="29"/>
        <v>83.333333333333343</v>
      </c>
      <c r="BI26" s="223">
        <f t="shared" si="29"/>
        <v>43.589743589743591</v>
      </c>
      <c r="BJ26" s="223">
        <f t="shared" si="29"/>
        <v>0</v>
      </c>
      <c r="BK26" s="223" t="str">
        <f t="shared" si="29"/>
        <v>-</v>
      </c>
      <c r="BL26" s="223" t="str">
        <f t="shared" si="29"/>
        <v>-</v>
      </c>
      <c r="BM26" s="223" t="str">
        <f t="shared" si="29"/>
        <v>-</v>
      </c>
      <c r="BN26" s="223" t="str">
        <f t="shared" si="29"/>
        <v>-</v>
      </c>
      <c r="BO26" s="270">
        <f t="shared" ref="BO26:BO27" si="30">AVERAGE(O26:BN26)</f>
        <v>40.537428773339549</v>
      </c>
    </row>
    <row r="27" spans="1:67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8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>
        <v>0</v>
      </c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>
        <f t="shared" si="30"/>
        <v>0</v>
      </c>
    </row>
    <row r="28" spans="1:67" ht="12.75" customHeight="1" x14ac:dyDescent="0.2">
      <c r="A28" s="304" t="s">
        <v>72</v>
      </c>
      <c r="B28" s="304">
        <v>6</v>
      </c>
      <c r="C28" s="304" t="s">
        <v>170</v>
      </c>
      <c r="D28" s="304" t="s">
        <v>171</v>
      </c>
      <c r="E28" s="304" t="s">
        <v>172</v>
      </c>
      <c r="F28" s="304" t="s">
        <v>186</v>
      </c>
      <c r="G28" s="304" t="s">
        <v>269</v>
      </c>
      <c r="H28" s="305" t="s">
        <v>187</v>
      </c>
      <c r="I28" s="304" t="s">
        <v>188</v>
      </c>
      <c r="J28" s="304"/>
      <c r="K28" s="304"/>
      <c r="L28" s="304"/>
      <c r="M28" s="303"/>
      <c r="N28" s="219" t="s">
        <v>934</v>
      </c>
      <c r="O28" s="220">
        <v>26</v>
      </c>
      <c r="P28" s="220">
        <v>0</v>
      </c>
      <c r="Q28" s="220"/>
      <c r="R28" s="220">
        <v>7</v>
      </c>
      <c r="S28" s="220"/>
      <c r="T28" s="220">
        <v>16</v>
      </c>
      <c r="U28" s="220">
        <v>3</v>
      </c>
      <c r="V28" s="220">
        <v>1</v>
      </c>
      <c r="W28" s="220">
        <v>0</v>
      </c>
      <c r="X28" s="220">
        <v>0</v>
      </c>
      <c r="Y28" s="220">
        <v>0</v>
      </c>
      <c r="Z28" s="220">
        <v>0</v>
      </c>
      <c r="AA28" s="220">
        <v>0</v>
      </c>
      <c r="AB28" s="220">
        <v>0</v>
      </c>
      <c r="AC28" s="220">
        <v>0</v>
      </c>
      <c r="AD28" s="220">
        <v>0</v>
      </c>
      <c r="AE28" s="220">
        <v>0</v>
      </c>
      <c r="AF28" s="22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1</v>
      </c>
      <c r="AP28" s="220">
        <v>3</v>
      </c>
      <c r="AQ28" s="220">
        <v>34</v>
      </c>
      <c r="AR28" s="220">
        <v>24</v>
      </c>
      <c r="AS28" s="220">
        <v>13</v>
      </c>
      <c r="AT28" s="220">
        <v>11</v>
      </c>
      <c r="AU28" s="220">
        <v>9</v>
      </c>
      <c r="AV28" s="220">
        <v>25</v>
      </c>
      <c r="AW28" s="220">
        <v>11</v>
      </c>
      <c r="AX28" s="220">
        <v>70</v>
      </c>
      <c r="AY28" s="220">
        <v>230</v>
      </c>
      <c r="AZ28" s="220">
        <v>232</v>
      </c>
      <c r="BA28" s="220">
        <v>167</v>
      </c>
      <c r="BB28" s="220">
        <v>91</v>
      </c>
      <c r="BC28" s="220">
        <v>20</v>
      </c>
      <c r="BD28" s="220">
        <v>73</v>
      </c>
      <c r="BE28" s="220">
        <v>181</v>
      </c>
      <c r="BF28" s="220">
        <v>188</v>
      </c>
      <c r="BG28" s="220">
        <v>28</v>
      </c>
      <c r="BH28" s="220">
        <v>179</v>
      </c>
      <c r="BI28" s="220">
        <v>640</v>
      </c>
      <c r="BJ28" s="220">
        <v>25</v>
      </c>
      <c r="BK28" s="220">
        <v>1</v>
      </c>
      <c r="BL28" s="220">
        <v>0</v>
      </c>
      <c r="BM28" s="220">
        <v>0</v>
      </c>
      <c r="BN28" s="220">
        <v>223</v>
      </c>
      <c r="BO28" s="132">
        <f t="shared" ref="BO28:BO30" si="31">SUM(O28:BN28)</f>
        <v>2532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20">
        <v>18</v>
      </c>
      <c r="P29" s="220">
        <v>0</v>
      </c>
      <c r="Q29" s="220"/>
      <c r="R29" s="220">
        <v>2</v>
      </c>
      <c r="S29" s="220"/>
      <c r="T29" s="220">
        <v>22</v>
      </c>
      <c r="U29" s="220">
        <v>3</v>
      </c>
      <c r="V29" s="220">
        <v>2</v>
      </c>
      <c r="W29" s="220">
        <v>0</v>
      </c>
      <c r="X29" s="220">
        <v>1</v>
      </c>
      <c r="Y29" s="220">
        <v>2</v>
      </c>
      <c r="Z29" s="220">
        <v>0</v>
      </c>
      <c r="AA29" s="220">
        <v>0</v>
      </c>
      <c r="AB29" s="220">
        <v>0</v>
      </c>
      <c r="AC29" s="220">
        <v>0</v>
      </c>
      <c r="AD29" s="220">
        <v>0</v>
      </c>
      <c r="AE29" s="220">
        <v>1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1</v>
      </c>
      <c r="AP29" s="220">
        <v>3</v>
      </c>
      <c r="AQ29" s="220">
        <v>19</v>
      </c>
      <c r="AR29" s="220">
        <v>23</v>
      </c>
      <c r="AS29" s="220">
        <v>53</v>
      </c>
      <c r="AT29" s="220">
        <v>14</v>
      </c>
      <c r="AU29" s="220">
        <v>15</v>
      </c>
      <c r="AV29" s="220">
        <v>19</v>
      </c>
      <c r="AW29" s="220">
        <v>9</v>
      </c>
      <c r="AX29" s="220">
        <v>55</v>
      </c>
      <c r="AY29" s="220">
        <v>158</v>
      </c>
      <c r="AZ29" s="220">
        <v>121</v>
      </c>
      <c r="BA29" s="220">
        <v>130</v>
      </c>
      <c r="BB29" s="220">
        <v>103</v>
      </c>
      <c r="BC29" s="220">
        <v>14</v>
      </c>
      <c r="BD29" s="220">
        <v>52</v>
      </c>
      <c r="BE29" s="220">
        <v>95</v>
      </c>
      <c r="BF29" s="220">
        <v>128</v>
      </c>
      <c r="BG29" s="220">
        <v>44</v>
      </c>
      <c r="BH29" s="220">
        <v>181</v>
      </c>
      <c r="BI29" s="220">
        <v>592</v>
      </c>
      <c r="BJ29" s="220">
        <v>22</v>
      </c>
      <c r="BK29" s="220">
        <v>0</v>
      </c>
      <c r="BL29" s="220">
        <v>0</v>
      </c>
      <c r="BM29" s="220">
        <v>0</v>
      </c>
      <c r="BN29" s="220">
        <v>162</v>
      </c>
      <c r="BO29" s="132">
        <f t="shared" si="31"/>
        <v>2064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>
        <f t="shared" ref="O30:AY30" si="32">IF(ISBLANK(O28),"-",O28+O29)</f>
        <v>44</v>
      </c>
      <c r="P30" s="222">
        <f t="shared" si="32"/>
        <v>0</v>
      </c>
      <c r="Q30" s="222" t="str">
        <f t="shared" si="32"/>
        <v>-</v>
      </c>
      <c r="R30" s="222">
        <f t="shared" si="32"/>
        <v>9</v>
      </c>
      <c r="S30" s="222" t="str">
        <f t="shared" si="32"/>
        <v>-</v>
      </c>
      <c r="T30" s="222">
        <f t="shared" si="32"/>
        <v>38</v>
      </c>
      <c r="U30" s="222">
        <f t="shared" si="32"/>
        <v>6</v>
      </c>
      <c r="V30" s="222">
        <f t="shared" si="32"/>
        <v>3</v>
      </c>
      <c r="W30" s="222">
        <f t="shared" si="32"/>
        <v>0</v>
      </c>
      <c r="X30" s="222">
        <f t="shared" si="32"/>
        <v>1</v>
      </c>
      <c r="Y30" s="222">
        <f t="shared" si="32"/>
        <v>2</v>
      </c>
      <c r="Z30" s="222">
        <f t="shared" si="32"/>
        <v>0</v>
      </c>
      <c r="AA30" s="222">
        <f t="shared" si="32"/>
        <v>0</v>
      </c>
      <c r="AB30" s="222">
        <f t="shared" si="32"/>
        <v>0</v>
      </c>
      <c r="AC30" s="222">
        <f t="shared" si="32"/>
        <v>0</v>
      </c>
      <c r="AD30" s="222">
        <f t="shared" si="32"/>
        <v>0</v>
      </c>
      <c r="AE30" s="222">
        <f t="shared" si="32"/>
        <v>1</v>
      </c>
      <c r="AF30" s="222">
        <f t="shared" si="32"/>
        <v>0</v>
      </c>
      <c r="AG30" s="222">
        <f t="shared" si="32"/>
        <v>0</v>
      </c>
      <c r="AH30" s="222">
        <f t="shared" si="32"/>
        <v>0</v>
      </c>
      <c r="AI30" s="222">
        <f t="shared" si="32"/>
        <v>0</v>
      </c>
      <c r="AJ30" s="222">
        <f t="shared" si="32"/>
        <v>0</v>
      </c>
      <c r="AK30" s="222">
        <f t="shared" si="32"/>
        <v>0</v>
      </c>
      <c r="AL30" s="222">
        <f t="shared" si="32"/>
        <v>0</v>
      </c>
      <c r="AM30" s="222">
        <f t="shared" si="32"/>
        <v>0</v>
      </c>
      <c r="AN30" s="222">
        <f t="shared" si="32"/>
        <v>0</v>
      </c>
      <c r="AO30" s="222">
        <f t="shared" si="32"/>
        <v>2</v>
      </c>
      <c r="AP30" s="222">
        <f t="shared" si="32"/>
        <v>6</v>
      </c>
      <c r="AQ30" s="222">
        <f t="shared" si="32"/>
        <v>53</v>
      </c>
      <c r="AR30" s="222">
        <f t="shared" si="32"/>
        <v>47</v>
      </c>
      <c r="AS30" s="222">
        <f t="shared" si="32"/>
        <v>66</v>
      </c>
      <c r="AT30" s="222">
        <f t="shared" si="32"/>
        <v>25</v>
      </c>
      <c r="AU30" s="222">
        <f t="shared" si="32"/>
        <v>24</v>
      </c>
      <c r="AV30" s="222">
        <f t="shared" si="32"/>
        <v>44</v>
      </c>
      <c r="AW30" s="222">
        <f t="shared" si="32"/>
        <v>20</v>
      </c>
      <c r="AX30" s="222">
        <f t="shared" si="32"/>
        <v>125</v>
      </c>
      <c r="AY30" s="222">
        <f t="shared" si="32"/>
        <v>388</v>
      </c>
      <c r="AZ30" s="222"/>
      <c r="BA30" s="222">
        <f t="shared" ref="BA30:BN30" si="33">IF(ISBLANK(BA28),"-",BA28+BA29)</f>
        <v>297</v>
      </c>
      <c r="BB30" s="222">
        <f t="shared" si="33"/>
        <v>194</v>
      </c>
      <c r="BC30" s="222">
        <f t="shared" si="33"/>
        <v>34</v>
      </c>
      <c r="BD30" s="222">
        <f t="shared" si="33"/>
        <v>125</v>
      </c>
      <c r="BE30" s="222">
        <f t="shared" si="33"/>
        <v>276</v>
      </c>
      <c r="BF30" s="222">
        <f t="shared" si="33"/>
        <v>316</v>
      </c>
      <c r="BG30" s="222">
        <f t="shared" si="33"/>
        <v>72</v>
      </c>
      <c r="BH30" s="222">
        <f t="shared" si="33"/>
        <v>360</v>
      </c>
      <c r="BI30" s="222">
        <f t="shared" si="33"/>
        <v>1232</v>
      </c>
      <c r="BJ30" s="222">
        <f t="shared" si="33"/>
        <v>47</v>
      </c>
      <c r="BK30" s="222">
        <f t="shared" si="33"/>
        <v>1</v>
      </c>
      <c r="BL30" s="222">
        <f t="shared" si="33"/>
        <v>0</v>
      </c>
      <c r="BM30" s="222">
        <f t="shared" si="33"/>
        <v>0</v>
      </c>
      <c r="BN30" s="222">
        <f t="shared" si="33"/>
        <v>385</v>
      </c>
      <c r="BO30" s="133">
        <f t="shared" si="31"/>
        <v>4243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>
        <f t="shared" ref="O31:BN31" si="34">IF(ISNUMBER(O30),(IF(O30&gt;0,(100/(O28+O29))*O28,"-")),"-")</f>
        <v>59.090909090909093</v>
      </c>
      <c r="P31" s="223" t="str">
        <f t="shared" si="34"/>
        <v>-</v>
      </c>
      <c r="Q31" s="223" t="str">
        <f t="shared" si="34"/>
        <v>-</v>
      </c>
      <c r="R31" s="223">
        <f t="shared" si="34"/>
        <v>77.777777777777771</v>
      </c>
      <c r="S31" s="223" t="str">
        <f t="shared" si="34"/>
        <v>-</v>
      </c>
      <c r="T31" s="223">
        <f t="shared" si="34"/>
        <v>42.10526315789474</v>
      </c>
      <c r="U31" s="223">
        <f t="shared" si="34"/>
        <v>50</v>
      </c>
      <c r="V31" s="223">
        <f t="shared" si="34"/>
        <v>33.333333333333336</v>
      </c>
      <c r="W31" s="223" t="str">
        <f t="shared" si="34"/>
        <v>-</v>
      </c>
      <c r="X31" s="223">
        <f t="shared" si="34"/>
        <v>0</v>
      </c>
      <c r="Y31" s="223">
        <f t="shared" si="34"/>
        <v>0</v>
      </c>
      <c r="Z31" s="223" t="str">
        <f t="shared" si="34"/>
        <v>-</v>
      </c>
      <c r="AA31" s="223" t="str">
        <f t="shared" si="34"/>
        <v>-</v>
      </c>
      <c r="AB31" s="223" t="str">
        <f t="shared" si="34"/>
        <v>-</v>
      </c>
      <c r="AC31" s="223" t="str">
        <f t="shared" si="34"/>
        <v>-</v>
      </c>
      <c r="AD31" s="223" t="str">
        <f t="shared" si="34"/>
        <v>-</v>
      </c>
      <c r="AE31" s="223">
        <f t="shared" si="34"/>
        <v>0</v>
      </c>
      <c r="AF31" s="223" t="str">
        <f t="shared" si="34"/>
        <v>-</v>
      </c>
      <c r="AG31" s="223" t="str">
        <f t="shared" si="34"/>
        <v>-</v>
      </c>
      <c r="AH31" s="223" t="str">
        <f t="shared" si="34"/>
        <v>-</v>
      </c>
      <c r="AI31" s="223" t="str">
        <f t="shared" si="34"/>
        <v>-</v>
      </c>
      <c r="AJ31" s="223" t="str">
        <f t="shared" si="34"/>
        <v>-</v>
      </c>
      <c r="AK31" s="223" t="str">
        <f t="shared" si="34"/>
        <v>-</v>
      </c>
      <c r="AL31" s="223" t="str">
        <f t="shared" si="34"/>
        <v>-</v>
      </c>
      <c r="AM31" s="223" t="str">
        <f t="shared" si="34"/>
        <v>-</v>
      </c>
      <c r="AN31" s="223" t="str">
        <f t="shared" si="34"/>
        <v>-</v>
      </c>
      <c r="AO31" s="223">
        <f t="shared" si="34"/>
        <v>50</v>
      </c>
      <c r="AP31" s="223">
        <f t="shared" si="34"/>
        <v>50</v>
      </c>
      <c r="AQ31" s="223">
        <f t="shared" si="34"/>
        <v>64.15094339622641</v>
      </c>
      <c r="AR31" s="223">
        <f t="shared" si="34"/>
        <v>51.063829787234042</v>
      </c>
      <c r="AS31" s="223">
        <f t="shared" si="34"/>
        <v>19.696969696969695</v>
      </c>
      <c r="AT31" s="223">
        <f t="shared" si="34"/>
        <v>44</v>
      </c>
      <c r="AU31" s="223">
        <f t="shared" si="34"/>
        <v>37.5</v>
      </c>
      <c r="AV31" s="223">
        <f t="shared" si="34"/>
        <v>56.81818181818182</v>
      </c>
      <c r="AW31" s="223">
        <f t="shared" si="34"/>
        <v>55</v>
      </c>
      <c r="AX31" s="223">
        <f t="shared" si="34"/>
        <v>56</v>
      </c>
      <c r="AY31" s="223">
        <f t="shared" si="34"/>
        <v>59.278350515463913</v>
      </c>
      <c r="AZ31" s="223" t="str">
        <f t="shared" si="34"/>
        <v>-</v>
      </c>
      <c r="BA31" s="223">
        <f t="shared" si="34"/>
        <v>56.228956228956235</v>
      </c>
      <c r="BB31" s="223">
        <f t="shared" si="34"/>
        <v>46.907216494845358</v>
      </c>
      <c r="BC31" s="223">
        <f t="shared" si="34"/>
        <v>58.82352941176471</v>
      </c>
      <c r="BD31" s="223">
        <f t="shared" si="34"/>
        <v>58.400000000000006</v>
      </c>
      <c r="BE31" s="223">
        <f t="shared" si="34"/>
        <v>65.579710144927532</v>
      </c>
      <c r="BF31" s="223">
        <f t="shared" si="34"/>
        <v>59.493670886075954</v>
      </c>
      <c r="BG31" s="223">
        <f t="shared" si="34"/>
        <v>38.888888888888886</v>
      </c>
      <c r="BH31" s="223">
        <f t="shared" si="34"/>
        <v>49.722222222222221</v>
      </c>
      <c r="BI31" s="223">
        <f t="shared" si="34"/>
        <v>51.948051948051948</v>
      </c>
      <c r="BJ31" s="223">
        <f t="shared" si="34"/>
        <v>53.191489361702125</v>
      </c>
      <c r="BK31" s="223">
        <f t="shared" si="34"/>
        <v>100</v>
      </c>
      <c r="BL31" s="223" t="str">
        <f t="shared" si="34"/>
        <v>-</v>
      </c>
      <c r="BM31" s="223" t="str">
        <f t="shared" si="34"/>
        <v>-</v>
      </c>
      <c r="BN31" s="223">
        <f t="shared" si="34"/>
        <v>57.922077922077918</v>
      </c>
      <c r="BO31" s="270">
        <f t="shared" ref="BO31:BO32" si="35">AVERAGE(O31:BN31)</f>
        <v>48.481334583338835</v>
      </c>
    </row>
    <row r="32" spans="1:67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8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35"/>
        <v>#DIV/0!</v>
      </c>
    </row>
    <row r="33" spans="1:67" ht="12.75" customHeight="1" x14ac:dyDescent="0.2">
      <c r="A33" s="304" t="s">
        <v>72</v>
      </c>
      <c r="B33" s="304">
        <v>7</v>
      </c>
      <c r="C33" s="304" t="s">
        <v>170</v>
      </c>
      <c r="D33" s="304" t="s">
        <v>171</v>
      </c>
      <c r="E33" s="304" t="s">
        <v>172</v>
      </c>
      <c r="F33" s="304" t="s">
        <v>189</v>
      </c>
      <c r="G33" s="304" t="s">
        <v>270</v>
      </c>
      <c r="H33" s="305" t="s">
        <v>185</v>
      </c>
      <c r="I33" s="304" t="s">
        <v>185</v>
      </c>
      <c r="J33" s="304"/>
      <c r="K33" s="304"/>
      <c r="L33" s="304"/>
      <c r="M33" s="303"/>
      <c r="N33" s="219" t="s">
        <v>934</v>
      </c>
      <c r="O33" s="230">
        <v>1</v>
      </c>
      <c r="P33" s="230">
        <v>0</v>
      </c>
      <c r="Q33" s="230"/>
      <c r="R33" s="230">
        <v>0</v>
      </c>
      <c r="S33" s="230"/>
      <c r="T33" s="230">
        <v>0</v>
      </c>
      <c r="U33" s="230">
        <v>0</v>
      </c>
      <c r="V33" s="230">
        <v>0</v>
      </c>
      <c r="W33" s="230">
        <v>0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0</v>
      </c>
      <c r="AD33" s="230">
        <v>0</v>
      </c>
      <c r="AE33" s="230">
        <v>0</v>
      </c>
      <c r="AF33" s="230">
        <v>0</v>
      </c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230">
        <v>0</v>
      </c>
      <c r="AN33" s="230">
        <v>0</v>
      </c>
      <c r="AO33" s="230">
        <v>0</v>
      </c>
      <c r="AP33" s="230">
        <v>2</v>
      </c>
      <c r="AQ33" s="230">
        <v>2</v>
      </c>
      <c r="AR33" s="230">
        <v>4</v>
      </c>
      <c r="AS33" s="230">
        <v>5</v>
      </c>
      <c r="AT33" s="230">
        <v>12</v>
      </c>
      <c r="AU33" s="230">
        <v>3</v>
      </c>
      <c r="AV33" s="230">
        <v>16</v>
      </c>
      <c r="AW33" s="230">
        <v>15</v>
      </c>
      <c r="AX33" s="230">
        <v>61</v>
      </c>
      <c r="AY33" s="230">
        <v>73</v>
      </c>
      <c r="AZ33" s="230">
        <v>376</v>
      </c>
      <c r="BA33" s="230">
        <v>182</v>
      </c>
      <c r="BB33" s="230">
        <v>156</v>
      </c>
      <c r="BC33" s="230">
        <v>35</v>
      </c>
      <c r="BD33" s="230">
        <v>145</v>
      </c>
      <c r="BE33" s="230">
        <v>47</v>
      </c>
      <c r="BF33" s="230">
        <v>123</v>
      </c>
      <c r="BG33" s="230">
        <v>47</v>
      </c>
      <c r="BH33" s="230">
        <v>73</v>
      </c>
      <c r="BI33" s="230">
        <v>137</v>
      </c>
      <c r="BJ33" s="230">
        <v>57</v>
      </c>
      <c r="BK33" s="230">
        <v>0</v>
      </c>
      <c r="BL33" s="230">
        <v>0</v>
      </c>
      <c r="BM33" s="230">
        <v>0</v>
      </c>
      <c r="BN33" s="230">
        <v>6</v>
      </c>
      <c r="BO33" s="132">
        <f t="shared" ref="BO33:BO35" si="36">SUM(O33:BN33)</f>
        <v>1578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>
        <v>2</v>
      </c>
      <c r="P34" s="230">
        <v>0</v>
      </c>
      <c r="Q34" s="230"/>
      <c r="R34" s="230">
        <v>0</v>
      </c>
      <c r="S34" s="230"/>
      <c r="T34" s="230">
        <v>0</v>
      </c>
      <c r="U34" s="230">
        <v>1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0</v>
      </c>
      <c r="AG34" s="230">
        <v>0</v>
      </c>
      <c r="AH34" s="230">
        <v>0</v>
      </c>
      <c r="AI34" s="230">
        <v>0</v>
      </c>
      <c r="AJ34" s="230">
        <v>0</v>
      </c>
      <c r="AK34" s="230">
        <v>0</v>
      </c>
      <c r="AL34" s="230">
        <v>0</v>
      </c>
      <c r="AM34" s="230">
        <v>0</v>
      </c>
      <c r="AN34" s="230">
        <v>0</v>
      </c>
      <c r="AO34" s="230">
        <v>0</v>
      </c>
      <c r="AP34" s="230">
        <v>1</v>
      </c>
      <c r="AQ34" s="230">
        <v>2</v>
      </c>
      <c r="AR34" s="230">
        <v>15</v>
      </c>
      <c r="AS34" s="230">
        <v>4</v>
      </c>
      <c r="AT34" s="230">
        <v>18</v>
      </c>
      <c r="AU34" s="230">
        <v>10</v>
      </c>
      <c r="AV34" s="230">
        <v>14</v>
      </c>
      <c r="AW34" s="230">
        <v>28</v>
      </c>
      <c r="AX34" s="230">
        <v>38</v>
      </c>
      <c r="AY34" s="230">
        <v>162</v>
      </c>
      <c r="AZ34" s="230">
        <v>294</v>
      </c>
      <c r="BA34" s="230">
        <v>149</v>
      </c>
      <c r="BB34" s="230">
        <v>85</v>
      </c>
      <c r="BC34" s="230">
        <v>27</v>
      </c>
      <c r="BD34" s="230">
        <v>121</v>
      </c>
      <c r="BE34" s="230">
        <v>62</v>
      </c>
      <c r="BF34" s="230">
        <v>145</v>
      </c>
      <c r="BG34" s="230">
        <v>34</v>
      </c>
      <c r="BH34" s="230">
        <v>85</v>
      </c>
      <c r="BI34" s="230">
        <v>104</v>
      </c>
      <c r="BJ34" s="230">
        <v>60</v>
      </c>
      <c r="BK34" s="230">
        <v>0</v>
      </c>
      <c r="BL34" s="230">
        <v>0</v>
      </c>
      <c r="BM34" s="230">
        <v>0</v>
      </c>
      <c r="BN34" s="230">
        <v>15</v>
      </c>
      <c r="BO34" s="132">
        <f t="shared" si="36"/>
        <v>1476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>
        <f t="shared" ref="O35:AY35" si="37">IF(ISBLANK(O33),"-",O33+O34)</f>
        <v>3</v>
      </c>
      <c r="P35" s="222">
        <f t="shared" si="37"/>
        <v>0</v>
      </c>
      <c r="Q35" s="222" t="str">
        <f t="shared" si="37"/>
        <v>-</v>
      </c>
      <c r="R35" s="222">
        <f t="shared" si="37"/>
        <v>0</v>
      </c>
      <c r="S35" s="222" t="str">
        <f t="shared" si="37"/>
        <v>-</v>
      </c>
      <c r="T35" s="222">
        <f t="shared" si="37"/>
        <v>0</v>
      </c>
      <c r="U35" s="222">
        <f t="shared" si="37"/>
        <v>1</v>
      </c>
      <c r="V35" s="222">
        <f t="shared" si="37"/>
        <v>0</v>
      </c>
      <c r="W35" s="222">
        <f t="shared" si="37"/>
        <v>0</v>
      </c>
      <c r="X35" s="222">
        <f t="shared" si="37"/>
        <v>0</v>
      </c>
      <c r="Y35" s="222">
        <f t="shared" si="37"/>
        <v>0</v>
      </c>
      <c r="Z35" s="222">
        <f t="shared" si="37"/>
        <v>0</v>
      </c>
      <c r="AA35" s="222">
        <f t="shared" si="37"/>
        <v>0</v>
      </c>
      <c r="AB35" s="222">
        <f t="shared" si="37"/>
        <v>0</v>
      </c>
      <c r="AC35" s="222">
        <f t="shared" si="37"/>
        <v>0</v>
      </c>
      <c r="AD35" s="222">
        <f t="shared" si="37"/>
        <v>0</v>
      </c>
      <c r="AE35" s="222">
        <f t="shared" si="37"/>
        <v>0</v>
      </c>
      <c r="AF35" s="222">
        <f t="shared" si="37"/>
        <v>0</v>
      </c>
      <c r="AG35" s="222">
        <f t="shared" si="37"/>
        <v>0</v>
      </c>
      <c r="AH35" s="222">
        <f t="shared" si="37"/>
        <v>0</v>
      </c>
      <c r="AI35" s="222">
        <f t="shared" si="37"/>
        <v>0</v>
      </c>
      <c r="AJ35" s="222">
        <f t="shared" si="37"/>
        <v>0</v>
      </c>
      <c r="AK35" s="222">
        <f t="shared" si="37"/>
        <v>0</v>
      </c>
      <c r="AL35" s="222">
        <f t="shared" si="37"/>
        <v>0</v>
      </c>
      <c r="AM35" s="222">
        <f t="shared" si="37"/>
        <v>0</v>
      </c>
      <c r="AN35" s="222">
        <f t="shared" si="37"/>
        <v>0</v>
      </c>
      <c r="AO35" s="222">
        <f t="shared" si="37"/>
        <v>0</v>
      </c>
      <c r="AP35" s="222">
        <f t="shared" si="37"/>
        <v>3</v>
      </c>
      <c r="AQ35" s="222">
        <f t="shared" si="37"/>
        <v>4</v>
      </c>
      <c r="AR35" s="222">
        <f t="shared" si="37"/>
        <v>19</v>
      </c>
      <c r="AS35" s="222">
        <f t="shared" si="37"/>
        <v>9</v>
      </c>
      <c r="AT35" s="222">
        <f t="shared" si="37"/>
        <v>30</v>
      </c>
      <c r="AU35" s="222">
        <f t="shared" si="37"/>
        <v>13</v>
      </c>
      <c r="AV35" s="222">
        <f t="shared" si="37"/>
        <v>30</v>
      </c>
      <c r="AW35" s="222">
        <f t="shared" si="37"/>
        <v>43</v>
      </c>
      <c r="AX35" s="222">
        <f t="shared" si="37"/>
        <v>99</v>
      </c>
      <c r="AY35" s="222">
        <f t="shared" si="37"/>
        <v>235</v>
      </c>
      <c r="AZ35" s="222"/>
      <c r="BA35" s="222">
        <f t="shared" ref="BA35:BD35" si="38">IF(ISBLANK(BA33),"-",BA33+BA34)</f>
        <v>331</v>
      </c>
      <c r="BB35" s="222">
        <f t="shared" si="38"/>
        <v>241</v>
      </c>
      <c r="BC35" s="222">
        <f t="shared" si="38"/>
        <v>62</v>
      </c>
      <c r="BD35" s="222">
        <f t="shared" si="38"/>
        <v>266</v>
      </c>
      <c r="BE35" s="222"/>
      <c r="BF35" s="222">
        <f t="shared" ref="BF35:BN35" si="39">IF(ISBLANK(BF33),"-",BF33+BF34)</f>
        <v>268</v>
      </c>
      <c r="BG35" s="222">
        <f t="shared" si="39"/>
        <v>81</v>
      </c>
      <c r="BH35" s="222">
        <f t="shared" si="39"/>
        <v>158</v>
      </c>
      <c r="BI35" s="222">
        <f t="shared" si="39"/>
        <v>241</v>
      </c>
      <c r="BJ35" s="222">
        <f t="shared" si="39"/>
        <v>117</v>
      </c>
      <c r="BK35" s="222">
        <f t="shared" si="39"/>
        <v>0</v>
      </c>
      <c r="BL35" s="222">
        <f t="shared" si="39"/>
        <v>0</v>
      </c>
      <c r="BM35" s="222">
        <f t="shared" si="39"/>
        <v>0</v>
      </c>
      <c r="BN35" s="222">
        <f t="shared" si="39"/>
        <v>21</v>
      </c>
      <c r="BO35" s="133">
        <f t="shared" si="36"/>
        <v>2275</v>
      </c>
    </row>
    <row r="36" spans="1:67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>
        <f t="shared" ref="O36:BN36" si="40">IF(ISNUMBER(O35),(IF(O35&gt;0,(100/(O33+O34))*O33,"-")),"-")</f>
        <v>33.333333333333336</v>
      </c>
      <c r="P36" s="223" t="str">
        <f t="shared" si="40"/>
        <v>-</v>
      </c>
      <c r="Q36" s="223" t="str">
        <f t="shared" si="40"/>
        <v>-</v>
      </c>
      <c r="R36" s="223" t="str">
        <f t="shared" si="40"/>
        <v>-</v>
      </c>
      <c r="S36" s="223" t="str">
        <f t="shared" si="40"/>
        <v>-</v>
      </c>
      <c r="T36" s="223" t="str">
        <f t="shared" si="40"/>
        <v>-</v>
      </c>
      <c r="U36" s="223">
        <f t="shared" si="40"/>
        <v>0</v>
      </c>
      <c r="V36" s="223" t="str">
        <f t="shared" si="40"/>
        <v>-</v>
      </c>
      <c r="W36" s="223" t="str">
        <f t="shared" si="40"/>
        <v>-</v>
      </c>
      <c r="X36" s="223" t="str">
        <f t="shared" si="40"/>
        <v>-</v>
      </c>
      <c r="Y36" s="223" t="str">
        <f t="shared" si="40"/>
        <v>-</v>
      </c>
      <c r="Z36" s="223" t="str">
        <f t="shared" si="40"/>
        <v>-</v>
      </c>
      <c r="AA36" s="223" t="str">
        <f t="shared" si="40"/>
        <v>-</v>
      </c>
      <c r="AB36" s="223" t="str">
        <f t="shared" si="40"/>
        <v>-</v>
      </c>
      <c r="AC36" s="223" t="str">
        <f t="shared" si="40"/>
        <v>-</v>
      </c>
      <c r="AD36" s="223" t="str">
        <f t="shared" si="40"/>
        <v>-</v>
      </c>
      <c r="AE36" s="223" t="str">
        <f t="shared" si="40"/>
        <v>-</v>
      </c>
      <c r="AF36" s="223" t="str">
        <f t="shared" si="40"/>
        <v>-</v>
      </c>
      <c r="AG36" s="223" t="str">
        <f t="shared" si="40"/>
        <v>-</v>
      </c>
      <c r="AH36" s="223" t="str">
        <f t="shared" si="40"/>
        <v>-</v>
      </c>
      <c r="AI36" s="223" t="str">
        <f t="shared" si="40"/>
        <v>-</v>
      </c>
      <c r="AJ36" s="223" t="str">
        <f t="shared" si="40"/>
        <v>-</v>
      </c>
      <c r="AK36" s="223" t="str">
        <f t="shared" si="40"/>
        <v>-</v>
      </c>
      <c r="AL36" s="223" t="str">
        <f t="shared" si="40"/>
        <v>-</v>
      </c>
      <c r="AM36" s="223" t="str">
        <f t="shared" si="40"/>
        <v>-</v>
      </c>
      <c r="AN36" s="223" t="str">
        <f t="shared" si="40"/>
        <v>-</v>
      </c>
      <c r="AO36" s="223" t="str">
        <f t="shared" si="40"/>
        <v>-</v>
      </c>
      <c r="AP36" s="223">
        <f t="shared" si="40"/>
        <v>66.666666666666671</v>
      </c>
      <c r="AQ36" s="223">
        <f t="shared" si="40"/>
        <v>50</v>
      </c>
      <c r="AR36" s="223">
        <f t="shared" si="40"/>
        <v>21.05263157894737</v>
      </c>
      <c r="AS36" s="223">
        <f t="shared" si="40"/>
        <v>55.555555555555557</v>
      </c>
      <c r="AT36" s="223">
        <f t="shared" si="40"/>
        <v>40</v>
      </c>
      <c r="AU36" s="223">
        <f t="shared" si="40"/>
        <v>23.076923076923077</v>
      </c>
      <c r="AV36" s="223">
        <f t="shared" si="40"/>
        <v>53.333333333333336</v>
      </c>
      <c r="AW36" s="223">
        <f t="shared" si="40"/>
        <v>34.883720930232563</v>
      </c>
      <c r="AX36" s="223">
        <f t="shared" si="40"/>
        <v>61.616161616161619</v>
      </c>
      <c r="AY36" s="223">
        <f t="shared" si="40"/>
        <v>31.063829787234042</v>
      </c>
      <c r="AZ36" s="223" t="str">
        <f t="shared" si="40"/>
        <v>-</v>
      </c>
      <c r="BA36" s="223">
        <f t="shared" si="40"/>
        <v>54.984894259818731</v>
      </c>
      <c r="BB36" s="223">
        <f t="shared" si="40"/>
        <v>64.730290456431533</v>
      </c>
      <c r="BC36" s="223">
        <f t="shared" si="40"/>
        <v>56.451612903225801</v>
      </c>
      <c r="BD36" s="223">
        <f t="shared" si="40"/>
        <v>54.511278195488721</v>
      </c>
      <c r="BE36" s="223" t="str">
        <f t="shared" si="40"/>
        <v>-</v>
      </c>
      <c r="BF36" s="223">
        <f t="shared" si="40"/>
        <v>45.895522388059703</v>
      </c>
      <c r="BG36" s="223">
        <f t="shared" si="40"/>
        <v>58.02469135802469</v>
      </c>
      <c r="BH36" s="223">
        <f t="shared" si="40"/>
        <v>46.202531645569621</v>
      </c>
      <c r="BI36" s="223">
        <f t="shared" si="40"/>
        <v>56.846473029045647</v>
      </c>
      <c r="BJ36" s="223">
        <f t="shared" si="40"/>
        <v>48.717948717948715</v>
      </c>
      <c r="BK36" s="223" t="str">
        <f t="shared" si="40"/>
        <v>-</v>
      </c>
      <c r="BL36" s="223" t="str">
        <f t="shared" si="40"/>
        <v>-</v>
      </c>
      <c r="BM36" s="223" t="str">
        <f t="shared" si="40"/>
        <v>-</v>
      </c>
      <c r="BN36" s="223">
        <f t="shared" si="40"/>
        <v>28.571428571428569</v>
      </c>
      <c r="BO36" s="270">
        <f t="shared" ref="BO36:BO37" si="41">AVERAGE(O36:BN36)</f>
        <v>44.796310336519518</v>
      </c>
    </row>
    <row r="37" spans="1:67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8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41"/>
        <v>#DIV/0!</v>
      </c>
    </row>
    <row r="38" spans="1:67" ht="12.75" customHeight="1" x14ac:dyDescent="0.2">
      <c r="A38" s="304" t="s">
        <v>72</v>
      </c>
      <c r="B38" s="304">
        <v>8</v>
      </c>
      <c r="C38" s="304" t="s">
        <v>170</v>
      </c>
      <c r="D38" s="304" t="s">
        <v>171</v>
      </c>
      <c r="E38" s="304" t="s">
        <v>172</v>
      </c>
      <c r="F38" s="304" t="s">
        <v>190</v>
      </c>
      <c r="G38" s="304" t="s">
        <v>271</v>
      </c>
      <c r="H38" s="305" t="s">
        <v>191</v>
      </c>
      <c r="I38" s="304" t="s">
        <v>192</v>
      </c>
      <c r="J38" s="304"/>
      <c r="K38" s="304"/>
      <c r="L38" s="304"/>
      <c r="M38" s="303"/>
      <c r="N38" s="219" t="s">
        <v>934</v>
      </c>
      <c r="O38" s="230">
        <v>0</v>
      </c>
      <c r="P38" s="230">
        <v>0</v>
      </c>
      <c r="Q38" s="230"/>
      <c r="R38" s="230">
        <v>0</v>
      </c>
      <c r="S38" s="230"/>
      <c r="T38" s="230">
        <v>0</v>
      </c>
      <c r="U38" s="230">
        <v>0</v>
      </c>
      <c r="V38" s="230">
        <v>0</v>
      </c>
      <c r="W38" s="230">
        <v>0</v>
      </c>
      <c r="X38" s="230">
        <v>0</v>
      </c>
      <c r="Y38" s="230">
        <v>0</v>
      </c>
      <c r="Z38" s="230">
        <v>0</v>
      </c>
      <c r="AA38" s="230">
        <v>0</v>
      </c>
      <c r="AB38" s="230">
        <v>0</v>
      </c>
      <c r="AC38" s="230">
        <v>0</v>
      </c>
      <c r="AD38" s="230">
        <v>0</v>
      </c>
      <c r="AE38" s="230">
        <v>0</v>
      </c>
      <c r="AF38" s="230">
        <v>0</v>
      </c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230">
        <v>0</v>
      </c>
      <c r="AN38" s="230">
        <v>0</v>
      </c>
      <c r="AO38" s="230">
        <v>0</v>
      </c>
      <c r="AP38" s="230">
        <v>1</v>
      </c>
      <c r="AQ38" s="230">
        <v>2</v>
      </c>
      <c r="AR38" s="230">
        <v>4</v>
      </c>
      <c r="AS38" s="230">
        <v>4</v>
      </c>
      <c r="AT38" s="230">
        <v>3</v>
      </c>
      <c r="AU38" s="230">
        <v>9</v>
      </c>
      <c r="AV38" s="230">
        <v>20</v>
      </c>
      <c r="AW38" s="230">
        <v>9</v>
      </c>
      <c r="AX38" s="230">
        <v>17</v>
      </c>
      <c r="AY38" s="230">
        <v>44</v>
      </c>
      <c r="AZ38" s="230">
        <v>24</v>
      </c>
      <c r="BA38" s="230">
        <v>16</v>
      </c>
      <c r="BB38" s="230">
        <v>7</v>
      </c>
      <c r="BC38" s="230">
        <v>4</v>
      </c>
      <c r="BD38" s="230">
        <v>10</v>
      </c>
      <c r="BE38" s="230">
        <v>5</v>
      </c>
      <c r="BF38" s="230">
        <v>11</v>
      </c>
      <c r="BG38" s="230">
        <v>0</v>
      </c>
      <c r="BH38" s="230">
        <v>1</v>
      </c>
      <c r="BI38" s="230">
        <v>7</v>
      </c>
      <c r="BJ38" s="230">
        <v>0</v>
      </c>
      <c r="BK38" s="230">
        <v>0</v>
      </c>
      <c r="BL38" s="230">
        <v>0</v>
      </c>
      <c r="BM38" s="230">
        <v>0</v>
      </c>
      <c r="BN38" s="230">
        <v>0</v>
      </c>
      <c r="BO38" s="132">
        <f t="shared" ref="BO38:BO40" si="42">SUM(O38:BN38)</f>
        <v>198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>
        <v>0</v>
      </c>
      <c r="P39" s="230">
        <v>0</v>
      </c>
      <c r="Q39" s="230"/>
      <c r="R39" s="230">
        <v>0</v>
      </c>
      <c r="S39" s="230"/>
      <c r="T39" s="230">
        <v>0</v>
      </c>
      <c r="U39" s="230">
        <v>0</v>
      </c>
      <c r="V39" s="230">
        <v>0</v>
      </c>
      <c r="W39" s="230">
        <v>0</v>
      </c>
      <c r="X39" s="230">
        <v>0</v>
      </c>
      <c r="Y39" s="230">
        <v>0</v>
      </c>
      <c r="Z39" s="230">
        <v>0</v>
      </c>
      <c r="AA39" s="230">
        <v>0</v>
      </c>
      <c r="AB39" s="230">
        <v>0</v>
      </c>
      <c r="AC39" s="230">
        <v>0</v>
      </c>
      <c r="AD39" s="230">
        <v>0</v>
      </c>
      <c r="AE39" s="230">
        <v>0</v>
      </c>
      <c r="AF39" s="230">
        <v>0</v>
      </c>
      <c r="AG39" s="230">
        <v>0</v>
      </c>
      <c r="AH39" s="230">
        <v>0</v>
      </c>
      <c r="AI39" s="230">
        <v>0</v>
      </c>
      <c r="AJ39" s="230">
        <v>0</v>
      </c>
      <c r="AK39" s="230">
        <v>0</v>
      </c>
      <c r="AL39" s="230">
        <v>0</v>
      </c>
      <c r="AM39" s="230">
        <v>0</v>
      </c>
      <c r="AN39" s="230">
        <v>0</v>
      </c>
      <c r="AO39" s="230">
        <v>2</v>
      </c>
      <c r="AP39" s="230">
        <v>2</v>
      </c>
      <c r="AQ39" s="230">
        <v>0</v>
      </c>
      <c r="AR39" s="230">
        <v>9</v>
      </c>
      <c r="AS39" s="230">
        <v>7</v>
      </c>
      <c r="AT39" s="230">
        <v>7</v>
      </c>
      <c r="AU39" s="230">
        <v>12</v>
      </c>
      <c r="AV39" s="230">
        <v>24</v>
      </c>
      <c r="AW39" s="230">
        <v>25</v>
      </c>
      <c r="AX39" s="230">
        <v>39</v>
      </c>
      <c r="AY39" s="230">
        <v>47</v>
      </c>
      <c r="AZ39" s="230">
        <v>17</v>
      </c>
      <c r="BA39" s="230">
        <v>20</v>
      </c>
      <c r="BB39" s="230">
        <v>8</v>
      </c>
      <c r="BC39" s="230">
        <v>2</v>
      </c>
      <c r="BD39" s="230">
        <v>6</v>
      </c>
      <c r="BE39" s="230">
        <v>8</v>
      </c>
      <c r="BF39" s="230">
        <v>6</v>
      </c>
      <c r="BG39" s="230">
        <v>5</v>
      </c>
      <c r="BH39" s="230">
        <v>6</v>
      </c>
      <c r="BI39" s="230">
        <v>2</v>
      </c>
      <c r="BJ39" s="230">
        <v>1</v>
      </c>
      <c r="BK39" s="230">
        <v>0</v>
      </c>
      <c r="BL39" s="230">
        <v>0</v>
      </c>
      <c r="BM39" s="230">
        <v>0</v>
      </c>
      <c r="BN39" s="230">
        <v>0</v>
      </c>
      <c r="BO39" s="132">
        <f t="shared" si="42"/>
        <v>255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>
        <f t="shared" ref="O40:AK40" si="43">IF(ISBLANK(O38),"-",O38+O39)</f>
        <v>0</v>
      </c>
      <c r="P40" s="222">
        <f t="shared" si="43"/>
        <v>0</v>
      </c>
      <c r="Q40" s="222" t="str">
        <f t="shared" si="43"/>
        <v>-</v>
      </c>
      <c r="R40" s="222">
        <f t="shared" si="43"/>
        <v>0</v>
      </c>
      <c r="S40" s="222" t="str">
        <f t="shared" si="43"/>
        <v>-</v>
      </c>
      <c r="T40" s="222">
        <f t="shared" si="43"/>
        <v>0</v>
      </c>
      <c r="U40" s="222">
        <f t="shared" si="43"/>
        <v>0</v>
      </c>
      <c r="V40" s="222">
        <f t="shared" si="43"/>
        <v>0</v>
      </c>
      <c r="W40" s="222">
        <f t="shared" si="43"/>
        <v>0</v>
      </c>
      <c r="X40" s="222">
        <f t="shared" si="43"/>
        <v>0</v>
      </c>
      <c r="Y40" s="222">
        <f t="shared" si="43"/>
        <v>0</v>
      </c>
      <c r="Z40" s="222">
        <f t="shared" si="43"/>
        <v>0</v>
      </c>
      <c r="AA40" s="222">
        <f t="shared" si="43"/>
        <v>0</v>
      </c>
      <c r="AB40" s="222">
        <f t="shared" si="43"/>
        <v>0</v>
      </c>
      <c r="AC40" s="222">
        <f t="shared" si="43"/>
        <v>0</v>
      </c>
      <c r="AD40" s="222">
        <f t="shared" si="43"/>
        <v>0</v>
      </c>
      <c r="AE40" s="222">
        <f t="shared" si="43"/>
        <v>0</v>
      </c>
      <c r="AF40" s="222">
        <f t="shared" si="43"/>
        <v>0</v>
      </c>
      <c r="AG40" s="222">
        <f t="shared" si="43"/>
        <v>0</v>
      </c>
      <c r="AH40" s="222">
        <f t="shared" si="43"/>
        <v>0</v>
      </c>
      <c r="AI40" s="222">
        <f t="shared" si="43"/>
        <v>0</v>
      </c>
      <c r="AJ40" s="222">
        <f t="shared" si="43"/>
        <v>0</v>
      </c>
      <c r="AK40" s="222">
        <f t="shared" si="43"/>
        <v>0</v>
      </c>
      <c r="AL40" s="222">
        <v>0</v>
      </c>
      <c r="AM40" s="222">
        <f t="shared" ref="AM40:AP40" si="44">IF(ISBLANK(AM38),"-",AM38+AM39)</f>
        <v>0</v>
      </c>
      <c r="AN40" s="222">
        <f t="shared" si="44"/>
        <v>0</v>
      </c>
      <c r="AO40" s="222">
        <f t="shared" si="44"/>
        <v>2</v>
      </c>
      <c r="AP40" s="222">
        <f t="shared" si="44"/>
        <v>3</v>
      </c>
      <c r="AQ40" s="222"/>
      <c r="AR40" s="222">
        <f t="shared" ref="AR40:AY40" si="45">IF(ISBLANK(AR38),"-",AR38+AR39)</f>
        <v>13</v>
      </c>
      <c r="AS40" s="222">
        <f t="shared" si="45"/>
        <v>11</v>
      </c>
      <c r="AT40" s="222">
        <f t="shared" si="45"/>
        <v>10</v>
      </c>
      <c r="AU40" s="222">
        <f t="shared" si="45"/>
        <v>21</v>
      </c>
      <c r="AV40" s="222">
        <f t="shared" si="45"/>
        <v>44</v>
      </c>
      <c r="AW40" s="222">
        <f t="shared" si="45"/>
        <v>34</v>
      </c>
      <c r="AX40" s="222">
        <f t="shared" si="45"/>
        <v>56</v>
      </c>
      <c r="AY40" s="222">
        <f t="shared" si="45"/>
        <v>91</v>
      </c>
      <c r="AZ40" s="222"/>
      <c r="BA40" s="222">
        <f t="shared" ref="BA40:BN40" si="46">IF(ISBLANK(BA38),"-",BA38+BA39)</f>
        <v>36</v>
      </c>
      <c r="BB40" s="222">
        <f t="shared" si="46"/>
        <v>15</v>
      </c>
      <c r="BC40" s="222">
        <f t="shared" si="46"/>
        <v>6</v>
      </c>
      <c r="BD40" s="222">
        <f t="shared" si="46"/>
        <v>16</v>
      </c>
      <c r="BE40" s="222">
        <f t="shared" si="46"/>
        <v>13</v>
      </c>
      <c r="BF40" s="222">
        <f t="shared" si="46"/>
        <v>17</v>
      </c>
      <c r="BG40" s="222">
        <f t="shared" si="46"/>
        <v>5</v>
      </c>
      <c r="BH40" s="222">
        <f t="shared" si="46"/>
        <v>7</v>
      </c>
      <c r="BI40" s="222">
        <f t="shared" si="46"/>
        <v>9</v>
      </c>
      <c r="BJ40" s="222">
        <f t="shared" si="46"/>
        <v>1</v>
      </c>
      <c r="BK40" s="222">
        <f t="shared" si="46"/>
        <v>0</v>
      </c>
      <c r="BL40" s="222">
        <f t="shared" si="46"/>
        <v>0</v>
      </c>
      <c r="BM40" s="222">
        <f t="shared" si="46"/>
        <v>0</v>
      </c>
      <c r="BN40" s="222">
        <f t="shared" si="46"/>
        <v>0</v>
      </c>
      <c r="BO40" s="133">
        <f t="shared" si="42"/>
        <v>410</v>
      </c>
    </row>
    <row r="41" spans="1:6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 t="str">
        <f t="shared" ref="O41:BN41" si="47">IF(ISNUMBER(O40),(IF(O40&gt;0,(100/(O38+O39))*O38,"-")),"-")</f>
        <v>-</v>
      </c>
      <c r="P41" s="223" t="str">
        <f t="shared" si="47"/>
        <v>-</v>
      </c>
      <c r="Q41" s="223" t="str">
        <f t="shared" si="47"/>
        <v>-</v>
      </c>
      <c r="R41" s="223" t="str">
        <f t="shared" si="47"/>
        <v>-</v>
      </c>
      <c r="S41" s="223" t="str">
        <f t="shared" si="47"/>
        <v>-</v>
      </c>
      <c r="T41" s="223" t="str">
        <f t="shared" si="47"/>
        <v>-</v>
      </c>
      <c r="U41" s="223" t="str">
        <f t="shared" si="47"/>
        <v>-</v>
      </c>
      <c r="V41" s="223" t="str">
        <f t="shared" si="47"/>
        <v>-</v>
      </c>
      <c r="W41" s="223" t="str">
        <f t="shared" si="47"/>
        <v>-</v>
      </c>
      <c r="X41" s="223" t="str">
        <f t="shared" si="47"/>
        <v>-</v>
      </c>
      <c r="Y41" s="223" t="str">
        <f t="shared" si="47"/>
        <v>-</v>
      </c>
      <c r="Z41" s="223" t="str">
        <f t="shared" si="47"/>
        <v>-</v>
      </c>
      <c r="AA41" s="223" t="str">
        <f t="shared" si="47"/>
        <v>-</v>
      </c>
      <c r="AB41" s="223" t="str">
        <f t="shared" si="47"/>
        <v>-</v>
      </c>
      <c r="AC41" s="223" t="str">
        <f t="shared" si="47"/>
        <v>-</v>
      </c>
      <c r="AD41" s="223" t="str">
        <f t="shared" si="47"/>
        <v>-</v>
      </c>
      <c r="AE41" s="223" t="str">
        <f t="shared" si="47"/>
        <v>-</v>
      </c>
      <c r="AF41" s="223" t="str">
        <f t="shared" si="47"/>
        <v>-</v>
      </c>
      <c r="AG41" s="223" t="str">
        <f t="shared" si="47"/>
        <v>-</v>
      </c>
      <c r="AH41" s="223" t="str">
        <f t="shared" si="47"/>
        <v>-</v>
      </c>
      <c r="AI41" s="223" t="str">
        <f t="shared" si="47"/>
        <v>-</v>
      </c>
      <c r="AJ41" s="223" t="str">
        <f t="shared" si="47"/>
        <v>-</v>
      </c>
      <c r="AK41" s="223" t="str">
        <f t="shared" si="47"/>
        <v>-</v>
      </c>
      <c r="AL41" s="223" t="str">
        <f t="shared" si="47"/>
        <v>-</v>
      </c>
      <c r="AM41" s="223" t="str">
        <f t="shared" si="47"/>
        <v>-</v>
      </c>
      <c r="AN41" s="223" t="str">
        <f t="shared" si="47"/>
        <v>-</v>
      </c>
      <c r="AO41" s="223">
        <f t="shared" si="47"/>
        <v>0</v>
      </c>
      <c r="AP41" s="223">
        <f t="shared" si="47"/>
        <v>33.333333333333336</v>
      </c>
      <c r="AQ41" s="223" t="str">
        <f t="shared" si="47"/>
        <v>-</v>
      </c>
      <c r="AR41" s="223">
        <f t="shared" si="47"/>
        <v>30.76923076923077</v>
      </c>
      <c r="AS41" s="223">
        <f t="shared" si="47"/>
        <v>36.363636363636367</v>
      </c>
      <c r="AT41" s="223">
        <f t="shared" si="47"/>
        <v>30</v>
      </c>
      <c r="AU41" s="223">
        <f t="shared" si="47"/>
        <v>42.857142857142854</v>
      </c>
      <c r="AV41" s="223">
        <f t="shared" si="47"/>
        <v>45.45454545454546</v>
      </c>
      <c r="AW41" s="223">
        <f t="shared" si="47"/>
        <v>26.47058823529412</v>
      </c>
      <c r="AX41" s="223">
        <f t="shared" si="47"/>
        <v>30.357142857142858</v>
      </c>
      <c r="AY41" s="223">
        <f t="shared" si="47"/>
        <v>48.351648351648358</v>
      </c>
      <c r="AZ41" s="223" t="str">
        <f t="shared" si="47"/>
        <v>-</v>
      </c>
      <c r="BA41" s="223">
        <f t="shared" si="47"/>
        <v>44.444444444444443</v>
      </c>
      <c r="BB41" s="223">
        <f t="shared" si="47"/>
        <v>46.666666666666671</v>
      </c>
      <c r="BC41" s="223">
        <f t="shared" si="47"/>
        <v>66.666666666666671</v>
      </c>
      <c r="BD41" s="223">
        <f t="shared" si="47"/>
        <v>62.5</v>
      </c>
      <c r="BE41" s="223">
        <f t="shared" si="47"/>
        <v>38.46153846153846</v>
      </c>
      <c r="BF41" s="223">
        <f t="shared" si="47"/>
        <v>64.705882352941188</v>
      </c>
      <c r="BG41" s="223">
        <f t="shared" si="47"/>
        <v>0</v>
      </c>
      <c r="BH41" s="223">
        <f t="shared" si="47"/>
        <v>14.285714285714286</v>
      </c>
      <c r="BI41" s="223">
        <f t="shared" si="47"/>
        <v>77.777777777777771</v>
      </c>
      <c r="BJ41" s="223">
        <f t="shared" si="47"/>
        <v>0</v>
      </c>
      <c r="BK41" s="223" t="str">
        <f t="shared" si="47"/>
        <v>-</v>
      </c>
      <c r="BL41" s="223" t="str">
        <f t="shared" si="47"/>
        <v>-</v>
      </c>
      <c r="BM41" s="223" t="str">
        <f t="shared" si="47"/>
        <v>-</v>
      </c>
      <c r="BN41" s="223" t="str">
        <f t="shared" si="47"/>
        <v>-</v>
      </c>
      <c r="BO41" s="270">
        <f t="shared" ref="BO41:BO42" si="48">AVERAGE(O41:BN41)</f>
        <v>36.973297943886188</v>
      </c>
    </row>
    <row r="42" spans="1:67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8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48"/>
        <v>#DIV/0!</v>
      </c>
    </row>
    <row r="43" spans="1:67" ht="12.75" customHeight="1" x14ac:dyDescent="0.2">
      <c r="A43" s="304" t="s">
        <v>72</v>
      </c>
      <c r="B43" s="304">
        <v>9</v>
      </c>
      <c r="C43" s="304" t="s">
        <v>170</v>
      </c>
      <c r="D43" s="304" t="s">
        <v>171</v>
      </c>
      <c r="E43" s="304" t="s">
        <v>172</v>
      </c>
      <c r="F43" s="304" t="s">
        <v>193</v>
      </c>
      <c r="G43" s="304" t="s">
        <v>272</v>
      </c>
      <c r="H43" s="305" t="s">
        <v>194</v>
      </c>
      <c r="I43" s="304" t="s">
        <v>195</v>
      </c>
      <c r="J43" s="304"/>
      <c r="K43" s="304"/>
      <c r="L43" s="304"/>
      <c r="M43" s="303"/>
      <c r="N43" s="219" t="s">
        <v>934</v>
      </c>
      <c r="O43" s="230">
        <v>0</v>
      </c>
      <c r="P43" s="230">
        <v>0</v>
      </c>
      <c r="Q43" s="230"/>
      <c r="R43" s="230">
        <v>0</v>
      </c>
      <c r="S43" s="230"/>
      <c r="T43" s="230">
        <v>0</v>
      </c>
      <c r="U43" s="230">
        <v>0</v>
      </c>
      <c r="V43" s="230">
        <v>0</v>
      </c>
      <c r="W43" s="230">
        <v>0</v>
      </c>
      <c r="X43" s="230">
        <v>0</v>
      </c>
      <c r="Y43" s="230">
        <v>0</v>
      </c>
      <c r="Z43" s="230">
        <v>0</v>
      </c>
      <c r="AA43" s="230">
        <v>0</v>
      </c>
      <c r="AB43" s="230">
        <v>0</v>
      </c>
      <c r="AC43" s="230">
        <v>0</v>
      </c>
      <c r="AD43" s="230">
        <v>0</v>
      </c>
      <c r="AE43" s="230">
        <v>0</v>
      </c>
      <c r="AF43" s="230">
        <v>0</v>
      </c>
      <c r="AG43" s="230">
        <v>0</v>
      </c>
      <c r="AH43" s="230">
        <v>0</v>
      </c>
      <c r="AI43" s="230">
        <v>0</v>
      </c>
      <c r="AJ43" s="230">
        <v>0</v>
      </c>
      <c r="AK43" s="230">
        <v>0</v>
      </c>
      <c r="AL43" s="230">
        <v>0</v>
      </c>
      <c r="AM43" s="230">
        <v>0</v>
      </c>
      <c r="AN43" s="230">
        <v>0</v>
      </c>
      <c r="AO43" s="230">
        <v>0</v>
      </c>
      <c r="AP43" s="230">
        <v>0</v>
      </c>
      <c r="AQ43" s="230">
        <v>0</v>
      </c>
      <c r="AR43" s="230">
        <v>1</v>
      </c>
      <c r="AS43" s="230">
        <v>0</v>
      </c>
      <c r="AT43" s="230">
        <v>2</v>
      </c>
      <c r="AU43" s="230">
        <v>2</v>
      </c>
      <c r="AV43" s="230">
        <v>8</v>
      </c>
      <c r="AW43" s="230">
        <v>17</v>
      </c>
      <c r="AX43" s="230">
        <v>24</v>
      </c>
      <c r="AY43" s="230">
        <v>23</v>
      </c>
      <c r="AZ43" s="230">
        <v>8</v>
      </c>
      <c r="BA43" s="230">
        <v>22</v>
      </c>
      <c r="BB43" s="230">
        <v>9</v>
      </c>
      <c r="BC43" s="230">
        <v>13</v>
      </c>
      <c r="BD43" s="230">
        <v>8</v>
      </c>
      <c r="BE43" s="230">
        <v>3</v>
      </c>
      <c r="BF43" s="230">
        <v>9</v>
      </c>
      <c r="BG43" s="230">
        <v>3</v>
      </c>
      <c r="BH43" s="230">
        <v>2</v>
      </c>
      <c r="BI43" s="230">
        <v>5</v>
      </c>
      <c r="BJ43" s="230">
        <v>1</v>
      </c>
      <c r="BK43" s="230">
        <v>0</v>
      </c>
      <c r="BL43" s="230">
        <v>0</v>
      </c>
      <c r="BM43" s="230">
        <v>0</v>
      </c>
      <c r="BN43" s="230">
        <v>0</v>
      </c>
      <c r="BO43" s="132">
        <f t="shared" ref="BO43:BO45" si="49">SUM(O43:BN43)</f>
        <v>160</v>
      </c>
    </row>
    <row r="44" spans="1:67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19" t="s">
        <v>935</v>
      </c>
      <c r="O44" s="230">
        <v>0</v>
      </c>
      <c r="P44" s="230">
        <v>0</v>
      </c>
      <c r="Q44" s="230"/>
      <c r="R44" s="230">
        <v>0</v>
      </c>
      <c r="S44" s="230"/>
      <c r="T44" s="230">
        <v>0</v>
      </c>
      <c r="U44" s="230">
        <v>0</v>
      </c>
      <c r="V44" s="230">
        <v>0</v>
      </c>
      <c r="W44" s="230">
        <v>0</v>
      </c>
      <c r="X44" s="230">
        <v>0</v>
      </c>
      <c r="Y44" s="230">
        <v>0</v>
      </c>
      <c r="Z44" s="230">
        <v>0</v>
      </c>
      <c r="AA44" s="230">
        <v>0</v>
      </c>
      <c r="AB44" s="230">
        <v>0</v>
      </c>
      <c r="AC44" s="230">
        <v>0</v>
      </c>
      <c r="AD44" s="230">
        <v>0</v>
      </c>
      <c r="AE44" s="230">
        <v>0</v>
      </c>
      <c r="AF44" s="230">
        <v>0</v>
      </c>
      <c r="AG44" s="230">
        <v>0</v>
      </c>
      <c r="AH44" s="230">
        <v>0</v>
      </c>
      <c r="AI44" s="230">
        <v>0</v>
      </c>
      <c r="AJ44" s="230">
        <v>0</v>
      </c>
      <c r="AK44" s="230">
        <v>0</v>
      </c>
      <c r="AL44" s="230">
        <v>0</v>
      </c>
      <c r="AM44" s="230">
        <v>0</v>
      </c>
      <c r="AN44" s="230">
        <v>0</v>
      </c>
      <c r="AO44" s="230">
        <v>0</v>
      </c>
      <c r="AP44" s="230">
        <v>0</v>
      </c>
      <c r="AQ44" s="230">
        <v>0</v>
      </c>
      <c r="AR44" s="230">
        <v>6</v>
      </c>
      <c r="AS44" s="230">
        <v>3</v>
      </c>
      <c r="AT44" s="230">
        <v>9</v>
      </c>
      <c r="AU44" s="230">
        <v>18</v>
      </c>
      <c r="AV44" s="230">
        <v>23</v>
      </c>
      <c r="AW44" s="230">
        <v>41</v>
      </c>
      <c r="AX44" s="230">
        <v>17</v>
      </c>
      <c r="AY44" s="230">
        <v>46</v>
      </c>
      <c r="AZ44" s="230">
        <v>20</v>
      </c>
      <c r="BA44" s="230">
        <v>13</v>
      </c>
      <c r="BB44" s="230">
        <v>14</v>
      </c>
      <c r="BC44" s="230">
        <v>7</v>
      </c>
      <c r="BD44" s="230">
        <v>3</v>
      </c>
      <c r="BE44" s="230">
        <v>12</v>
      </c>
      <c r="BF44" s="230">
        <v>9</v>
      </c>
      <c r="BG44" s="230">
        <v>2</v>
      </c>
      <c r="BH44" s="230">
        <v>4</v>
      </c>
      <c r="BI44" s="230">
        <v>6</v>
      </c>
      <c r="BJ44" s="230">
        <v>3</v>
      </c>
      <c r="BK44" s="230">
        <v>0</v>
      </c>
      <c r="BL44" s="230">
        <v>0</v>
      </c>
      <c r="BM44" s="230">
        <v>0</v>
      </c>
      <c r="BN44" s="230">
        <v>1</v>
      </c>
      <c r="BO44" s="132">
        <f t="shared" si="49"/>
        <v>257</v>
      </c>
    </row>
    <row r="45" spans="1:67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>
        <f t="shared" ref="O45:BN45" si="50">IF(ISBLANK(O43),"-",O43+O44)</f>
        <v>0</v>
      </c>
      <c r="P45" s="222">
        <f t="shared" si="50"/>
        <v>0</v>
      </c>
      <c r="Q45" s="222" t="str">
        <f t="shared" si="50"/>
        <v>-</v>
      </c>
      <c r="R45" s="222">
        <f t="shared" si="50"/>
        <v>0</v>
      </c>
      <c r="S45" s="222" t="str">
        <f t="shared" si="50"/>
        <v>-</v>
      </c>
      <c r="T45" s="222">
        <f t="shared" si="50"/>
        <v>0</v>
      </c>
      <c r="U45" s="222">
        <f t="shared" si="50"/>
        <v>0</v>
      </c>
      <c r="V45" s="222">
        <f t="shared" si="50"/>
        <v>0</v>
      </c>
      <c r="W45" s="222">
        <f t="shared" si="50"/>
        <v>0</v>
      </c>
      <c r="X45" s="222">
        <f t="shared" si="50"/>
        <v>0</v>
      </c>
      <c r="Y45" s="222">
        <f t="shared" si="50"/>
        <v>0</v>
      </c>
      <c r="Z45" s="222">
        <f t="shared" si="50"/>
        <v>0</v>
      </c>
      <c r="AA45" s="222">
        <f t="shared" si="50"/>
        <v>0</v>
      </c>
      <c r="AB45" s="222">
        <f t="shared" si="50"/>
        <v>0</v>
      </c>
      <c r="AC45" s="222">
        <f t="shared" si="50"/>
        <v>0</v>
      </c>
      <c r="AD45" s="222">
        <f t="shared" si="50"/>
        <v>0</v>
      </c>
      <c r="AE45" s="222">
        <f t="shared" si="50"/>
        <v>0</v>
      </c>
      <c r="AF45" s="222">
        <f t="shared" si="50"/>
        <v>0</v>
      </c>
      <c r="AG45" s="222">
        <f t="shared" si="50"/>
        <v>0</v>
      </c>
      <c r="AH45" s="222">
        <f t="shared" si="50"/>
        <v>0</v>
      </c>
      <c r="AI45" s="222">
        <f t="shared" si="50"/>
        <v>0</v>
      </c>
      <c r="AJ45" s="222">
        <f t="shared" si="50"/>
        <v>0</v>
      </c>
      <c r="AK45" s="222">
        <f t="shared" si="50"/>
        <v>0</v>
      </c>
      <c r="AL45" s="222">
        <f t="shared" si="50"/>
        <v>0</v>
      </c>
      <c r="AM45" s="222">
        <f t="shared" si="50"/>
        <v>0</v>
      </c>
      <c r="AN45" s="222">
        <f t="shared" si="50"/>
        <v>0</v>
      </c>
      <c r="AO45" s="222">
        <f t="shared" si="50"/>
        <v>0</v>
      </c>
      <c r="AP45" s="222">
        <f t="shared" si="50"/>
        <v>0</v>
      </c>
      <c r="AQ45" s="222">
        <f t="shared" si="50"/>
        <v>0</v>
      </c>
      <c r="AR45" s="222">
        <f t="shared" si="50"/>
        <v>7</v>
      </c>
      <c r="AS45" s="222">
        <f t="shared" si="50"/>
        <v>3</v>
      </c>
      <c r="AT45" s="222">
        <f t="shared" si="50"/>
        <v>11</v>
      </c>
      <c r="AU45" s="222">
        <f t="shared" si="50"/>
        <v>20</v>
      </c>
      <c r="AV45" s="222">
        <f t="shared" si="50"/>
        <v>31</v>
      </c>
      <c r="AW45" s="222">
        <f t="shared" si="50"/>
        <v>58</v>
      </c>
      <c r="AX45" s="222">
        <f t="shared" si="50"/>
        <v>41</v>
      </c>
      <c r="AY45" s="222">
        <f t="shared" si="50"/>
        <v>69</v>
      </c>
      <c r="AZ45" s="222">
        <f t="shared" si="50"/>
        <v>28</v>
      </c>
      <c r="BA45" s="222">
        <f t="shared" si="50"/>
        <v>35</v>
      </c>
      <c r="BB45" s="222">
        <f t="shared" si="50"/>
        <v>23</v>
      </c>
      <c r="BC45" s="222">
        <f t="shared" si="50"/>
        <v>20</v>
      </c>
      <c r="BD45" s="222">
        <f t="shared" si="50"/>
        <v>11</v>
      </c>
      <c r="BE45" s="222">
        <f t="shared" si="50"/>
        <v>15</v>
      </c>
      <c r="BF45" s="222">
        <f t="shared" si="50"/>
        <v>18</v>
      </c>
      <c r="BG45" s="222">
        <f t="shared" si="50"/>
        <v>5</v>
      </c>
      <c r="BH45" s="222">
        <f t="shared" si="50"/>
        <v>6</v>
      </c>
      <c r="BI45" s="222">
        <f t="shared" si="50"/>
        <v>11</v>
      </c>
      <c r="BJ45" s="222">
        <f t="shared" si="50"/>
        <v>4</v>
      </c>
      <c r="BK45" s="222">
        <f t="shared" si="50"/>
        <v>0</v>
      </c>
      <c r="BL45" s="222">
        <f t="shared" si="50"/>
        <v>0</v>
      </c>
      <c r="BM45" s="222">
        <f t="shared" si="50"/>
        <v>0</v>
      </c>
      <c r="BN45" s="222">
        <f t="shared" si="50"/>
        <v>1</v>
      </c>
      <c r="BO45" s="133">
        <f t="shared" si="49"/>
        <v>417</v>
      </c>
    </row>
    <row r="46" spans="1:67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 t="str">
        <f t="shared" ref="O46:BN46" si="51">IF(ISNUMBER(O45),(IF(O45&gt;0,(100/(O43+O44))*O43,"-")),"-")</f>
        <v>-</v>
      </c>
      <c r="P46" s="223" t="str">
        <f t="shared" si="51"/>
        <v>-</v>
      </c>
      <c r="Q46" s="223" t="str">
        <f t="shared" si="51"/>
        <v>-</v>
      </c>
      <c r="R46" s="223" t="str">
        <f t="shared" si="51"/>
        <v>-</v>
      </c>
      <c r="S46" s="223" t="str">
        <f t="shared" si="51"/>
        <v>-</v>
      </c>
      <c r="T46" s="223" t="str">
        <f t="shared" si="51"/>
        <v>-</v>
      </c>
      <c r="U46" s="223" t="str">
        <f t="shared" si="51"/>
        <v>-</v>
      </c>
      <c r="V46" s="223" t="str">
        <f t="shared" si="51"/>
        <v>-</v>
      </c>
      <c r="W46" s="223" t="str">
        <f t="shared" si="51"/>
        <v>-</v>
      </c>
      <c r="X46" s="223" t="str">
        <f t="shared" si="51"/>
        <v>-</v>
      </c>
      <c r="Y46" s="223" t="str">
        <f t="shared" si="51"/>
        <v>-</v>
      </c>
      <c r="Z46" s="223" t="str">
        <f t="shared" si="51"/>
        <v>-</v>
      </c>
      <c r="AA46" s="223" t="str">
        <f t="shared" si="51"/>
        <v>-</v>
      </c>
      <c r="AB46" s="223" t="str">
        <f t="shared" si="51"/>
        <v>-</v>
      </c>
      <c r="AC46" s="223" t="str">
        <f t="shared" si="51"/>
        <v>-</v>
      </c>
      <c r="AD46" s="223" t="str">
        <f t="shared" si="51"/>
        <v>-</v>
      </c>
      <c r="AE46" s="223" t="str">
        <f t="shared" si="51"/>
        <v>-</v>
      </c>
      <c r="AF46" s="223" t="str">
        <f t="shared" si="51"/>
        <v>-</v>
      </c>
      <c r="AG46" s="223" t="str">
        <f t="shared" si="51"/>
        <v>-</v>
      </c>
      <c r="AH46" s="223" t="str">
        <f t="shared" si="51"/>
        <v>-</v>
      </c>
      <c r="AI46" s="223" t="str">
        <f t="shared" si="51"/>
        <v>-</v>
      </c>
      <c r="AJ46" s="223" t="str">
        <f t="shared" si="51"/>
        <v>-</v>
      </c>
      <c r="AK46" s="223" t="str">
        <f t="shared" si="51"/>
        <v>-</v>
      </c>
      <c r="AL46" s="223" t="str">
        <f t="shared" si="51"/>
        <v>-</v>
      </c>
      <c r="AM46" s="223" t="str">
        <f t="shared" si="51"/>
        <v>-</v>
      </c>
      <c r="AN46" s="223" t="str">
        <f t="shared" si="51"/>
        <v>-</v>
      </c>
      <c r="AO46" s="223" t="str">
        <f t="shared" si="51"/>
        <v>-</v>
      </c>
      <c r="AP46" s="223" t="str">
        <f t="shared" si="51"/>
        <v>-</v>
      </c>
      <c r="AQ46" s="223" t="str">
        <f t="shared" si="51"/>
        <v>-</v>
      </c>
      <c r="AR46" s="223">
        <f t="shared" si="51"/>
        <v>14.285714285714286</v>
      </c>
      <c r="AS46" s="223">
        <f t="shared" si="51"/>
        <v>0</v>
      </c>
      <c r="AT46" s="223">
        <f t="shared" si="51"/>
        <v>18.181818181818183</v>
      </c>
      <c r="AU46" s="223">
        <f t="shared" si="51"/>
        <v>10</v>
      </c>
      <c r="AV46" s="223">
        <f t="shared" si="51"/>
        <v>25.806451612903224</v>
      </c>
      <c r="AW46" s="223">
        <f t="shared" si="51"/>
        <v>29.310344827586206</v>
      </c>
      <c r="AX46" s="223">
        <f t="shared" si="51"/>
        <v>58.536585365853654</v>
      </c>
      <c r="AY46" s="223">
        <f t="shared" si="51"/>
        <v>33.333333333333336</v>
      </c>
      <c r="AZ46" s="223">
        <f t="shared" si="51"/>
        <v>28.571428571428573</v>
      </c>
      <c r="BA46" s="223">
        <f t="shared" si="51"/>
        <v>62.857142857142861</v>
      </c>
      <c r="BB46" s="223">
        <f t="shared" si="51"/>
        <v>39.130434782608695</v>
      </c>
      <c r="BC46" s="223">
        <f t="shared" si="51"/>
        <v>65</v>
      </c>
      <c r="BD46" s="223">
        <f t="shared" si="51"/>
        <v>72.727272727272734</v>
      </c>
      <c r="BE46" s="223">
        <f t="shared" si="51"/>
        <v>20</v>
      </c>
      <c r="BF46" s="223">
        <f t="shared" si="51"/>
        <v>50</v>
      </c>
      <c r="BG46" s="223">
        <f t="shared" si="51"/>
        <v>60</v>
      </c>
      <c r="BH46" s="223">
        <f t="shared" si="51"/>
        <v>33.333333333333336</v>
      </c>
      <c r="BI46" s="223">
        <f t="shared" si="51"/>
        <v>45.45454545454546</v>
      </c>
      <c r="BJ46" s="223">
        <f t="shared" si="51"/>
        <v>25</v>
      </c>
      <c r="BK46" s="223" t="str">
        <f t="shared" si="51"/>
        <v>-</v>
      </c>
      <c r="BL46" s="223" t="str">
        <f t="shared" si="51"/>
        <v>-</v>
      </c>
      <c r="BM46" s="223" t="str">
        <f t="shared" si="51"/>
        <v>-</v>
      </c>
      <c r="BN46" s="223">
        <f t="shared" si="51"/>
        <v>0</v>
      </c>
      <c r="BO46" s="270">
        <f t="shared" ref="BO46:BO47" si="52">AVERAGE(O46:BN46)</f>
        <v>34.576420266677033</v>
      </c>
    </row>
    <row r="47" spans="1:67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8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22" t="e">
        <f t="shared" si="52"/>
        <v>#DIV/0!</v>
      </c>
    </row>
    <row r="48" spans="1:67" ht="12.75" customHeight="1" x14ac:dyDescent="0.2">
      <c r="A48" s="304" t="s">
        <v>72</v>
      </c>
      <c r="B48" s="304">
        <v>10</v>
      </c>
      <c r="C48" s="304" t="s">
        <v>170</v>
      </c>
      <c r="D48" s="304" t="s">
        <v>171</v>
      </c>
      <c r="E48" s="304" t="s">
        <v>172</v>
      </c>
      <c r="F48" s="304" t="s">
        <v>196</v>
      </c>
      <c r="G48" s="304" t="s">
        <v>273</v>
      </c>
      <c r="H48" s="305" t="s">
        <v>197</v>
      </c>
      <c r="I48" s="304" t="s">
        <v>188</v>
      </c>
      <c r="J48" s="304"/>
      <c r="K48" s="304"/>
      <c r="L48" s="304"/>
      <c r="M48" s="303"/>
      <c r="N48" s="219" t="s">
        <v>934</v>
      </c>
      <c r="O48" s="230">
        <v>1</v>
      </c>
      <c r="P48" s="230">
        <v>0</v>
      </c>
      <c r="Q48" s="230"/>
      <c r="R48" s="230">
        <v>0</v>
      </c>
      <c r="S48" s="230"/>
      <c r="T48" s="230">
        <v>0</v>
      </c>
      <c r="U48" s="230">
        <v>1</v>
      </c>
      <c r="V48" s="230">
        <v>1</v>
      </c>
      <c r="W48" s="230">
        <v>0</v>
      </c>
      <c r="X48" s="230">
        <v>0</v>
      </c>
      <c r="Y48" s="230">
        <v>0</v>
      </c>
      <c r="Z48" s="230">
        <v>0</v>
      </c>
      <c r="AA48" s="230">
        <v>0</v>
      </c>
      <c r="AB48" s="230">
        <v>1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0</v>
      </c>
      <c r="AI48" s="230">
        <v>0</v>
      </c>
      <c r="AJ48" s="230">
        <v>0</v>
      </c>
      <c r="AK48" s="230">
        <v>0</v>
      </c>
      <c r="AL48" s="230">
        <v>0</v>
      </c>
      <c r="AM48" s="230">
        <v>0</v>
      </c>
      <c r="AN48" s="230">
        <v>0</v>
      </c>
      <c r="AO48" s="230">
        <v>1</v>
      </c>
      <c r="AP48" s="230">
        <v>0</v>
      </c>
      <c r="AQ48" s="230">
        <v>0</v>
      </c>
      <c r="AR48" s="230">
        <v>7</v>
      </c>
      <c r="AS48" s="230">
        <v>3</v>
      </c>
      <c r="AT48" s="230">
        <v>16</v>
      </c>
      <c r="AU48" s="230">
        <v>40</v>
      </c>
      <c r="AV48" s="230">
        <v>12</v>
      </c>
      <c r="AW48" s="230">
        <v>32</v>
      </c>
      <c r="AX48" s="230">
        <v>45</v>
      </c>
      <c r="AY48" s="230">
        <v>71</v>
      </c>
      <c r="AZ48" s="230">
        <v>77</v>
      </c>
      <c r="BA48" s="230">
        <v>51</v>
      </c>
      <c r="BB48" s="230">
        <v>30</v>
      </c>
      <c r="BC48" s="230">
        <v>24</v>
      </c>
      <c r="BD48" s="230">
        <v>14</v>
      </c>
      <c r="BE48" s="230">
        <v>94</v>
      </c>
      <c r="BF48" s="230">
        <v>69</v>
      </c>
      <c r="BG48" s="230">
        <v>14</v>
      </c>
      <c r="BH48" s="230">
        <v>10</v>
      </c>
      <c r="BI48" s="230">
        <v>26</v>
      </c>
      <c r="BJ48" s="230">
        <v>24</v>
      </c>
      <c r="BK48" s="230">
        <v>0</v>
      </c>
      <c r="BL48" s="230">
        <v>0</v>
      </c>
      <c r="BM48" s="230">
        <v>0</v>
      </c>
      <c r="BN48" s="230">
        <v>0</v>
      </c>
      <c r="BO48" s="132">
        <f t="shared" ref="BO48:BO50" si="53">SUM(O48:BN48)</f>
        <v>664</v>
      </c>
    </row>
    <row r="49" spans="1:67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935</v>
      </c>
      <c r="O49" s="230">
        <v>5</v>
      </c>
      <c r="P49" s="230">
        <v>0</v>
      </c>
      <c r="Q49" s="230"/>
      <c r="R49" s="230">
        <v>0</v>
      </c>
      <c r="S49" s="230"/>
      <c r="T49" s="230">
        <v>0</v>
      </c>
      <c r="U49" s="230">
        <v>0</v>
      </c>
      <c r="V49" s="230">
        <v>0</v>
      </c>
      <c r="W49" s="230">
        <v>0</v>
      </c>
      <c r="X49" s="230">
        <v>0</v>
      </c>
      <c r="Y49" s="230">
        <v>0</v>
      </c>
      <c r="Z49" s="230">
        <v>0</v>
      </c>
      <c r="AA49" s="230">
        <v>0</v>
      </c>
      <c r="AB49" s="230">
        <v>0</v>
      </c>
      <c r="AC49" s="230">
        <v>0</v>
      </c>
      <c r="AD49" s="230">
        <v>0</v>
      </c>
      <c r="AE49" s="230">
        <v>0</v>
      </c>
      <c r="AF49" s="230">
        <v>0</v>
      </c>
      <c r="AG49" s="230">
        <v>1</v>
      </c>
      <c r="AH49" s="230">
        <v>0</v>
      </c>
      <c r="AI49" s="230">
        <v>0</v>
      </c>
      <c r="AJ49" s="230">
        <v>0</v>
      </c>
      <c r="AK49" s="230">
        <v>0</v>
      </c>
      <c r="AL49" s="230">
        <v>0</v>
      </c>
      <c r="AM49" s="230">
        <v>0</v>
      </c>
      <c r="AN49" s="230">
        <v>1</v>
      </c>
      <c r="AO49" s="230">
        <v>0</v>
      </c>
      <c r="AP49" s="230">
        <v>1</v>
      </c>
      <c r="AQ49" s="230">
        <v>9</v>
      </c>
      <c r="AR49" s="230">
        <v>10</v>
      </c>
      <c r="AS49" s="230">
        <v>14</v>
      </c>
      <c r="AT49" s="230">
        <v>19</v>
      </c>
      <c r="AU49" s="230">
        <v>38</v>
      </c>
      <c r="AV49" s="230">
        <v>25</v>
      </c>
      <c r="AW49" s="230">
        <v>38</v>
      </c>
      <c r="AX49" s="230">
        <v>199</v>
      </c>
      <c r="AY49" s="230">
        <v>138</v>
      </c>
      <c r="AZ49" s="230">
        <v>89</v>
      </c>
      <c r="BA49" s="230">
        <v>43</v>
      </c>
      <c r="BB49" s="230">
        <v>24</v>
      </c>
      <c r="BC49" s="230">
        <v>9</v>
      </c>
      <c r="BD49" s="230">
        <v>10</v>
      </c>
      <c r="BE49" s="230">
        <v>121</v>
      </c>
      <c r="BF49" s="230">
        <v>51</v>
      </c>
      <c r="BG49" s="230">
        <v>9</v>
      </c>
      <c r="BH49" s="230">
        <v>10</v>
      </c>
      <c r="BI49" s="230">
        <v>39</v>
      </c>
      <c r="BJ49" s="230">
        <v>29</v>
      </c>
      <c r="BK49" s="230">
        <v>0</v>
      </c>
      <c r="BL49" s="230">
        <v>3</v>
      </c>
      <c r="BM49" s="230">
        <v>0</v>
      </c>
      <c r="BN49" s="230">
        <v>6</v>
      </c>
      <c r="BO49" s="132">
        <f t="shared" si="53"/>
        <v>941</v>
      </c>
    </row>
    <row r="50" spans="1:67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>
        <f t="shared" ref="O50:AT50" si="54">IF(ISBLANK(O48),"-",O48+O49)</f>
        <v>6</v>
      </c>
      <c r="P50" s="222">
        <f t="shared" si="54"/>
        <v>0</v>
      </c>
      <c r="Q50" s="222" t="str">
        <f t="shared" si="54"/>
        <v>-</v>
      </c>
      <c r="R50" s="222">
        <f t="shared" si="54"/>
        <v>0</v>
      </c>
      <c r="S50" s="222" t="str">
        <f t="shared" si="54"/>
        <v>-</v>
      </c>
      <c r="T50" s="222">
        <f t="shared" si="54"/>
        <v>0</v>
      </c>
      <c r="U50" s="222">
        <f t="shared" si="54"/>
        <v>1</v>
      </c>
      <c r="V50" s="222">
        <f t="shared" si="54"/>
        <v>1</v>
      </c>
      <c r="W50" s="222">
        <f t="shared" si="54"/>
        <v>0</v>
      </c>
      <c r="X50" s="222">
        <f t="shared" si="54"/>
        <v>0</v>
      </c>
      <c r="Y50" s="222">
        <f t="shared" si="54"/>
        <v>0</v>
      </c>
      <c r="Z50" s="222">
        <f t="shared" si="54"/>
        <v>0</v>
      </c>
      <c r="AA50" s="222">
        <f t="shared" si="54"/>
        <v>0</v>
      </c>
      <c r="AB50" s="222">
        <f t="shared" si="54"/>
        <v>1</v>
      </c>
      <c r="AC50" s="222">
        <f t="shared" si="54"/>
        <v>0</v>
      </c>
      <c r="AD50" s="222">
        <f t="shared" si="54"/>
        <v>0</v>
      </c>
      <c r="AE50" s="222">
        <f t="shared" si="54"/>
        <v>0</v>
      </c>
      <c r="AF50" s="222">
        <f t="shared" si="54"/>
        <v>0</v>
      </c>
      <c r="AG50" s="222">
        <f t="shared" si="54"/>
        <v>1</v>
      </c>
      <c r="AH50" s="222">
        <f t="shared" si="54"/>
        <v>0</v>
      </c>
      <c r="AI50" s="222">
        <f t="shared" si="54"/>
        <v>0</v>
      </c>
      <c r="AJ50" s="222">
        <f t="shared" si="54"/>
        <v>0</v>
      </c>
      <c r="AK50" s="222">
        <f t="shared" si="54"/>
        <v>0</v>
      </c>
      <c r="AL50" s="222">
        <f t="shared" si="54"/>
        <v>0</v>
      </c>
      <c r="AM50" s="222">
        <f t="shared" si="54"/>
        <v>0</v>
      </c>
      <c r="AN50" s="222">
        <f t="shared" si="54"/>
        <v>1</v>
      </c>
      <c r="AO50" s="222">
        <f t="shared" si="54"/>
        <v>1</v>
      </c>
      <c r="AP50" s="222">
        <f t="shared" si="54"/>
        <v>1</v>
      </c>
      <c r="AQ50" s="222">
        <f t="shared" si="54"/>
        <v>9</v>
      </c>
      <c r="AR50" s="222">
        <f t="shared" si="54"/>
        <v>17</v>
      </c>
      <c r="AS50" s="222">
        <f t="shared" si="54"/>
        <v>17</v>
      </c>
      <c r="AT50" s="222">
        <f t="shared" si="54"/>
        <v>35</v>
      </c>
      <c r="AU50" s="222"/>
      <c r="AV50" s="222">
        <f t="shared" ref="AV50:AY50" si="55">IF(ISBLANK(AV48),"-",AV48+AV49)</f>
        <v>37</v>
      </c>
      <c r="AW50" s="222">
        <f t="shared" si="55"/>
        <v>70</v>
      </c>
      <c r="AX50" s="222">
        <f t="shared" si="55"/>
        <v>244</v>
      </c>
      <c r="AY50" s="222">
        <f t="shared" si="55"/>
        <v>209</v>
      </c>
      <c r="AZ50" s="222"/>
      <c r="BA50" s="222">
        <f t="shared" ref="BA50:BN50" si="56">IF(ISBLANK(BA48),"-",BA48+BA49)</f>
        <v>94</v>
      </c>
      <c r="BB50" s="222">
        <f t="shared" si="56"/>
        <v>54</v>
      </c>
      <c r="BC50" s="222">
        <f t="shared" si="56"/>
        <v>33</v>
      </c>
      <c r="BD50" s="222">
        <f t="shared" si="56"/>
        <v>24</v>
      </c>
      <c r="BE50" s="222">
        <f t="shared" si="56"/>
        <v>215</v>
      </c>
      <c r="BF50" s="222">
        <f t="shared" si="56"/>
        <v>120</v>
      </c>
      <c r="BG50" s="222">
        <f t="shared" si="56"/>
        <v>23</v>
      </c>
      <c r="BH50" s="222">
        <f t="shared" si="56"/>
        <v>20</v>
      </c>
      <c r="BI50" s="222">
        <f t="shared" si="56"/>
        <v>65</v>
      </c>
      <c r="BJ50" s="222">
        <f t="shared" si="56"/>
        <v>53</v>
      </c>
      <c r="BK50" s="222">
        <f t="shared" si="56"/>
        <v>0</v>
      </c>
      <c r="BL50" s="222">
        <f t="shared" si="56"/>
        <v>3</v>
      </c>
      <c r="BM50" s="222">
        <f t="shared" si="56"/>
        <v>0</v>
      </c>
      <c r="BN50" s="222">
        <f t="shared" si="56"/>
        <v>6</v>
      </c>
      <c r="BO50" s="133">
        <f t="shared" si="53"/>
        <v>1361</v>
      </c>
    </row>
    <row r="51" spans="1:67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936</v>
      </c>
      <c r="O51" s="223">
        <f t="shared" ref="O51:BN51" si="57">IF(ISNUMBER(O50),(IF(O50&gt;0,(100/(O48+O49))*O48,"-")),"-")</f>
        <v>16.666666666666668</v>
      </c>
      <c r="P51" s="223" t="str">
        <f t="shared" si="57"/>
        <v>-</v>
      </c>
      <c r="Q51" s="223" t="str">
        <f t="shared" si="57"/>
        <v>-</v>
      </c>
      <c r="R51" s="223" t="str">
        <f t="shared" si="57"/>
        <v>-</v>
      </c>
      <c r="S51" s="223" t="str">
        <f t="shared" si="57"/>
        <v>-</v>
      </c>
      <c r="T51" s="223" t="str">
        <f t="shared" si="57"/>
        <v>-</v>
      </c>
      <c r="U51" s="223">
        <f t="shared" si="57"/>
        <v>100</v>
      </c>
      <c r="V51" s="223">
        <f t="shared" si="57"/>
        <v>100</v>
      </c>
      <c r="W51" s="223" t="str">
        <f t="shared" si="57"/>
        <v>-</v>
      </c>
      <c r="X51" s="223" t="str">
        <f t="shared" si="57"/>
        <v>-</v>
      </c>
      <c r="Y51" s="223" t="str">
        <f t="shared" si="57"/>
        <v>-</v>
      </c>
      <c r="Z51" s="223" t="str">
        <f t="shared" si="57"/>
        <v>-</v>
      </c>
      <c r="AA51" s="223" t="str">
        <f t="shared" si="57"/>
        <v>-</v>
      </c>
      <c r="AB51" s="223">
        <f t="shared" si="57"/>
        <v>100</v>
      </c>
      <c r="AC51" s="223" t="str">
        <f t="shared" si="57"/>
        <v>-</v>
      </c>
      <c r="AD51" s="223" t="str">
        <f t="shared" si="57"/>
        <v>-</v>
      </c>
      <c r="AE51" s="223" t="str">
        <f t="shared" si="57"/>
        <v>-</v>
      </c>
      <c r="AF51" s="223" t="str">
        <f t="shared" si="57"/>
        <v>-</v>
      </c>
      <c r="AG51" s="223">
        <f t="shared" si="57"/>
        <v>0</v>
      </c>
      <c r="AH51" s="223" t="str">
        <f t="shared" si="57"/>
        <v>-</v>
      </c>
      <c r="AI51" s="223" t="str">
        <f t="shared" si="57"/>
        <v>-</v>
      </c>
      <c r="AJ51" s="223" t="str">
        <f t="shared" si="57"/>
        <v>-</v>
      </c>
      <c r="AK51" s="223" t="str">
        <f t="shared" si="57"/>
        <v>-</v>
      </c>
      <c r="AL51" s="223" t="str">
        <f t="shared" si="57"/>
        <v>-</v>
      </c>
      <c r="AM51" s="223" t="str">
        <f t="shared" si="57"/>
        <v>-</v>
      </c>
      <c r="AN51" s="223">
        <f t="shared" si="57"/>
        <v>0</v>
      </c>
      <c r="AO51" s="223">
        <f t="shared" si="57"/>
        <v>100</v>
      </c>
      <c r="AP51" s="223">
        <f t="shared" si="57"/>
        <v>0</v>
      </c>
      <c r="AQ51" s="223">
        <f t="shared" si="57"/>
        <v>0</v>
      </c>
      <c r="AR51" s="223">
        <f t="shared" si="57"/>
        <v>41.176470588235297</v>
      </c>
      <c r="AS51" s="223">
        <f t="shared" si="57"/>
        <v>17.647058823529413</v>
      </c>
      <c r="AT51" s="223">
        <f t="shared" si="57"/>
        <v>45.714285714285715</v>
      </c>
      <c r="AU51" s="223" t="str">
        <f t="shared" si="57"/>
        <v>-</v>
      </c>
      <c r="AV51" s="223">
        <f t="shared" si="57"/>
        <v>32.432432432432435</v>
      </c>
      <c r="AW51" s="223">
        <f t="shared" si="57"/>
        <v>45.714285714285715</v>
      </c>
      <c r="AX51" s="223">
        <f t="shared" si="57"/>
        <v>18.442622950819672</v>
      </c>
      <c r="AY51" s="223">
        <f t="shared" si="57"/>
        <v>33.971291866028707</v>
      </c>
      <c r="AZ51" s="223" t="str">
        <f t="shared" si="57"/>
        <v>-</v>
      </c>
      <c r="BA51" s="223">
        <f t="shared" si="57"/>
        <v>54.255319148936167</v>
      </c>
      <c r="BB51" s="223">
        <f t="shared" si="57"/>
        <v>55.555555555555557</v>
      </c>
      <c r="BC51" s="223">
        <f t="shared" si="57"/>
        <v>72.72727272727272</v>
      </c>
      <c r="BD51" s="223">
        <f t="shared" si="57"/>
        <v>58.333333333333336</v>
      </c>
      <c r="BE51" s="223">
        <f t="shared" si="57"/>
        <v>43.720930232558139</v>
      </c>
      <c r="BF51" s="223">
        <f t="shared" si="57"/>
        <v>57.5</v>
      </c>
      <c r="BG51" s="223">
        <f t="shared" si="57"/>
        <v>60.869565217391298</v>
      </c>
      <c r="BH51" s="223">
        <f t="shared" si="57"/>
        <v>50</v>
      </c>
      <c r="BI51" s="223">
        <f t="shared" si="57"/>
        <v>40</v>
      </c>
      <c r="BJ51" s="223">
        <f t="shared" si="57"/>
        <v>45.283018867924525</v>
      </c>
      <c r="BK51" s="223" t="str">
        <f t="shared" si="57"/>
        <v>-</v>
      </c>
      <c r="BL51" s="223">
        <f t="shared" si="57"/>
        <v>0</v>
      </c>
      <c r="BM51" s="223" t="str">
        <f t="shared" si="57"/>
        <v>-</v>
      </c>
      <c r="BN51" s="223">
        <f t="shared" si="57"/>
        <v>0</v>
      </c>
      <c r="BO51" s="270">
        <f t="shared" ref="BO51:BO52" si="58">AVERAGE(O51:BN51)</f>
        <v>42.500361065687692</v>
      </c>
    </row>
    <row r="52" spans="1:67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8"/>
      <c r="N52" s="224" t="s">
        <v>937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22" t="e">
        <f t="shared" si="58"/>
        <v>#DIV/0!</v>
      </c>
    </row>
    <row r="53" spans="1:67" ht="12.75" customHeight="1" x14ac:dyDescent="0.2">
      <c r="A53" s="304" t="s">
        <v>72</v>
      </c>
      <c r="B53" s="304">
        <v>11</v>
      </c>
      <c r="C53" s="304" t="s">
        <v>170</v>
      </c>
      <c r="D53" s="304" t="s">
        <v>171</v>
      </c>
      <c r="E53" s="304" t="s">
        <v>172</v>
      </c>
      <c r="F53" s="304" t="s">
        <v>198</v>
      </c>
      <c r="G53" s="304" t="s">
        <v>274</v>
      </c>
      <c r="H53" s="305" t="s">
        <v>197</v>
      </c>
      <c r="I53" s="304" t="s">
        <v>188</v>
      </c>
      <c r="J53" s="304"/>
      <c r="K53" s="304"/>
      <c r="L53" s="304"/>
      <c r="M53" s="303"/>
      <c r="N53" s="219" t="s">
        <v>934</v>
      </c>
      <c r="O53" s="220">
        <v>0</v>
      </c>
      <c r="P53" s="220"/>
      <c r="Q53" s="220"/>
      <c r="R53" s="220">
        <v>0</v>
      </c>
      <c r="S53" s="220"/>
      <c r="T53" s="220">
        <v>0</v>
      </c>
      <c r="U53" s="220">
        <v>0</v>
      </c>
      <c r="V53" s="220">
        <v>0</v>
      </c>
      <c r="W53" s="220">
        <v>0</v>
      </c>
      <c r="X53" s="220">
        <v>0</v>
      </c>
      <c r="Y53" s="220">
        <v>0</v>
      </c>
      <c r="Z53" s="220">
        <v>0</v>
      </c>
      <c r="AA53" s="220">
        <v>0</v>
      </c>
      <c r="AB53" s="220">
        <v>0</v>
      </c>
      <c r="AC53" s="220">
        <v>0</v>
      </c>
      <c r="AD53" s="220">
        <v>0</v>
      </c>
      <c r="AE53" s="220">
        <v>0</v>
      </c>
      <c r="AF53" s="220">
        <v>0</v>
      </c>
      <c r="AG53" s="220">
        <v>0</v>
      </c>
      <c r="AH53" s="220">
        <v>0</v>
      </c>
      <c r="AI53" s="220">
        <v>0</v>
      </c>
      <c r="AJ53" s="220">
        <v>0</v>
      </c>
      <c r="AK53" s="220">
        <v>0</v>
      </c>
      <c r="AL53" s="220">
        <v>0</v>
      </c>
      <c r="AM53" s="220">
        <v>0</v>
      </c>
      <c r="AN53" s="220">
        <v>0</v>
      </c>
      <c r="AO53" s="220">
        <v>0</v>
      </c>
      <c r="AP53" s="220">
        <v>3</v>
      </c>
      <c r="AQ53" s="220">
        <v>2</v>
      </c>
      <c r="AR53" s="220">
        <v>18</v>
      </c>
      <c r="AS53" s="220">
        <v>31</v>
      </c>
      <c r="AT53" s="220">
        <v>35</v>
      </c>
      <c r="AU53" s="220">
        <v>62</v>
      </c>
      <c r="AV53" s="220">
        <v>26</v>
      </c>
      <c r="AW53" s="220">
        <v>13</v>
      </c>
      <c r="AX53" s="220">
        <v>273</v>
      </c>
      <c r="AY53" s="220">
        <v>365</v>
      </c>
      <c r="AZ53" s="220">
        <v>203</v>
      </c>
      <c r="BA53" s="220">
        <v>135</v>
      </c>
      <c r="BB53" s="220">
        <v>68</v>
      </c>
      <c r="BC53" s="220">
        <v>40</v>
      </c>
      <c r="BD53" s="220">
        <v>17</v>
      </c>
      <c r="BE53" s="220">
        <v>21</v>
      </c>
      <c r="BF53" s="220">
        <v>208</v>
      </c>
      <c r="BG53" s="220">
        <v>29</v>
      </c>
      <c r="BH53" s="220">
        <v>35</v>
      </c>
      <c r="BI53" s="220">
        <v>1360</v>
      </c>
      <c r="BJ53" s="220">
        <v>4</v>
      </c>
      <c r="BK53" s="220">
        <v>7</v>
      </c>
      <c r="BL53" s="220">
        <v>5</v>
      </c>
      <c r="BM53" s="220">
        <v>0</v>
      </c>
      <c r="BN53" s="220">
        <v>0</v>
      </c>
      <c r="BO53" s="132">
        <f t="shared" ref="BO53:BO55" si="59">SUM(O53:BN53)</f>
        <v>2960</v>
      </c>
    </row>
    <row r="54" spans="1:67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20">
        <v>1</v>
      </c>
      <c r="P54" s="220"/>
      <c r="Q54" s="220"/>
      <c r="R54" s="220">
        <v>1</v>
      </c>
      <c r="S54" s="220"/>
      <c r="T54" s="220">
        <v>1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v>0</v>
      </c>
      <c r="AH54" s="220">
        <v>0</v>
      </c>
      <c r="AI54" s="220">
        <v>0</v>
      </c>
      <c r="AJ54" s="220">
        <v>0</v>
      </c>
      <c r="AK54" s="220">
        <v>0</v>
      </c>
      <c r="AL54" s="220">
        <v>0</v>
      </c>
      <c r="AM54" s="220">
        <v>0</v>
      </c>
      <c r="AN54" s="220">
        <v>0</v>
      </c>
      <c r="AO54" s="220">
        <v>0</v>
      </c>
      <c r="AP54" s="220">
        <v>1</v>
      </c>
      <c r="AQ54" s="220">
        <v>3</v>
      </c>
      <c r="AR54" s="220">
        <v>33</v>
      </c>
      <c r="AS54" s="220">
        <v>52</v>
      </c>
      <c r="AT54" s="220">
        <v>29</v>
      </c>
      <c r="AU54" s="220">
        <v>60</v>
      </c>
      <c r="AV54" s="220">
        <v>34</v>
      </c>
      <c r="AW54" s="220">
        <v>40</v>
      </c>
      <c r="AX54" s="220">
        <v>248</v>
      </c>
      <c r="AY54" s="220">
        <v>427</v>
      </c>
      <c r="AZ54" s="220">
        <v>115</v>
      </c>
      <c r="BA54" s="220">
        <v>82</v>
      </c>
      <c r="BB54" s="220">
        <v>54</v>
      </c>
      <c r="BC54" s="220">
        <v>21</v>
      </c>
      <c r="BD54" s="220">
        <v>10</v>
      </c>
      <c r="BE54" s="220">
        <v>35</v>
      </c>
      <c r="BF54" s="220">
        <v>132</v>
      </c>
      <c r="BG54" s="220">
        <v>28</v>
      </c>
      <c r="BH54" s="220">
        <v>32</v>
      </c>
      <c r="BI54" s="220">
        <v>1136</v>
      </c>
      <c r="BJ54" s="220">
        <v>21</v>
      </c>
      <c r="BK54" s="220">
        <v>15</v>
      </c>
      <c r="BL54" s="220">
        <v>8</v>
      </c>
      <c r="BM54" s="220">
        <v>0</v>
      </c>
      <c r="BN54" s="220">
        <v>0</v>
      </c>
      <c r="BO54" s="132">
        <f t="shared" si="59"/>
        <v>2619</v>
      </c>
    </row>
    <row r="55" spans="1:67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>
        <f t="shared" ref="O55:BN55" si="60">IF(ISBLANK(O53),"-",O53+O54)</f>
        <v>1</v>
      </c>
      <c r="P55" s="222" t="str">
        <f t="shared" si="60"/>
        <v>-</v>
      </c>
      <c r="Q55" s="222" t="str">
        <f t="shared" si="60"/>
        <v>-</v>
      </c>
      <c r="R55" s="222">
        <f t="shared" si="60"/>
        <v>1</v>
      </c>
      <c r="S55" s="222" t="str">
        <f t="shared" si="60"/>
        <v>-</v>
      </c>
      <c r="T55" s="222">
        <f t="shared" si="60"/>
        <v>1</v>
      </c>
      <c r="U55" s="222">
        <f t="shared" si="60"/>
        <v>0</v>
      </c>
      <c r="V55" s="222">
        <f t="shared" si="60"/>
        <v>0</v>
      </c>
      <c r="W55" s="222">
        <f t="shared" si="60"/>
        <v>0</v>
      </c>
      <c r="X55" s="222">
        <f t="shared" si="60"/>
        <v>0</v>
      </c>
      <c r="Y55" s="222">
        <f t="shared" si="60"/>
        <v>0</v>
      </c>
      <c r="Z55" s="222">
        <f t="shared" si="60"/>
        <v>0</v>
      </c>
      <c r="AA55" s="222">
        <f t="shared" si="60"/>
        <v>0</v>
      </c>
      <c r="AB55" s="222">
        <f t="shared" si="60"/>
        <v>0</v>
      </c>
      <c r="AC55" s="222">
        <f t="shared" si="60"/>
        <v>0</v>
      </c>
      <c r="AD55" s="222">
        <f t="shared" si="60"/>
        <v>0</v>
      </c>
      <c r="AE55" s="222">
        <f t="shared" si="60"/>
        <v>0</v>
      </c>
      <c r="AF55" s="222">
        <f t="shared" si="60"/>
        <v>0</v>
      </c>
      <c r="AG55" s="222">
        <f t="shared" si="60"/>
        <v>0</v>
      </c>
      <c r="AH55" s="222">
        <f t="shared" si="60"/>
        <v>0</v>
      </c>
      <c r="AI55" s="222">
        <f t="shared" si="60"/>
        <v>0</v>
      </c>
      <c r="AJ55" s="222">
        <f t="shared" si="60"/>
        <v>0</v>
      </c>
      <c r="AK55" s="222">
        <f t="shared" si="60"/>
        <v>0</v>
      </c>
      <c r="AL55" s="222">
        <f t="shared" si="60"/>
        <v>0</v>
      </c>
      <c r="AM55" s="222">
        <f t="shared" si="60"/>
        <v>0</v>
      </c>
      <c r="AN55" s="222">
        <f t="shared" si="60"/>
        <v>0</v>
      </c>
      <c r="AO55" s="222">
        <f t="shared" si="60"/>
        <v>0</v>
      </c>
      <c r="AP55" s="222">
        <f t="shared" si="60"/>
        <v>4</v>
      </c>
      <c r="AQ55" s="222">
        <f t="shared" si="60"/>
        <v>5</v>
      </c>
      <c r="AR55" s="222">
        <f t="shared" si="60"/>
        <v>51</v>
      </c>
      <c r="AS55" s="222">
        <f t="shared" si="60"/>
        <v>83</v>
      </c>
      <c r="AT55" s="222">
        <f t="shared" si="60"/>
        <v>64</v>
      </c>
      <c r="AU55" s="222">
        <f t="shared" si="60"/>
        <v>122</v>
      </c>
      <c r="AV55" s="222">
        <f t="shared" si="60"/>
        <v>60</v>
      </c>
      <c r="AW55" s="222">
        <f t="shared" si="60"/>
        <v>53</v>
      </c>
      <c r="AX55" s="222">
        <f t="shared" si="60"/>
        <v>521</v>
      </c>
      <c r="AY55" s="222">
        <f t="shared" si="60"/>
        <v>792</v>
      </c>
      <c r="AZ55" s="222">
        <f t="shared" si="60"/>
        <v>318</v>
      </c>
      <c r="BA55" s="222">
        <f t="shared" si="60"/>
        <v>217</v>
      </c>
      <c r="BB55" s="222">
        <f t="shared" si="60"/>
        <v>122</v>
      </c>
      <c r="BC55" s="222">
        <f t="shared" si="60"/>
        <v>61</v>
      </c>
      <c r="BD55" s="222">
        <f t="shared" si="60"/>
        <v>27</v>
      </c>
      <c r="BE55" s="222">
        <f t="shared" si="60"/>
        <v>56</v>
      </c>
      <c r="BF55" s="222">
        <f t="shared" si="60"/>
        <v>340</v>
      </c>
      <c r="BG55" s="222">
        <f t="shared" si="60"/>
        <v>57</v>
      </c>
      <c r="BH55" s="222">
        <f t="shared" si="60"/>
        <v>67</v>
      </c>
      <c r="BI55" s="222">
        <f t="shared" si="60"/>
        <v>2496</v>
      </c>
      <c r="BJ55" s="222">
        <f t="shared" si="60"/>
        <v>25</v>
      </c>
      <c r="BK55" s="222">
        <f t="shared" si="60"/>
        <v>22</v>
      </c>
      <c r="BL55" s="222">
        <f t="shared" si="60"/>
        <v>13</v>
      </c>
      <c r="BM55" s="222">
        <f t="shared" si="60"/>
        <v>0</v>
      </c>
      <c r="BN55" s="222">
        <f t="shared" si="60"/>
        <v>0</v>
      </c>
      <c r="BO55" s="133">
        <f t="shared" si="59"/>
        <v>5579</v>
      </c>
    </row>
    <row r="56" spans="1:67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>
        <f t="shared" ref="O56:BN56" si="61">IF(ISNUMBER(O55),(IF(O55&gt;0,(100/(O53+O54))*O53,"-")),"-")</f>
        <v>0</v>
      </c>
      <c r="P56" s="223" t="str">
        <f t="shared" si="61"/>
        <v>-</v>
      </c>
      <c r="Q56" s="223" t="str">
        <f t="shared" si="61"/>
        <v>-</v>
      </c>
      <c r="R56" s="223">
        <f t="shared" si="61"/>
        <v>0</v>
      </c>
      <c r="S56" s="223" t="str">
        <f t="shared" si="61"/>
        <v>-</v>
      </c>
      <c r="T56" s="223">
        <f t="shared" si="61"/>
        <v>0</v>
      </c>
      <c r="U56" s="223" t="str">
        <f t="shared" si="61"/>
        <v>-</v>
      </c>
      <c r="V56" s="223" t="str">
        <f t="shared" si="61"/>
        <v>-</v>
      </c>
      <c r="W56" s="223" t="str">
        <f t="shared" si="61"/>
        <v>-</v>
      </c>
      <c r="X56" s="223" t="str">
        <f t="shared" si="61"/>
        <v>-</v>
      </c>
      <c r="Y56" s="223" t="str">
        <f t="shared" si="61"/>
        <v>-</v>
      </c>
      <c r="Z56" s="223" t="str">
        <f t="shared" si="61"/>
        <v>-</v>
      </c>
      <c r="AA56" s="223" t="str">
        <f t="shared" si="61"/>
        <v>-</v>
      </c>
      <c r="AB56" s="223" t="str">
        <f t="shared" si="61"/>
        <v>-</v>
      </c>
      <c r="AC56" s="223" t="str">
        <f t="shared" si="61"/>
        <v>-</v>
      </c>
      <c r="AD56" s="223" t="str">
        <f t="shared" si="61"/>
        <v>-</v>
      </c>
      <c r="AE56" s="223" t="str">
        <f t="shared" si="61"/>
        <v>-</v>
      </c>
      <c r="AF56" s="223" t="str">
        <f t="shared" si="61"/>
        <v>-</v>
      </c>
      <c r="AG56" s="223" t="str">
        <f t="shared" si="61"/>
        <v>-</v>
      </c>
      <c r="AH56" s="223" t="str">
        <f t="shared" si="61"/>
        <v>-</v>
      </c>
      <c r="AI56" s="223" t="str">
        <f t="shared" si="61"/>
        <v>-</v>
      </c>
      <c r="AJ56" s="223" t="str">
        <f t="shared" si="61"/>
        <v>-</v>
      </c>
      <c r="AK56" s="223" t="str">
        <f t="shared" si="61"/>
        <v>-</v>
      </c>
      <c r="AL56" s="223" t="str">
        <f t="shared" si="61"/>
        <v>-</v>
      </c>
      <c r="AM56" s="223" t="str">
        <f t="shared" si="61"/>
        <v>-</v>
      </c>
      <c r="AN56" s="223" t="str">
        <f t="shared" si="61"/>
        <v>-</v>
      </c>
      <c r="AO56" s="223" t="str">
        <f t="shared" si="61"/>
        <v>-</v>
      </c>
      <c r="AP56" s="223">
        <f t="shared" si="61"/>
        <v>75</v>
      </c>
      <c r="AQ56" s="223">
        <f t="shared" si="61"/>
        <v>40</v>
      </c>
      <c r="AR56" s="223">
        <f t="shared" si="61"/>
        <v>35.294117647058819</v>
      </c>
      <c r="AS56" s="223">
        <f t="shared" si="61"/>
        <v>37.349397590361448</v>
      </c>
      <c r="AT56" s="223">
        <f t="shared" si="61"/>
        <v>54.6875</v>
      </c>
      <c r="AU56" s="223">
        <f t="shared" si="61"/>
        <v>50.819672131147541</v>
      </c>
      <c r="AV56" s="223">
        <f t="shared" si="61"/>
        <v>43.333333333333336</v>
      </c>
      <c r="AW56" s="223">
        <f t="shared" si="61"/>
        <v>24.528301886792452</v>
      </c>
      <c r="AX56" s="223">
        <f t="shared" si="61"/>
        <v>52.399232245681382</v>
      </c>
      <c r="AY56" s="223">
        <f t="shared" si="61"/>
        <v>46.085858585858588</v>
      </c>
      <c r="AZ56" s="223">
        <f t="shared" si="61"/>
        <v>63.836477987421382</v>
      </c>
      <c r="BA56" s="223">
        <f t="shared" si="61"/>
        <v>62.211981566820278</v>
      </c>
      <c r="BB56" s="223">
        <f t="shared" si="61"/>
        <v>55.73770491803279</v>
      </c>
      <c r="BC56" s="223">
        <f t="shared" si="61"/>
        <v>65.573770491803288</v>
      </c>
      <c r="BD56" s="223">
        <f t="shared" si="61"/>
        <v>62.962962962962962</v>
      </c>
      <c r="BE56" s="223">
        <f t="shared" si="61"/>
        <v>37.5</v>
      </c>
      <c r="BF56" s="223">
        <f t="shared" si="61"/>
        <v>61.176470588235297</v>
      </c>
      <c r="BG56" s="223">
        <f t="shared" si="61"/>
        <v>50.877192982456137</v>
      </c>
      <c r="BH56" s="223">
        <f t="shared" si="61"/>
        <v>52.238805970149258</v>
      </c>
      <c r="BI56" s="223">
        <f t="shared" si="61"/>
        <v>54.487179487179489</v>
      </c>
      <c r="BJ56" s="223">
        <f t="shared" si="61"/>
        <v>16</v>
      </c>
      <c r="BK56" s="223">
        <f t="shared" si="61"/>
        <v>31.81818181818182</v>
      </c>
      <c r="BL56" s="223">
        <f t="shared" si="61"/>
        <v>38.46153846153846</v>
      </c>
      <c r="BM56" s="223" t="str">
        <f t="shared" si="61"/>
        <v>-</v>
      </c>
      <c r="BN56" s="223" t="str">
        <f t="shared" si="61"/>
        <v>-</v>
      </c>
      <c r="BO56" s="270">
        <f t="shared" ref="BO56:BO57" si="62">AVERAGE(O56:BN56)</f>
        <v>42.783833871346715</v>
      </c>
    </row>
    <row r="57" spans="1:67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8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22" t="e">
        <f t="shared" si="62"/>
        <v>#DIV/0!</v>
      </c>
    </row>
    <row r="58" spans="1:67" ht="12.75" customHeight="1" x14ac:dyDescent="0.2">
      <c r="A58" s="304" t="s">
        <v>72</v>
      </c>
      <c r="B58" s="304">
        <v>12</v>
      </c>
      <c r="C58" s="304" t="s">
        <v>170</v>
      </c>
      <c r="D58" s="304" t="s">
        <v>171</v>
      </c>
      <c r="E58" s="304" t="s">
        <v>172</v>
      </c>
      <c r="F58" s="304" t="s">
        <v>199</v>
      </c>
      <c r="G58" s="304" t="s">
        <v>275</v>
      </c>
      <c r="H58" s="305" t="s">
        <v>200</v>
      </c>
      <c r="I58" s="304" t="s">
        <v>201</v>
      </c>
      <c r="J58" s="304"/>
      <c r="K58" s="304"/>
      <c r="L58" s="304"/>
      <c r="M58" s="303"/>
      <c r="N58" s="219" t="s">
        <v>934</v>
      </c>
      <c r="O58" s="220">
        <v>5</v>
      </c>
      <c r="P58" s="220">
        <v>0</v>
      </c>
      <c r="Q58" s="220"/>
      <c r="R58" s="220">
        <v>0</v>
      </c>
      <c r="S58" s="220"/>
      <c r="T58" s="220">
        <v>2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v>0</v>
      </c>
      <c r="AH58" s="220">
        <v>0</v>
      </c>
      <c r="AI58" s="220">
        <v>0</v>
      </c>
      <c r="AJ58" s="220">
        <v>0</v>
      </c>
      <c r="AK58" s="220">
        <v>0</v>
      </c>
      <c r="AL58" s="220">
        <v>0</v>
      </c>
      <c r="AM58" s="220">
        <v>1</v>
      </c>
      <c r="AN58" s="220">
        <v>0</v>
      </c>
      <c r="AO58" s="220">
        <v>0</v>
      </c>
      <c r="AP58" s="220">
        <v>3</v>
      </c>
      <c r="AQ58" s="220">
        <v>0</v>
      </c>
      <c r="AR58" s="220">
        <v>2</v>
      </c>
      <c r="AS58" s="220">
        <v>7</v>
      </c>
      <c r="AT58" s="220">
        <v>32</v>
      </c>
      <c r="AU58" s="220">
        <v>42</v>
      </c>
      <c r="AV58" s="220">
        <v>26</v>
      </c>
      <c r="AW58" s="220">
        <v>21</v>
      </c>
      <c r="AX58" s="220">
        <v>86</v>
      </c>
      <c r="AY58" s="220">
        <v>257</v>
      </c>
      <c r="AZ58" s="220">
        <v>107</v>
      </c>
      <c r="BA58" s="220">
        <v>67</v>
      </c>
      <c r="BB58" s="220">
        <v>88</v>
      </c>
      <c r="BC58" s="220">
        <v>35</v>
      </c>
      <c r="BD58" s="220">
        <v>29</v>
      </c>
      <c r="BE58" s="220">
        <v>33</v>
      </c>
      <c r="BF58" s="220">
        <v>41</v>
      </c>
      <c r="BG58" s="220">
        <v>35</v>
      </c>
      <c r="BH58" s="220">
        <v>119</v>
      </c>
      <c r="BI58" s="220">
        <v>396</v>
      </c>
      <c r="BJ58" s="220">
        <v>34</v>
      </c>
      <c r="BK58" s="220">
        <v>0</v>
      </c>
      <c r="BL58" s="220">
        <v>9</v>
      </c>
      <c r="BM58" s="220">
        <v>1</v>
      </c>
      <c r="BN58" s="220">
        <v>0</v>
      </c>
      <c r="BO58" s="132">
        <f t="shared" ref="BO58:BO60" si="63">SUM(O58:BN58)</f>
        <v>1478</v>
      </c>
    </row>
    <row r="59" spans="1:67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20">
        <v>7</v>
      </c>
      <c r="P59" s="220">
        <v>0</v>
      </c>
      <c r="Q59" s="220"/>
      <c r="R59" s="220">
        <v>0</v>
      </c>
      <c r="S59" s="220"/>
      <c r="T59" s="220">
        <v>2</v>
      </c>
      <c r="U59" s="220">
        <v>1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1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v>0</v>
      </c>
      <c r="AH59" s="220">
        <v>0</v>
      </c>
      <c r="AI59" s="220">
        <v>0</v>
      </c>
      <c r="AJ59" s="220">
        <v>0</v>
      </c>
      <c r="AK59" s="220">
        <v>0</v>
      </c>
      <c r="AL59" s="220">
        <v>0</v>
      </c>
      <c r="AM59" s="220">
        <v>0</v>
      </c>
      <c r="AN59" s="220">
        <v>0</v>
      </c>
      <c r="AO59" s="220">
        <v>0</v>
      </c>
      <c r="AP59" s="220">
        <v>5</v>
      </c>
      <c r="AQ59" s="220">
        <v>2</v>
      </c>
      <c r="AR59" s="220">
        <v>0</v>
      </c>
      <c r="AS59" s="220">
        <v>9</v>
      </c>
      <c r="AT59" s="220">
        <v>37</v>
      </c>
      <c r="AU59" s="220">
        <v>29</v>
      </c>
      <c r="AV59" s="220">
        <v>25</v>
      </c>
      <c r="AW59" s="220">
        <v>57</v>
      </c>
      <c r="AX59" s="220">
        <v>74</v>
      </c>
      <c r="AY59" s="220">
        <v>163</v>
      </c>
      <c r="AZ59" s="220">
        <v>84</v>
      </c>
      <c r="BA59" s="220">
        <v>41</v>
      </c>
      <c r="BB59" s="220">
        <v>41</v>
      </c>
      <c r="BC59" s="220">
        <v>12</v>
      </c>
      <c r="BD59" s="220">
        <v>11</v>
      </c>
      <c r="BE59" s="220">
        <v>36</v>
      </c>
      <c r="BF59" s="220">
        <v>18</v>
      </c>
      <c r="BG59" s="220">
        <v>17</v>
      </c>
      <c r="BH59" s="220">
        <v>92</v>
      </c>
      <c r="BI59" s="220">
        <v>248</v>
      </c>
      <c r="BJ59" s="220">
        <v>33</v>
      </c>
      <c r="BK59" s="220">
        <v>0</v>
      </c>
      <c r="BL59" s="220">
        <v>13</v>
      </c>
      <c r="BM59" s="220">
        <v>1</v>
      </c>
      <c r="BN59" s="220">
        <v>1</v>
      </c>
      <c r="BO59" s="132">
        <f t="shared" si="63"/>
        <v>1060</v>
      </c>
    </row>
    <row r="60" spans="1:67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>
        <f t="shared" ref="O60:BN60" si="64">IF(ISBLANK(O58),"-",O58+O59)</f>
        <v>12</v>
      </c>
      <c r="P60" s="222">
        <f t="shared" si="64"/>
        <v>0</v>
      </c>
      <c r="Q60" s="222" t="str">
        <f t="shared" si="64"/>
        <v>-</v>
      </c>
      <c r="R60" s="222">
        <f t="shared" si="64"/>
        <v>0</v>
      </c>
      <c r="S60" s="222" t="str">
        <f t="shared" si="64"/>
        <v>-</v>
      </c>
      <c r="T60" s="222">
        <f t="shared" si="64"/>
        <v>4</v>
      </c>
      <c r="U60" s="222">
        <f t="shared" si="64"/>
        <v>1</v>
      </c>
      <c r="V60" s="222">
        <f t="shared" si="64"/>
        <v>0</v>
      </c>
      <c r="W60" s="222">
        <f t="shared" si="64"/>
        <v>0</v>
      </c>
      <c r="X60" s="222">
        <f t="shared" si="64"/>
        <v>0</v>
      </c>
      <c r="Y60" s="222">
        <f t="shared" si="64"/>
        <v>0</v>
      </c>
      <c r="Z60" s="222">
        <f t="shared" si="64"/>
        <v>0</v>
      </c>
      <c r="AA60" s="222">
        <f t="shared" si="64"/>
        <v>1</v>
      </c>
      <c r="AB60" s="222">
        <f t="shared" si="64"/>
        <v>0</v>
      </c>
      <c r="AC60" s="222">
        <f t="shared" si="64"/>
        <v>0</v>
      </c>
      <c r="AD60" s="222">
        <f t="shared" si="64"/>
        <v>0</v>
      </c>
      <c r="AE60" s="222">
        <f t="shared" si="64"/>
        <v>0</v>
      </c>
      <c r="AF60" s="222">
        <f t="shared" si="64"/>
        <v>0</v>
      </c>
      <c r="AG60" s="222">
        <f t="shared" si="64"/>
        <v>0</v>
      </c>
      <c r="AH60" s="222">
        <f t="shared" si="64"/>
        <v>0</v>
      </c>
      <c r="AI60" s="222">
        <f t="shared" si="64"/>
        <v>0</v>
      </c>
      <c r="AJ60" s="222">
        <f t="shared" si="64"/>
        <v>0</v>
      </c>
      <c r="AK60" s="222">
        <f t="shared" si="64"/>
        <v>0</v>
      </c>
      <c r="AL60" s="222">
        <f t="shared" si="64"/>
        <v>0</v>
      </c>
      <c r="AM60" s="222">
        <f t="shared" si="64"/>
        <v>1</v>
      </c>
      <c r="AN60" s="222">
        <f t="shared" si="64"/>
        <v>0</v>
      </c>
      <c r="AO60" s="222">
        <f t="shared" si="64"/>
        <v>0</v>
      </c>
      <c r="AP60" s="222">
        <f t="shared" si="64"/>
        <v>8</v>
      </c>
      <c r="AQ60" s="222">
        <f t="shared" si="64"/>
        <v>2</v>
      </c>
      <c r="AR60" s="222">
        <f t="shared" si="64"/>
        <v>2</v>
      </c>
      <c r="AS60" s="222">
        <f t="shared" si="64"/>
        <v>16</v>
      </c>
      <c r="AT60" s="222">
        <f t="shared" si="64"/>
        <v>69</v>
      </c>
      <c r="AU60" s="222">
        <f t="shared" si="64"/>
        <v>71</v>
      </c>
      <c r="AV60" s="222">
        <f t="shared" si="64"/>
        <v>51</v>
      </c>
      <c r="AW60" s="222">
        <f t="shared" si="64"/>
        <v>78</v>
      </c>
      <c r="AX60" s="222">
        <f t="shared" si="64"/>
        <v>160</v>
      </c>
      <c r="AY60" s="222">
        <f t="shared" si="64"/>
        <v>420</v>
      </c>
      <c r="AZ60" s="222">
        <f t="shared" si="64"/>
        <v>191</v>
      </c>
      <c r="BA60" s="222">
        <f t="shared" si="64"/>
        <v>108</v>
      </c>
      <c r="BB60" s="222">
        <f t="shared" si="64"/>
        <v>129</v>
      </c>
      <c r="BC60" s="222">
        <f t="shared" si="64"/>
        <v>47</v>
      </c>
      <c r="BD60" s="222">
        <f t="shared" si="64"/>
        <v>40</v>
      </c>
      <c r="BE60" s="222">
        <f t="shared" si="64"/>
        <v>69</v>
      </c>
      <c r="BF60" s="222">
        <f t="shared" si="64"/>
        <v>59</v>
      </c>
      <c r="BG60" s="222">
        <f t="shared" si="64"/>
        <v>52</v>
      </c>
      <c r="BH60" s="222">
        <f t="shared" si="64"/>
        <v>211</v>
      </c>
      <c r="BI60" s="222">
        <f t="shared" si="64"/>
        <v>644</v>
      </c>
      <c r="BJ60" s="222">
        <f t="shared" si="64"/>
        <v>67</v>
      </c>
      <c r="BK60" s="222">
        <f t="shared" si="64"/>
        <v>0</v>
      </c>
      <c r="BL60" s="222">
        <f t="shared" si="64"/>
        <v>22</v>
      </c>
      <c r="BM60" s="222">
        <f t="shared" si="64"/>
        <v>2</v>
      </c>
      <c r="BN60" s="222">
        <f t="shared" si="64"/>
        <v>1</v>
      </c>
      <c r="BO60" s="133">
        <f t="shared" si="63"/>
        <v>2538</v>
      </c>
    </row>
    <row r="61" spans="1:67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>
        <f t="shared" ref="O61:BN61" si="65">IF(ISNUMBER(O60),(IF(O60&gt;0,(100/(O58+O59))*O58,"-")),"-")</f>
        <v>41.666666666666671</v>
      </c>
      <c r="P61" s="223" t="str">
        <f t="shared" si="65"/>
        <v>-</v>
      </c>
      <c r="Q61" s="223" t="str">
        <f t="shared" si="65"/>
        <v>-</v>
      </c>
      <c r="R61" s="223" t="str">
        <f t="shared" si="65"/>
        <v>-</v>
      </c>
      <c r="S61" s="223" t="str">
        <f t="shared" si="65"/>
        <v>-</v>
      </c>
      <c r="T61" s="223">
        <f t="shared" si="65"/>
        <v>50</v>
      </c>
      <c r="U61" s="223">
        <f t="shared" si="65"/>
        <v>0</v>
      </c>
      <c r="V61" s="223" t="str">
        <f t="shared" si="65"/>
        <v>-</v>
      </c>
      <c r="W61" s="223" t="str">
        <f t="shared" si="65"/>
        <v>-</v>
      </c>
      <c r="X61" s="223" t="str">
        <f t="shared" si="65"/>
        <v>-</v>
      </c>
      <c r="Y61" s="223" t="str">
        <f t="shared" si="65"/>
        <v>-</v>
      </c>
      <c r="Z61" s="223" t="str">
        <f t="shared" si="65"/>
        <v>-</v>
      </c>
      <c r="AA61" s="223">
        <f t="shared" si="65"/>
        <v>0</v>
      </c>
      <c r="AB61" s="223" t="str">
        <f t="shared" si="65"/>
        <v>-</v>
      </c>
      <c r="AC61" s="223" t="str">
        <f t="shared" si="65"/>
        <v>-</v>
      </c>
      <c r="AD61" s="223" t="str">
        <f t="shared" si="65"/>
        <v>-</v>
      </c>
      <c r="AE61" s="223" t="str">
        <f t="shared" si="65"/>
        <v>-</v>
      </c>
      <c r="AF61" s="223" t="str">
        <f t="shared" si="65"/>
        <v>-</v>
      </c>
      <c r="AG61" s="223" t="str">
        <f t="shared" si="65"/>
        <v>-</v>
      </c>
      <c r="AH61" s="223" t="str">
        <f t="shared" si="65"/>
        <v>-</v>
      </c>
      <c r="AI61" s="223" t="str">
        <f t="shared" si="65"/>
        <v>-</v>
      </c>
      <c r="AJ61" s="223" t="str">
        <f t="shared" si="65"/>
        <v>-</v>
      </c>
      <c r="AK61" s="223" t="str">
        <f t="shared" si="65"/>
        <v>-</v>
      </c>
      <c r="AL61" s="223" t="str">
        <f t="shared" si="65"/>
        <v>-</v>
      </c>
      <c r="AM61" s="223">
        <f t="shared" si="65"/>
        <v>100</v>
      </c>
      <c r="AN61" s="223" t="str">
        <f t="shared" si="65"/>
        <v>-</v>
      </c>
      <c r="AO61" s="223" t="str">
        <f t="shared" si="65"/>
        <v>-</v>
      </c>
      <c r="AP61" s="223">
        <f t="shared" si="65"/>
        <v>37.5</v>
      </c>
      <c r="AQ61" s="223">
        <f t="shared" si="65"/>
        <v>0</v>
      </c>
      <c r="AR61" s="223">
        <f t="shared" si="65"/>
        <v>100</v>
      </c>
      <c r="AS61" s="223">
        <f t="shared" si="65"/>
        <v>43.75</v>
      </c>
      <c r="AT61" s="223">
        <f t="shared" si="65"/>
        <v>46.376811594202898</v>
      </c>
      <c r="AU61" s="223">
        <f t="shared" si="65"/>
        <v>59.154929577464785</v>
      </c>
      <c r="AV61" s="223">
        <f t="shared" si="65"/>
        <v>50.980392156862742</v>
      </c>
      <c r="AW61" s="223">
        <f t="shared" si="65"/>
        <v>26.923076923076927</v>
      </c>
      <c r="AX61" s="223">
        <f t="shared" si="65"/>
        <v>53.75</v>
      </c>
      <c r="AY61" s="223">
        <f t="shared" si="65"/>
        <v>61.19047619047619</v>
      </c>
      <c r="AZ61" s="223">
        <f t="shared" si="65"/>
        <v>56.02094240837696</v>
      </c>
      <c r="BA61" s="223">
        <f t="shared" si="65"/>
        <v>62.037037037037038</v>
      </c>
      <c r="BB61" s="223">
        <f t="shared" si="65"/>
        <v>68.217054263565899</v>
      </c>
      <c r="BC61" s="223">
        <f t="shared" si="65"/>
        <v>74.468085106382972</v>
      </c>
      <c r="BD61" s="223">
        <f t="shared" si="65"/>
        <v>72.5</v>
      </c>
      <c r="BE61" s="223">
        <f t="shared" si="65"/>
        <v>47.826086956521742</v>
      </c>
      <c r="BF61" s="223">
        <f t="shared" si="65"/>
        <v>69.491525423728817</v>
      </c>
      <c r="BG61" s="223">
        <f t="shared" si="65"/>
        <v>67.307692307692307</v>
      </c>
      <c r="BH61" s="223">
        <f t="shared" si="65"/>
        <v>56.398104265402843</v>
      </c>
      <c r="BI61" s="223">
        <f t="shared" si="65"/>
        <v>61.490683229813662</v>
      </c>
      <c r="BJ61" s="223">
        <f t="shared" si="65"/>
        <v>50.746268656716424</v>
      </c>
      <c r="BK61" s="223" t="str">
        <f t="shared" si="65"/>
        <v>-</v>
      </c>
      <c r="BL61" s="223">
        <f t="shared" si="65"/>
        <v>40.909090909090914</v>
      </c>
      <c r="BM61" s="223">
        <f t="shared" si="65"/>
        <v>50</v>
      </c>
      <c r="BN61" s="223">
        <f t="shared" si="65"/>
        <v>0</v>
      </c>
      <c r="BO61" s="270">
        <f t="shared" ref="BO61:BO62" si="66">AVERAGE(O61:BN61)</f>
        <v>49.955342195623437</v>
      </c>
    </row>
    <row r="62" spans="1:67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8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22" t="e">
        <f t="shared" si="66"/>
        <v>#DIV/0!</v>
      </c>
    </row>
    <row r="63" spans="1:67" ht="12.75" customHeight="1" x14ac:dyDescent="0.2">
      <c r="A63" s="304" t="s">
        <v>72</v>
      </c>
      <c r="B63" s="304">
        <v>13</v>
      </c>
      <c r="C63" s="304" t="s">
        <v>170</v>
      </c>
      <c r="D63" s="304" t="s">
        <v>171</v>
      </c>
      <c r="E63" s="304" t="s">
        <v>172</v>
      </c>
      <c r="F63" s="304" t="s">
        <v>202</v>
      </c>
      <c r="G63" s="304" t="s">
        <v>276</v>
      </c>
      <c r="H63" s="305" t="s">
        <v>203</v>
      </c>
      <c r="I63" s="304" t="s">
        <v>204</v>
      </c>
      <c r="J63" s="304"/>
      <c r="K63" s="304"/>
      <c r="L63" s="304"/>
      <c r="M63" s="303"/>
      <c r="N63" s="219" t="s">
        <v>934</v>
      </c>
      <c r="O63" s="230">
        <v>0</v>
      </c>
      <c r="P63" s="230"/>
      <c r="Q63" s="230"/>
      <c r="R63" s="230">
        <v>1</v>
      </c>
      <c r="S63" s="230"/>
      <c r="T63" s="230">
        <v>0</v>
      </c>
      <c r="U63" s="230">
        <v>0</v>
      </c>
      <c r="V63" s="230">
        <v>0</v>
      </c>
      <c r="W63" s="230">
        <v>0</v>
      </c>
      <c r="X63" s="230">
        <v>0</v>
      </c>
      <c r="Y63" s="230">
        <v>0</v>
      </c>
      <c r="Z63" s="230">
        <v>0</v>
      </c>
      <c r="AA63" s="230">
        <v>0</v>
      </c>
      <c r="AB63" s="230">
        <v>0</v>
      </c>
      <c r="AC63" s="230">
        <v>0</v>
      </c>
      <c r="AD63" s="230">
        <v>0</v>
      </c>
      <c r="AE63" s="230">
        <v>0</v>
      </c>
      <c r="AF63" s="230">
        <v>0</v>
      </c>
      <c r="AG63" s="230">
        <v>0</v>
      </c>
      <c r="AH63" s="230">
        <v>0</v>
      </c>
      <c r="AI63" s="230">
        <v>0</v>
      </c>
      <c r="AJ63" s="230">
        <v>0</v>
      </c>
      <c r="AK63" s="230">
        <v>2</v>
      </c>
      <c r="AL63" s="230">
        <v>0</v>
      </c>
      <c r="AM63" s="230">
        <v>1</v>
      </c>
      <c r="AN63" s="230">
        <v>1</v>
      </c>
      <c r="AO63" s="230">
        <v>8</v>
      </c>
      <c r="AP63" s="230">
        <v>16</v>
      </c>
      <c r="AQ63" s="230">
        <v>43</v>
      </c>
      <c r="AR63" s="230">
        <v>34</v>
      </c>
      <c r="AS63" s="230">
        <v>26</v>
      </c>
      <c r="AT63" s="230">
        <v>103</v>
      </c>
      <c r="AU63" s="230">
        <v>117</v>
      </c>
      <c r="AV63" s="230">
        <v>14</v>
      </c>
      <c r="AW63" s="230">
        <v>60</v>
      </c>
      <c r="AX63" s="230">
        <v>48</v>
      </c>
      <c r="AY63" s="230">
        <v>215</v>
      </c>
      <c r="AZ63" s="230">
        <v>162</v>
      </c>
      <c r="BA63" s="230">
        <v>240</v>
      </c>
      <c r="BB63" s="230">
        <v>55</v>
      </c>
      <c r="BC63" s="230">
        <v>5</v>
      </c>
      <c r="BD63" s="230">
        <v>13</v>
      </c>
      <c r="BE63" s="230">
        <v>38</v>
      </c>
      <c r="BF63" s="230">
        <v>40</v>
      </c>
      <c r="BG63" s="230">
        <v>45</v>
      </c>
      <c r="BH63" s="230">
        <v>25</v>
      </c>
      <c r="BI63" s="230">
        <v>29</v>
      </c>
      <c r="BJ63" s="230">
        <v>6</v>
      </c>
      <c r="BK63" s="230">
        <v>0</v>
      </c>
      <c r="BL63" s="230">
        <v>0</v>
      </c>
      <c r="BM63" s="230">
        <v>0</v>
      </c>
      <c r="BN63" s="230">
        <v>0</v>
      </c>
      <c r="BO63" s="132">
        <f t="shared" ref="BO63:BO65" si="67">SUM(O63:BN63)</f>
        <v>1347</v>
      </c>
    </row>
    <row r="64" spans="1:67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30">
        <v>0</v>
      </c>
      <c r="P64" s="230"/>
      <c r="Q64" s="230"/>
      <c r="R64" s="230">
        <v>7</v>
      </c>
      <c r="S64" s="230"/>
      <c r="T64" s="230">
        <v>0</v>
      </c>
      <c r="U64" s="230">
        <v>0</v>
      </c>
      <c r="V64" s="230">
        <v>0</v>
      </c>
      <c r="W64" s="230">
        <v>0</v>
      </c>
      <c r="X64" s="230">
        <v>0</v>
      </c>
      <c r="Y64" s="230">
        <v>0</v>
      </c>
      <c r="Z64" s="230">
        <v>0</v>
      </c>
      <c r="AA64" s="230">
        <v>0</v>
      </c>
      <c r="AB64" s="230">
        <v>0</v>
      </c>
      <c r="AC64" s="230">
        <v>0</v>
      </c>
      <c r="AD64" s="230">
        <v>0</v>
      </c>
      <c r="AE64" s="230">
        <v>0</v>
      </c>
      <c r="AF64" s="230">
        <v>0</v>
      </c>
      <c r="AG64" s="230">
        <v>0</v>
      </c>
      <c r="AH64" s="230">
        <v>0</v>
      </c>
      <c r="AI64" s="230">
        <v>0</v>
      </c>
      <c r="AJ64" s="230">
        <v>1</v>
      </c>
      <c r="AK64" s="230">
        <v>2</v>
      </c>
      <c r="AL64" s="230">
        <v>0</v>
      </c>
      <c r="AM64" s="230">
        <v>0</v>
      </c>
      <c r="AN64" s="230">
        <v>1</v>
      </c>
      <c r="AO64" s="230">
        <v>8</v>
      </c>
      <c r="AP64" s="230">
        <v>11</v>
      </c>
      <c r="AQ64" s="230">
        <v>59</v>
      </c>
      <c r="AR64" s="230">
        <v>29</v>
      </c>
      <c r="AS64" s="230">
        <v>8</v>
      </c>
      <c r="AT64" s="230">
        <v>54</v>
      </c>
      <c r="AU64" s="230">
        <v>96</v>
      </c>
      <c r="AV64" s="230">
        <v>9</v>
      </c>
      <c r="AW64" s="230">
        <v>64</v>
      </c>
      <c r="AX64" s="230">
        <v>45</v>
      </c>
      <c r="AY64" s="230">
        <v>352</v>
      </c>
      <c r="AZ64" s="230">
        <v>107</v>
      </c>
      <c r="BA64" s="230">
        <v>221</v>
      </c>
      <c r="BB64" s="230">
        <v>53</v>
      </c>
      <c r="BC64" s="230">
        <v>3</v>
      </c>
      <c r="BD64" s="230">
        <v>25</v>
      </c>
      <c r="BE64" s="230">
        <v>43</v>
      </c>
      <c r="BF64" s="230">
        <v>36</v>
      </c>
      <c r="BG64" s="230">
        <v>21</v>
      </c>
      <c r="BH64" s="230">
        <v>31</v>
      </c>
      <c r="BI64" s="230">
        <v>42</v>
      </c>
      <c r="BJ64" s="230">
        <v>5</v>
      </c>
      <c r="BK64" s="230">
        <v>0</v>
      </c>
      <c r="BL64" s="230">
        <v>0</v>
      </c>
      <c r="BM64" s="230">
        <v>0</v>
      </c>
      <c r="BN64" s="230">
        <v>0</v>
      </c>
      <c r="BO64" s="132">
        <f t="shared" si="67"/>
        <v>1333</v>
      </c>
    </row>
    <row r="65" spans="1:67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>
        <f t="shared" ref="O65:BN65" si="68">IF(ISBLANK(O63),"-",O63+O64)</f>
        <v>0</v>
      </c>
      <c r="P65" s="222" t="str">
        <f t="shared" si="68"/>
        <v>-</v>
      </c>
      <c r="Q65" s="222" t="str">
        <f t="shared" si="68"/>
        <v>-</v>
      </c>
      <c r="R65" s="222">
        <f t="shared" si="68"/>
        <v>8</v>
      </c>
      <c r="S65" s="222" t="str">
        <f t="shared" si="68"/>
        <v>-</v>
      </c>
      <c r="T65" s="222">
        <f t="shared" si="68"/>
        <v>0</v>
      </c>
      <c r="U65" s="222">
        <f t="shared" si="68"/>
        <v>0</v>
      </c>
      <c r="V65" s="222">
        <f t="shared" si="68"/>
        <v>0</v>
      </c>
      <c r="W65" s="222">
        <f t="shared" si="68"/>
        <v>0</v>
      </c>
      <c r="X65" s="222">
        <f t="shared" si="68"/>
        <v>0</v>
      </c>
      <c r="Y65" s="222">
        <f t="shared" si="68"/>
        <v>0</v>
      </c>
      <c r="Z65" s="222">
        <f t="shared" si="68"/>
        <v>0</v>
      </c>
      <c r="AA65" s="222">
        <f t="shared" si="68"/>
        <v>0</v>
      </c>
      <c r="AB65" s="222">
        <f t="shared" si="68"/>
        <v>0</v>
      </c>
      <c r="AC65" s="222">
        <f t="shared" si="68"/>
        <v>0</v>
      </c>
      <c r="AD65" s="222">
        <f t="shared" si="68"/>
        <v>0</v>
      </c>
      <c r="AE65" s="222">
        <f t="shared" si="68"/>
        <v>0</v>
      </c>
      <c r="AF65" s="222">
        <f t="shared" si="68"/>
        <v>0</v>
      </c>
      <c r="AG65" s="222">
        <f t="shared" si="68"/>
        <v>0</v>
      </c>
      <c r="AH65" s="222">
        <f t="shared" si="68"/>
        <v>0</v>
      </c>
      <c r="AI65" s="222">
        <f t="shared" si="68"/>
        <v>0</v>
      </c>
      <c r="AJ65" s="222">
        <f t="shared" si="68"/>
        <v>1</v>
      </c>
      <c r="AK65" s="222">
        <f t="shared" si="68"/>
        <v>4</v>
      </c>
      <c r="AL65" s="222">
        <f t="shared" si="68"/>
        <v>0</v>
      </c>
      <c r="AM65" s="222">
        <f t="shared" si="68"/>
        <v>1</v>
      </c>
      <c r="AN65" s="222">
        <f t="shared" si="68"/>
        <v>2</v>
      </c>
      <c r="AO65" s="222">
        <f t="shared" si="68"/>
        <v>16</v>
      </c>
      <c r="AP65" s="222">
        <f t="shared" si="68"/>
        <v>27</v>
      </c>
      <c r="AQ65" s="222">
        <f t="shared" si="68"/>
        <v>102</v>
      </c>
      <c r="AR65" s="222">
        <f t="shared" si="68"/>
        <v>63</v>
      </c>
      <c r="AS65" s="222">
        <f t="shared" si="68"/>
        <v>34</v>
      </c>
      <c r="AT65" s="222">
        <f t="shared" si="68"/>
        <v>157</v>
      </c>
      <c r="AU65" s="222">
        <f t="shared" si="68"/>
        <v>213</v>
      </c>
      <c r="AV65" s="222">
        <f t="shared" si="68"/>
        <v>23</v>
      </c>
      <c r="AW65" s="222">
        <f t="shared" si="68"/>
        <v>124</v>
      </c>
      <c r="AX65" s="222">
        <f t="shared" si="68"/>
        <v>93</v>
      </c>
      <c r="AY65" s="222">
        <f t="shared" si="68"/>
        <v>567</v>
      </c>
      <c r="AZ65" s="222">
        <f t="shared" si="68"/>
        <v>269</v>
      </c>
      <c r="BA65" s="222">
        <f t="shared" si="68"/>
        <v>461</v>
      </c>
      <c r="BB65" s="222">
        <f t="shared" si="68"/>
        <v>108</v>
      </c>
      <c r="BC65" s="222">
        <f t="shared" si="68"/>
        <v>8</v>
      </c>
      <c r="BD65" s="222">
        <f t="shared" si="68"/>
        <v>38</v>
      </c>
      <c r="BE65" s="222">
        <f t="shared" si="68"/>
        <v>81</v>
      </c>
      <c r="BF65" s="222">
        <f t="shared" si="68"/>
        <v>76</v>
      </c>
      <c r="BG65" s="222">
        <f t="shared" si="68"/>
        <v>66</v>
      </c>
      <c r="BH65" s="222">
        <f t="shared" si="68"/>
        <v>56</v>
      </c>
      <c r="BI65" s="222">
        <f t="shared" si="68"/>
        <v>71</v>
      </c>
      <c r="BJ65" s="222">
        <f t="shared" si="68"/>
        <v>11</v>
      </c>
      <c r="BK65" s="222">
        <f t="shared" si="68"/>
        <v>0</v>
      </c>
      <c r="BL65" s="222">
        <f t="shared" si="68"/>
        <v>0</v>
      </c>
      <c r="BM65" s="222">
        <f t="shared" si="68"/>
        <v>0</v>
      </c>
      <c r="BN65" s="222">
        <f t="shared" si="68"/>
        <v>0</v>
      </c>
      <c r="BO65" s="133">
        <f t="shared" si="67"/>
        <v>2680</v>
      </c>
    </row>
    <row r="66" spans="1:67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tr">
        <f t="shared" ref="O66:BL66" si="69">IF(ISNUMBER(O65),(IF(O65&gt;0,(100/(O63+O64))*O63,"-")),"-")</f>
        <v>-</v>
      </c>
      <c r="P66" s="223" t="str">
        <f t="shared" si="69"/>
        <v>-</v>
      </c>
      <c r="Q66" s="223" t="str">
        <f t="shared" si="69"/>
        <v>-</v>
      </c>
      <c r="R66" s="223">
        <f t="shared" si="69"/>
        <v>12.5</v>
      </c>
      <c r="S66" s="223" t="str">
        <f t="shared" si="69"/>
        <v>-</v>
      </c>
      <c r="T66" s="223" t="str">
        <f t="shared" si="69"/>
        <v>-</v>
      </c>
      <c r="U66" s="223" t="str">
        <f t="shared" si="69"/>
        <v>-</v>
      </c>
      <c r="V66" s="223" t="str">
        <f t="shared" si="69"/>
        <v>-</v>
      </c>
      <c r="W66" s="223" t="str">
        <f t="shared" si="69"/>
        <v>-</v>
      </c>
      <c r="X66" s="223" t="str">
        <f t="shared" si="69"/>
        <v>-</v>
      </c>
      <c r="Y66" s="223" t="str">
        <f t="shared" si="69"/>
        <v>-</v>
      </c>
      <c r="Z66" s="223" t="str">
        <f t="shared" si="69"/>
        <v>-</v>
      </c>
      <c r="AA66" s="223" t="str">
        <f t="shared" si="69"/>
        <v>-</v>
      </c>
      <c r="AB66" s="223" t="str">
        <f t="shared" si="69"/>
        <v>-</v>
      </c>
      <c r="AC66" s="223" t="str">
        <f t="shared" si="69"/>
        <v>-</v>
      </c>
      <c r="AD66" s="223" t="str">
        <f t="shared" si="69"/>
        <v>-</v>
      </c>
      <c r="AE66" s="223" t="str">
        <f t="shared" si="69"/>
        <v>-</v>
      </c>
      <c r="AF66" s="223" t="str">
        <f t="shared" si="69"/>
        <v>-</v>
      </c>
      <c r="AG66" s="223" t="str">
        <f t="shared" si="69"/>
        <v>-</v>
      </c>
      <c r="AH66" s="223" t="str">
        <f t="shared" si="69"/>
        <v>-</v>
      </c>
      <c r="AI66" s="223" t="str">
        <f t="shared" si="69"/>
        <v>-</v>
      </c>
      <c r="AJ66" s="223">
        <f t="shared" si="69"/>
        <v>0</v>
      </c>
      <c r="AK66" s="223">
        <f t="shared" si="69"/>
        <v>50</v>
      </c>
      <c r="AL66" s="223" t="str">
        <f t="shared" si="69"/>
        <v>-</v>
      </c>
      <c r="AM66" s="223">
        <f t="shared" si="69"/>
        <v>100</v>
      </c>
      <c r="AN66" s="223">
        <f t="shared" si="69"/>
        <v>50</v>
      </c>
      <c r="AO66" s="223">
        <f t="shared" si="69"/>
        <v>50</v>
      </c>
      <c r="AP66" s="223">
        <f t="shared" si="69"/>
        <v>59.25925925925926</v>
      </c>
      <c r="AQ66" s="223">
        <f t="shared" si="69"/>
        <v>42.156862745098039</v>
      </c>
      <c r="AR66" s="223">
        <f t="shared" si="69"/>
        <v>53.968253968253968</v>
      </c>
      <c r="AS66" s="223">
        <f t="shared" si="69"/>
        <v>76.470588235294116</v>
      </c>
      <c r="AT66" s="223">
        <f t="shared" si="69"/>
        <v>65.605095541401269</v>
      </c>
      <c r="AU66" s="223">
        <f t="shared" si="69"/>
        <v>54.929577464788736</v>
      </c>
      <c r="AV66" s="223">
        <f t="shared" si="69"/>
        <v>60.869565217391298</v>
      </c>
      <c r="AW66" s="223">
        <f t="shared" si="69"/>
        <v>48.387096774193544</v>
      </c>
      <c r="AX66" s="223">
        <f t="shared" si="69"/>
        <v>51.612903225806448</v>
      </c>
      <c r="AY66" s="223">
        <f t="shared" si="69"/>
        <v>37.918871252204582</v>
      </c>
      <c r="AZ66" s="223">
        <f t="shared" si="69"/>
        <v>60.223048327137541</v>
      </c>
      <c r="BA66" s="223">
        <f t="shared" si="69"/>
        <v>52.060737527114966</v>
      </c>
      <c r="BB66" s="223">
        <f t="shared" si="69"/>
        <v>50.925925925925924</v>
      </c>
      <c r="BC66" s="223">
        <f t="shared" si="69"/>
        <v>62.5</v>
      </c>
      <c r="BD66" s="223">
        <f t="shared" si="69"/>
        <v>34.21052631578948</v>
      </c>
      <c r="BE66" s="223">
        <f t="shared" si="69"/>
        <v>46.913580246913575</v>
      </c>
      <c r="BF66" s="223">
        <f t="shared" si="69"/>
        <v>52.631578947368425</v>
      </c>
      <c r="BG66" s="223">
        <f t="shared" si="69"/>
        <v>68.181818181818187</v>
      </c>
      <c r="BH66" s="223">
        <f t="shared" si="69"/>
        <v>44.642857142857146</v>
      </c>
      <c r="BI66" s="223">
        <f t="shared" si="69"/>
        <v>40.845070422535208</v>
      </c>
      <c r="BJ66" s="223">
        <f t="shared" si="69"/>
        <v>54.545454545454547</v>
      </c>
      <c r="BK66" s="223" t="str">
        <f t="shared" si="69"/>
        <v>-</v>
      </c>
      <c r="BL66" s="223" t="str">
        <f t="shared" si="69"/>
        <v>-</v>
      </c>
      <c r="BM66" s="223"/>
      <c r="BN66" s="223" t="str">
        <f>IF(ISNUMBER(BN65),(IF(BN65&gt;0,(100/(BN63+BN64))*BN63,"-")),"-")</f>
        <v>-</v>
      </c>
      <c r="BO66" s="270">
        <f t="shared" ref="BO66:BO67" si="70">AVERAGE(O66:BN66)</f>
        <v>51.161432269133556</v>
      </c>
    </row>
    <row r="67" spans="1:67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8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22" t="e">
        <f t="shared" si="70"/>
        <v>#DIV/0!</v>
      </c>
    </row>
    <row r="68" spans="1:67" ht="12.75" customHeight="1" x14ac:dyDescent="0.2">
      <c r="A68" s="304" t="s">
        <v>72</v>
      </c>
      <c r="B68" s="304">
        <v>14</v>
      </c>
      <c r="C68" s="304" t="s">
        <v>170</v>
      </c>
      <c r="D68" s="304" t="s">
        <v>171</v>
      </c>
      <c r="E68" s="304" t="s">
        <v>172</v>
      </c>
      <c r="F68" s="304" t="s">
        <v>186</v>
      </c>
      <c r="G68" s="304" t="s">
        <v>277</v>
      </c>
      <c r="H68" s="305" t="s">
        <v>183</v>
      </c>
      <c r="I68" s="304" t="s">
        <v>188</v>
      </c>
      <c r="J68" s="304"/>
      <c r="K68" s="304"/>
      <c r="L68" s="304"/>
      <c r="M68" s="303"/>
      <c r="N68" s="219" t="s">
        <v>934</v>
      </c>
      <c r="O68" s="230">
        <v>0</v>
      </c>
      <c r="P68" s="230">
        <v>0</v>
      </c>
      <c r="Q68" s="230"/>
      <c r="R68" s="230">
        <v>0</v>
      </c>
      <c r="S68" s="230"/>
      <c r="T68" s="230">
        <v>0</v>
      </c>
      <c r="U68" s="230">
        <v>0</v>
      </c>
      <c r="V68" s="230">
        <v>0</v>
      </c>
      <c r="W68" s="230">
        <v>0</v>
      </c>
      <c r="X68" s="230">
        <v>0</v>
      </c>
      <c r="Y68" s="230">
        <v>0</v>
      </c>
      <c r="Z68" s="230">
        <v>0</v>
      </c>
      <c r="AA68" s="230">
        <v>0</v>
      </c>
      <c r="AB68" s="230">
        <v>0</v>
      </c>
      <c r="AC68" s="230">
        <v>0</v>
      </c>
      <c r="AD68" s="230">
        <v>0</v>
      </c>
      <c r="AE68" s="230">
        <v>0</v>
      </c>
      <c r="AF68" s="230">
        <v>0</v>
      </c>
      <c r="AG68" s="230">
        <v>0</v>
      </c>
      <c r="AH68" s="230">
        <v>0</v>
      </c>
      <c r="AI68" s="230">
        <v>0</v>
      </c>
      <c r="AJ68" s="230">
        <v>0</v>
      </c>
      <c r="AK68" s="230">
        <v>0</v>
      </c>
      <c r="AL68" s="230">
        <v>0</v>
      </c>
      <c r="AM68" s="230">
        <v>1</v>
      </c>
      <c r="AN68" s="230">
        <v>0</v>
      </c>
      <c r="AO68" s="230">
        <v>1</v>
      </c>
      <c r="AP68" s="230">
        <v>1</v>
      </c>
      <c r="AQ68" s="230">
        <v>4</v>
      </c>
      <c r="AR68" s="230">
        <v>27</v>
      </c>
      <c r="AS68" s="230">
        <v>56</v>
      </c>
      <c r="AT68" s="230">
        <v>22</v>
      </c>
      <c r="AU68" s="230">
        <v>18</v>
      </c>
      <c r="AV68" s="230">
        <v>23</v>
      </c>
      <c r="AW68" s="230">
        <v>37</v>
      </c>
      <c r="AX68" s="230">
        <v>99</v>
      </c>
      <c r="AY68" s="230">
        <v>153</v>
      </c>
      <c r="AZ68" s="230">
        <v>184</v>
      </c>
      <c r="BA68" s="230">
        <v>126</v>
      </c>
      <c r="BB68" s="230">
        <v>76</v>
      </c>
      <c r="BC68" s="230">
        <v>13</v>
      </c>
      <c r="BD68" s="230">
        <v>71</v>
      </c>
      <c r="BE68" s="230">
        <v>37</v>
      </c>
      <c r="BF68" s="230">
        <v>29</v>
      </c>
      <c r="BG68" s="230">
        <v>24</v>
      </c>
      <c r="BH68" s="230">
        <v>13</v>
      </c>
      <c r="BI68" s="230">
        <v>62</v>
      </c>
      <c r="BJ68" s="230">
        <v>35</v>
      </c>
      <c r="BK68" s="230">
        <v>0</v>
      </c>
      <c r="BL68" s="230">
        <v>0</v>
      </c>
      <c r="BM68" s="230">
        <v>0</v>
      </c>
      <c r="BN68" s="230">
        <v>0</v>
      </c>
      <c r="BO68" s="132">
        <f t="shared" ref="BO68:BO70" si="71">SUM(O68:BN68)</f>
        <v>1112</v>
      </c>
    </row>
    <row r="69" spans="1:67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30">
        <v>0</v>
      </c>
      <c r="P69" s="230">
        <v>0</v>
      </c>
      <c r="Q69" s="230"/>
      <c r="R69" s="230">
        <v>1</v>
      </c>
      <c r="S69" s="230"/>
      <c r="T69" s="230">
        <v>0</v>
      </c>
      <c r="U69" s="230">
        <v>0</v>
      </c>
      <c r="V69" s="230">
        <v>0</v>
      </c>
      <c r="W69" s="230">
        <v>0</v>
      </c>
      <c r="X69" s="230">
        <v>0</v>
      </c>
      <c r="Y69" s="230">
        <v>0</v>
      </c>
      <c r="Z69" s="230">
        <v>0</v>
      </c>
      <c r="AA69" s="230">
        <v>0</v>
      </c>
      <c r="AB69" s="230">
        <v>0</v>
      </c>
      <c r="AC69" s="230">
        <v>0</v>
      </c>
      <c r="AD69" s="230">
        <v>0</v>
      </c>
      <c r="AE69" s="230">
        <v>0</v>
      </c>
      <c r="AF69" s="230">
        <v>0</v>
      </c>
      <c r="AG69" s="230">
        <v>0</v>
      </c>
      <c r="AH69" s="230">
        <v>0</v>
      </c>
      <c r="AI69" s="230">
        <v>0</v>
      </c>
      <c r="AJ69" s="230">
        <v>0</v>
      </c>
      <c r="AK69" s="230">
        <v>0</v>
      </c>
      <c r="AL69" s="230">
        <v>0</v>
      </c>
      <c r="AM69" s="230">
        <v>0</v>
      </c>
      <c r="AN69" s="230">
        <v>0</v>
      </c>
      <c r="AO69" s="230">
        <v>0</v>
      </c>
      <c r="AP69" s="230">
        <v>2</v>
      </c>
      <c r="AQ69" s="230">
        <v>5</v>
      </c>
      <c r="AR69" s="230">
        <v>18</v>
      </c>
      <c r="AS69" s="230">
        <v>48</v>
      </c>
      <c r="AT69" s="230">
        <v>26</v>
      </c>
      <c r="AU69" s="230">
        <v>20</v>
      </c>
      <c r="AV69" s="230">
        <v>11</v>
      </c>
      <c r="AW69" s="230">
        <v>34</v>
      </c>
      <c r="AX69" s="230">
        <v>108</v>
      </c>
      <c r="AY69" s="230">
        <v>107</v>
      </c>
      <c r="AZ69" s="230">
        <v>150</v>
      </c>
      <c r="BA69" s="230">
        <v>65</v>
      </c>
      <c r="BB69" s="230">
        <v>31</v>
      </c>
      <c r="BC69" s="230">
        <v>8</v>
      </c>
      <c r="BD69" s="230">
        <v>30</v>
      </c>
      <c r="BE69" s="230">
        <v>58</v>
      </c>
      <c r="BF69" s="230">
        <v>50</v>
      </c>
      <c r="BG69" s="230">
        <v>16</v>
      </c>
      <c r="BH69" s="230">
        <v>21</v>
      </c>
      <c r="BI69" s="230">
        <v>60</v>
      </c>
      <c r="BJ69" s="230">
        <v>30</v>
      </c>
      <c r="BK69" s="230">
        <v>0</v>
      </c>
      <c r="BL69" s="230">
        <v>0</v>
      </c>
      <c r="BM69" s="230">
        <v>0</v>
      </c>
      <c r="BN69" s="230">
        <v>3</v>
      </c>
      <c r="BO69" s="132">
        <f t="shared" si="71"/>
        <v>902</v>
      </c>
    </row>
    <row r="70" spans="1:67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>
        <f t="shared" ref="O70:BN70" si="72">IF(ISBLANK(O68),"-",O68+O69)</f>
        <v>0</v>
      </c>
      <c r="P70" s="222">
        <f t="shared" si="72"/>
        <v>0</v>
      </c>
      <c r="Q70" s="222" t="str">
        <f t="shared" si="72"/>
        <v>-</v>
      </c>
      <c r="R70" s="222">
        <f t="shared" si="72"/>
        <v>1</v>
      </c>
      <c r="S70" s="222" t="str">
        <f t="shared" si="72"/>
        <v>-</v>
      </c>
      <c r="T70" s="222">
        <f t="shared" si="72"/>
        <v>0</v>
      </c>
      <c r="U70" s="222">
        <f t="shared" si="72"/>
        <v>0</v>
      </c>
      <c r="V70" s="222">
        <f t="shared" si="72"/>
        <v>0</v>
      </c>
      <c r="W70" s="222">
        <f t="shared" si="72"/>
        <v>0</v>
      </c>
      <c r="X70" s="222">
        <f t="shared" si="72"/>
        <v>0</v>
      </c>
      <c r="Y70" s="222">
        <f t="shared" si="72"/>
        <v>0</v>
      </c>
      <c r="Z70" s="222">
        <f t="shared" si="72"/>
        <v>0</v>
      </c>
      <c r="AA70" s="222">
        <f t="shared" si="72"/>
        <v>0</v>
      </c>
      <c r="AB70" s="222">
        <f t="shared" si="72"/>
        <v>0</v>
      </c>
      <c r="AC70" s="222">
        <f t="shared" si="72"/>
        <v>0</v>
      </c>
      <c r="AD70" s="222">
        <f t="shared" si="72"/>
        <v>0</v>
      </c>
      <c r="AE70" s="222">
        <f t="shared" si="72"/>
        <v>0</v>
      </c>
      <c r="AF70" s="222">
        <f t="shared" si="72"/>
        <v>0</v>
      </c>
      <c r="AG70" s="222">
        <f t="shared" si="72"/>
        <v>0</v>
      </c>
      <c r="AH70" s="222">
        <f t="shared" si="72"/>
        <v>0</v>
      </c>
      <c r="AI70" s="222">
        <f t="shared" si="72"/>
        <v>0</v>
      </c>
      <c r="AJ70" s="222">
        <f t="shared" si="72"/>
        <v>0</v>
      </c>
      <c r="AK70" s="222">
        <f t="shared" si="72"/>
        <v>0</v>
      </c>
      <c r="AL70" s="222">
        <f t="shared" si="72"/>
        <v>0</v>
      </c>
      <c r="AM70" s="222">
        <f t="shared" si="72"/>
        <v>1</v>
      </c>
      <c r="AN70" s="222">
        <f t="shared" si="72"/>
        <v>0</v>
      </c>
      <c r="AO70" s="222">
        <f t="shared" si="72"/>
        <v>1</v>
      </c>
      <c r="AP70" s="222">
        <f t="shared" si="72"/>
        <v>3</v>
      </c>
      <c r="AQ70" s="222">
        <f t="shared" si="72"/>
        <v>9</v>
      </c>
      <c r="AR70" s="222">
        <f t="shared" si="72"/>
        <v>45</v>
      </c>
      <c r="AS70" s="222">
        <f t="shared" si="72"/>
        <v>104</v>
      </c>
      <c r="AT70" s="222">
        <f t="shared" si="72"/>
        <v>48</v>
      </c>
      <c r="AU70" s="222">
        <f t="shared" si="72"/>
        <v>38</v>
      </c>
      <c r="AV70" s="222">
        <f t="shared" si="72"/>
        <v>34</v>
      </c>
      <c r="AW70" s="222">
        <f t="shared" si="72"/>
        <v>71</v>
      </c>
      <c r="AX70" s="222">
        <f t="shared" si="72"/>
        <v>207</v>
      </c>
      <c r="AY70" s="222">
        <f t="shared" si="72"/>
        <v>260</v>
      </c>
      <c r="AZ70" s="222">
        <f t="shared" si="72"/>
        <v>334</v>
      </c>
      <c r="BA70" s="222">
        <f t="shared" si="72"/>
        <v>191</v>
      </c>
      <c r="BB70" s="222">
        <f t="shared" si="72"/>
        <v>107</v>
      </c>
      <c r="BC70" s="222">
        <f t="shared" si="72"/>
        <v>21</v>
      </c>
      <c r="BD70" s="222">
        <f t="shared" si="72"/>
        <v>101</v>
      </c>
      <c r="BE70" s="222">
        <f t="shared" si="72"/>
        <v>95</v>
      </c>
      <c r="BF70" s="222">
        <f t="shared" si="72"/>
        <v>79</v>
      </c>
      <c r="BG70" s="222">
        <f t="shared" si="72"/>
        <v>40</v>
      </c>
      <c r="BH70" s="222">
        <f t="shared" si="72"/>
        <v>34</v>
      </c>
      <c r="BI70" s="222">
        <f t="shared" si="72"/>
        <v>122</v>
      </c>
      <c r="BJ70" s="222">
        <f t="shared" si="72"/>
        <v>65</v>
      </c>
      <c r="BK70" s="222">
        <f t="shared" si="72"/>
        <v>0</v>
      </c>
      <c r="BL70" s="222">
        <f t="shared" si="72"/>
        <v>0</v>
      </c>
      <c r="BM70" s="222">
        <f t="shared" si="72"/>
        <v>0</v>
      </c>
      <c r="BN70" s="222">
        <f t="shared" si="72"/>
        <v>3</v>
      </c>
      <c r="BO70" s="133">
        <f t="shared" si="71"/>
        <v>2014</v>
      </c>
    </row>
    <row r="71" spans="1:67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tr">
        <f t="shared" ref="O71:BN71" si="73">IF(ISNUMBER(O70),(IF(O70&gt;0,(100/(O68+O69))*O68,"-")),"-")</f>
        <v>-</v>
      </c>
      <c r="P71" s="223" t="str">
        <f t="shared" si="73"/>
        <v>-</v>
      </c>
      <c r="Q71" s="223" t="str">
        <f t="shared" si="73"/>
        <v>-</v>
      </c>
      <c r="R71" s="223">
        <f t="shared" si="73"/>
        <v>0</v>
      </c>
      <c r="S71" s="223" t="str">
        <f t="shared" si="73"/>
        <v>-</v>
      </c>
      <c r="T71" s="223" t="str">
        <f t="shared" si="73"/>
        <v>-</v>
      </c>
      <c r="U71" s="223" t="str">
        <f t="shared" si="73"/>
        <v>-</v>
      </c>
      <c r="V71" s="223" t="str">
        <f t="shared" si="73"/>
        <v>-</v>
      </c>
      <c r="W71" s="223" t="str">
        <f t="shared" si="73"/>
        <v>-</v>
      </c>
      <c r="X71" s="223" t="str">
        <f t="shared" si="73"/>
        <v>-</v>
      </c>
      <c r="Y71" s="223" t="str">
        <f t="shared" si="73"/>
        <v>-</v>
      </c>
      <c r="Z71" s="223" t="str">
        <f t="shared" si="73"/>
        <v>-</v>
      </c>
      <c r="AA71" s="223" t="str">
        <f t="shared" si="73"/>
        <v>-</v>
      </c>
      <c r="AB71" s="223" t="str">
        <f t="shared" si="73"/>
        <v>-</v>
      </c>
      <c r="AC71" s="223" t="str">
        <f t="shared" si="73"/>
        <v>-</v>
      </c>
      <c r="AD71" s="223" t="str">
        <f t="shared" si="73"/>
        <v>-</v>
      </c>
      <c r="AE71" s="223" t="str">
        <f t="shared" si="73"/>
        <v>-</v>
      </c>
      <c r="AF71" s="223" t="str">
        <f t="shared" si="73"/>
        <v>-</v>
      </c>
      <c r="AG71" s="223" t="str">
        <f t="shared" si="73"/>
        <v>-</v>
      </c>
      <c r="AH71" s="223" t="str">
        <f t="shared" si="73"/>
        <v>-</v>
      </c>
      <c r="AI71" s="223" t="str">
        <f t="shared" si="73"/>
        <v>-</v>
      </c>
      <c r="AJ71" s="223" t="str">
        <f t="shared" si="73"/>
        <v>-</v>
      </c>
      <c r="AK71" s="223" t="str">
        <f t="shared" si="73"/>
        <v>-</v>
      </c>
      <c r="AL71" s="223" t="str">
        <f t="shared" si="73"/>
        <v>-</v>
      </c>
      <c r="AM71" s="223">
        <f t="shared" si="73"/>
        <v>100</v>
      </c>
      <c r="AN71" s="223" t="str">
        <f t="shared" si="73"/>
        <v>-</v>
      </c>
      <c r="AO71" s="223">
        <f t="shared" si="73"/>
        <v>100</v>
      </c>
      <c r="AP71" s="223">
        <f t="shared" si="73"/>
        <v>33.333333333333336</v>
      </c>
      <c r="AQ71" s="223">
        <f t="shared" si="73"/>
        <v>44.444444444444443</v>
      </c>
      <c r="AR71" s="223">
        <f t="shared" si="73"/>
        <v>60</v>
      </c>
      <c r="AS71" s="223">
        <f t="shared" si="73"/>
        <v>53.846153846153847</v>
      </c>
      <c r="AT71" s="223">
        <f t="shared" si="73"/>
        <v>45.833333333333336</v>
      </c>
      <c r="AU71" s="223">
        <f t="shared" si="73"/>
        <v>47.368421052631582</v>
      </c>
      <c r="AV71" s="223">
        <f t="shared" si="73"/>
        <v>67.64705882352942</v>
      </c>
      <c r="AW71" s="223">
        <f t="shared" si="73"/>
        <v>52.112676056338024</v>
      </c>
      <c r="AX71" s="223">
        <f t="shared" si="73"/>
        <v>47.826086956521735</v>
      </c>
      <c r="AY71" s="223">
        <f t="shared" si="73"/>
        <v>58.846153846153847</v>
      </c>
      <c r="AZ71" s="223">
        <f t="shared" si="73"/>
        <v>55.089820359281433</v>
      </c>
      <c r="BA71" s="223">
        <f t="shared" si="73"/>
        <v>65.968586387434556</v>
      </c>
      <c r="BB71" s="223">
        <f t="shared" si="73"/>
        <v>71.028037383177576</v>
      </c>
      <c r="BC71" s="223">
        <f t="shared" si="73"/>
        <v>61.904761904761905</v>
      </c>
      <c r="BD71" s="223">
        <f t="shared" si="73"/>
        <v>70.297029702970292</v>
      </c>
      <c r="BE71" s="223">
        <f t="shared" si="73"/>
        <v>38.94736842105263</v>
      </c>
      <c r="BF71" s="223">
        <f t="shared" si="73"/>
        <v>36.708860759493675</v>
      </c>
      <c r="BG71" s="223">
        <f t="shared" si="73"/>
        <v>60</v>
      </c>
      <c r="BH71" s="223">
        <f t="shared" si="73"/>
        <v>38.235294117647058</v>
      </c>
      <c r="BI71" s="223">
        <f t="shared" si="73"/>
        <v>50.819672131147541</v>
      </c>
      <c r="BJ71" s="223">
        <f t="shared" si="73"/>
        <v>53.846153846153847</v>
      </c>
      <c r="BK71" s="223" t="str">
        <f t="shared" si="73"/>
        <v>-</v>
      </c>
      <c r="BL71" s="223" t="str">
        <f t="shared" si="73"/>
        <v>-</v>
      </c>
      <c r="BM71" s="223" t="str">
        <f t="shared" si="73"/>
        <v>-</v>
      </c>
      <c r="BN71" s="223">
        <f t="shared" si="73"/>
        <v>0</v>
      </c>
      <c r="BO71" s="270">
        <f t="shared" ref="BO71:BO72" si="74">AVERAGE(O71:BN71)</f>
        <v>52.564129868222416</v>
      </c>
    </row>
    <row r="72" spans="1:67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8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22" t="e">
        <f t="shared" si="74"/>
        <v>#DIV/0!</v>
      </c>
    </row>
    <row r="73" spans="1:67" ht="12.75" customHeight="1" x14ac:dyDescent="0.2">
      <c r="A73" s="304" t="s">
        <v>72</v>
      </c>
      <c r="B73" s="304">
        <v>15</v>
      </c>
      <c r="C73" s="304" t="s">
        <v>170</v>
      </c>
      <c r="D73" s="304" t="s">
        <v>171</v>
      </c>
      <c r="E73" s="304" t="s">
        <v>172</v>
      </c>
      <c r="F73" s="304" t="s">
        <v>205</v>
      </c>
      <c r="G73" s="304" t="s">
        <v>278</v>
      </c>
      <c r="H73" s="305" t="s">
        <v>203</v>
      </c>
      <c r="I73" s="304" t="s">
        <v>203</v>
      </c>
      <c r="J73" s="304"/>
      <c r="K73" s="304"/>
      <c r="L73" s="304"/>
      <c r="M73" s="303"/>
      <c r="N73" s="219" t="s">
        <v>934</v>
      </c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>
        <v>0</v>
      </c>
      <c r="AK73" s="220">
        <v>1</v>
      </c>
      <c r="AL73" s="220">
        <v>0</v>
      </c>
      <c r="AM73" s="220">
        <v>0</v>
      </c>
      <c r="AN73" s="220">
        <v>1</v>
      </c>
      <c r="AO73" s="220">
        <v>8</v>
      </c>
      <c r="AP73" s="220">
        <v>0</v>
      </c>
      <c r="AQ73" s="220">
        <v>1</v>
      </c>
      <c r="AR73" s="220">
        <v>36</v>
      </c>
      <c r="AS73" s="220">
        <v>30</v>
      </c>
      <c r="AT73" s="220">
        <v>43</v>
      </c>
      <c r="AU73" s="220">
        <v>20</v>
      </c>
      <c r="AV73" s="220"/>
      <c r="AW73" s="220">
        <v>43</v>
      </c>
      <c r="AX73" s="220">
        <v>140</v>
      </c>
      <c r="AY73" s="220">
        <v>335</v>
      </c>
      <c r="AZ73" s="220">
        <v>410</v>
      </c>
      <c r="BA73" s="220">
        <v>131</v>
      </c>
      <c r="BB73" s="220">
        <v>128</v>
      </c>
      <c r="BC73" s="220">
        <v>6</v>
      </c>
      <c r="BD73" s="220">
        <v>73</v>
      </c>
      <c r="BE73" s="220">
        <v>175</v>
      </c>
      <c r="BF73" s="220">
        <v>108</v>
      </c>
      <c r="BG73" s="220">
        <v>42</v>
      </c>
      <c r="BH73" s="220">
        <v>118</v>
      </c>
      <c r="BI73" s="220">
        <v>76</v>
      </c>
      <c r="BJ73" s="220">
        <v>21</v>
      </c>
      <c r="BK73" s="220">
        <v>0</v>
      </c>
      <c r="BL73" s="220">
        <v>0</v>
      </c>
      <c r="BM73" s="220">
        <v>0</v>
      </c>
      <c r="BN73" s="220">
        <v>8</v>
      </c>
      <c r="BO73" s="132">
        <f t="shared" ref="BO73:BO75" si="75">SUM(O73:BN73)</f>
        <v>1954</v>
      </c>
    </row>
    <row r="74" spans="1:67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19" t="s">
        <v>935</v>
      </c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>
        <v>1</v>
      </c>
      <c r="AK74" s="220">
        <v>0</v>
      </c>
      <c r="AL74" s="220">
        <v>0</v>
      </c>
      <c r="AM74" s="220">
        <v>0</v>
      </c>
      <c r="AN74" s="220">
        <v>0</v>
      </c>
      <c r="AO74" s="220">
        <v>4</v>
      </c>
      <c r="AP74" s="220">
        <v>0</v>
      </c>
      <c r="AQ74" s="220">
        <v>2</v>
      </c>
      <c r="AR74" s="220">
        <v>14</v>
      </c>
      <c r="AS74" s="220">
        <v>21</v>
      </c>
      <c r="AT74" s="220">
        <v>38</v>
      </c>
      <c r="AU74" s="220">
        <v>13</v>
      </c>
      <c r="AV74" s="220"/>
      <c r="AW74" s="220">
        <v>67</v>
      </c>
      <c r="AX74" s="220">
        <v>164</v>
      </c>
      <c r="AY74" s="220">
        <v>228</v>
      </c>
      <c r="AZ74" s="220">
        <v>189</v>
      </c>
      <c r="BA74" s="220">
        <v>118</v>
      </c>
      <c r="BB74" s="220">
        <v>54</v>
      </c>
      <c r="BC74" s="220">
        <v>4</v>
      </c>
      <c r="BD74" s="220">
        <v>61</v>
      </c>
      <c r="BE74" s="220">
        <v>224</v>
      </c>
      <c r="BF74" s="220">
        <v>96</v>
      </c>
      <c r="BG74" s="220">
        <v>31</v>
      </c>
      <c r="BH74" s="220">
        <v>92</v>
      </c>
      <c r="BI74" s="220">
        <v>88</v>
      </c>
      <c r="BJ74" s="220">
        <v>30</v>
      </c>
      <c r="BK74" s="220">
        <v>0</v>
      </c>
      <c r="BL74" s="220">
        <v>2</v>
      </c>
      <c r="BM74" s="220">
        <v>0</v>
      </c>
      <c r="BN74" s="220">
        <v>17</v>
      </c>
      <c r="BO74" s="132">
        <f t="shared" si="75"/>
        <v>1558</v>
      </c>
    </row>
    <row r="75" spans="1:67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21" t="s">
        <v>633</v>
      </c>
      <c r="O75" s="222" t="str">
        <f t="shared" ref="O75:BN75" si="76">IF(ISBLANK(O73),"-",O73+O74)</f>
        <v>-</v>
      </c>
      <c r="P75" s="222" t="str">
        <f t="shared" si="76"/>
        <v>-</v>
      </c>
      <c r="Q75" s="222" t="str">
        <f t="shared" si="76"/>
        <v>-</v>
      </c>
      <c r="R75" s="222" t="str">
        <f t="shared" si="76"/>
        <v>-</v>
      </c>
      <c r="S75" s="222" t="str">
        <f t="shared" si="76"/>
        <v>-</v>
      </c>
      <c r="T75" s="222" t="str">
        <f t="shared" si="76"/>
        <v>-</v>
      </c>
      <c r="U75" s="222" t="str">
        <f t="shared" si="76"/>
        <v>-</v>
      </c>
      <c r="V75" s="222" t="str">
        <f t="shared" si="76"/>
        <v>-</v>
      </c>
      <c r="W75" s="222" t="str">
        <f t="shared" si="76"/>
        <v>-</v>
      </c>
      <c r="X75" s="222" t="str">
        <f t="shared" si="76"/>
        <v>-</v>
      </c>
      <c r="Y75" s="222" t="str">
        <f t="shared" si="76"/>
        <v>-</v>
      </c>
      <c r="Z75" s="222" t="str">
        <f t="shared" si="76"/>
        <v>-</v>
      </c>
      <c r="AA75" s="222" t="str">
        <f t="shared" si="76"/>
        <v>-</v>
      </c>
      <c r="AB75" s="222" t="str">
        <f t="shared" si="76"/>
        <v>-</v>
      </c>
      <c r="AC75" s="222" t="str">
        <f t="shared" si="76"/>
        <v>-</v>
      </c>
      <c r="AD75" s="222" t="str">
        <f t="shared" si="76"/>
        <v>-</v>
      </c>
      <c r="AE75" s="222" t="str">
        <f t="shared" si="76"/>
        <v>-</v>
      </c>
      <c r="AF75" s="222" t="str">
        <f t="shared" si="76"/>
        <v>-</v>
      </c>
      <c r="AG75" s="222" t="str">
        <f t="shared" si="76"/>
        <v>-</v>
      </c>
      <c r="AH75" s="222" t="str">
        <f t="shared" si="76"/>
        <v>-</v>
      </c>
      <c r="AI75" s="222" t="str">
        <f t="shared" si="76"/>
        <v>-</v>
      </c>
      <c r="AJ75" s="222">
        <f t="shared" si="76"/>
        <v>1</v>
      </c>
      <c r="AK75" s="222">
        <f t="shared" si="76"/>
        <v>1</v>
      </c>
      <c r="AL75" s="222">
        <f t="shared" si="76"/>
        <v>0</v>
      </c>
      <c r="AM75" s="222">
        <f t="shared" si="76"/>
        <v>0</v>
      </c>
      <c r="AN75" s="222">
        <f t="shared" si="76"/>
        <v>1</v>
      </c>
      <c r="AO75" s="222">
        <f t="shared" si="76"/>
        <v>12</v>
      </c>
      <c r="AP75" s="222">
        <f t="shared" si="76"/>
        <v>0</v>
      </c>
      <c r="AQ75" s="222">
        <f t="shared" si="76"/>
        <v>3</v>
      </c>
      <c r="AR75" s="222">
        <f t="shared" si="76"/>
        <v>50</v>
      </c>
      <c r="AS75" s="222">
        <f t="shared" si="76"/>
        <v>51</v>
      </c>
      <c r="AT75" s="222">
        <f t="shared" si="76"/>
        <v>81</v>
      </c>
      <c r="AU75" s="222">
        <f t="shared" si="76"/>
        <v>33</v>
      </c>
      <c r="AV75" s="222" t="str">
        <f t="shared" si="76"/>
        <v>-</v>
      </c>
      <c r="AW75" s="222">
        <f t="shared" si="76"/>
        <v>110</v>
      </c>
      <c r="AX75" s="222">
        <f t="shared" si="76"/>
        <v>304</v>
      </c>
      <c r="AY75" s="222">
        <f t="shared" si="76"/>
        <v>563</v>
      </c>
      <c r="AZ75" s="222">
        <f t="shared" si="76"/>
        <v>599</v>
      </c>
      <c r="BA75" s="222">
        <f t="shared" si="76"/>
        <v>249</v>
      </c>
      <c r="BB75" s="222">
        <f t="shared" si="76"/>
        <v>182</v>
      </c>
      <c r="BC75" s="222">
        <f t="shared" si="76"/>
        <v>10</v>
      </c>
      <c r="BD75" s="222">
        <f t="shared" si="76"/>
        <v>134</v>
      </c>
      <c r="BE75" s="222">
        <f t="shared" si="76"/>
        <v>399</v>
      </c>
      <c r="BF75" s="222">
        <f t="shared" si="76"/>
        <v>204</v>
      </c>
      <c r="BG75" s="222">
        <f t="shared" si="76"/>
        <v>73</v>
      </c>
      <c r="BH75" s="222">
        <f t="shared" si="76"/>
        <v>210</v>
      </c>
      <c r="BI75" s="222">
        <f t="shared" si="76"/>
        <v>164</v>
      </c>
      <c r="BJ75" s="222">
        <f t="shared" si="76"/>
        <v>51</v>
      </c>
      <c r="BK75" s="222">
        <f t="shared" si="76"/>
        <v>0</v>
      </c>
      <c r="BL75" s="222">
        <f t="shared" si="76"/>
        <v>2</v>
      </c>
      <c r="BM75" s="222">
        <f t="shared" si="76"/>
        <v>0</v>
      </c>
      <c r="BN75" s="222">
        <f t="shared" si="76"/>
        <v>25</v>
      </c>
      <c r="BO75" s="133">
        <f t="shared" si="75"/>
        <v>3512</v>
      </c>
    </row>
    <row r="76" spans="1:67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19" t="s">
        <v>936</v>
      </c>
      <c r="O76" s="223" t="str">
        <f t="shared" ref="O76:BN76" si="77">IF(ISNUMBER(O75),(IF(O75&gt;0,(100/(O73+O74))*O73,"-")),"-")</f>
        <v>-</v>
      </c>
      <c r="P76" s="223" t="str">
        <f t="shared" si="77"/>
        <v>-</v>
      </c>
      <c r="Q76" s="223" t="str">
        <f t="shared" si="77"/>
        <v>-</v>
      </c>
      <c r="R76" s="223" t="str">
        <f t="shared" si="77"/>
        <v>-</v>
      </c>
      <c r="S76" s="223" t="str">
        <f t="shared" si="77"/>
        <v>-</v>
      </c>
      <c r="T76" s="223" t="str">
        <f t="shared" si="77"/>
        <v>-</v>
      </c>
      <c r="U76" s="223" t="str">
        <f t="shared" si="77"/>
        <v>-</v>
      </c>
      <c r="V76" s="223" t="str">
        <f t="shared" si="77"/>
        <v>-</v>
      </c>
      <c r="W76" s="223" t="str">
        <f t="shared" si="77"/>
        <v>-</v>
      </c>
      <c r="X76" s="223" t="str">
        <f t="shared" si="77"/>
        <v>-</v>
      </c>
      <c r="Y76" s="223" t="str">
        <f t="shared" si="77"/>
        <v>-</v>
      </c>
      <c r="Z76" s="223" t="str">
        <f t="shared" si="77"/>
        <v>-</v>
      </c>
      <c r="AA76" s="223" t="str">
        <f t="shared" si="77"/>
        <v>-</v>
      </c>
      <c r="AB76" s="223" t="str">
        <f t="shared" si="77"/>
        <v>-</v>
      </c>
      <c r="AC76" s="223" t="str">
        <f t="shared" si="77"/>
        <v>-</v>
      </c>
      <c r="AD76" s="223" t="str">
        <f t="shared" si="77"/>
        <v>-</v>
      </c>
      <c r="AE76" s="223" t="str">
        <f t="shared" si="77"/>
        <v>-</v>
      </c>
      <c r="AF76" s="223" t="str">
        <f t="shared" si="77"/>
        <v>-</v>
      </c>
      <c r="AG76" s="223" t="str">
        <f t="shared" si="77"/>
        <v>-</v>
      </c>
      <c r="AH76" s="223" t="str">
        <f t="shared" si="77"/>
        <v>-</v>
      </c>
      <c r="AI76" s="223" t="str">
        <f t="shared" si="77"/>
        <v>-</v>
      </c>
      <c r="AJ76" s="223">
        <f t="shared" si="77"/>
        <v>0</v>
      </c>
      <c r="AK76" s="223">
        <f t="shared" si="77"/>
        <v>100</v>
      </c>
      <c r="AL76" s="223" t="str">
        <f t="shared" si="77"/>
        <v>-</v>
      </c>
      <c r="AM76" s="223" t="str">
        <f t="shared" si="77"/>
        <v>-</v>
      </c>
      <c r="AN76" s="223">
        <f t="shared" si="77"/>
        <v>100</v>
      </c>
      <c r="AO76" s="223">
        <f t="shared" si="77"/>
        <v>66.666666666666671</v>
      </c>
      <c r="AP76" s="223" t="str">
        <f t="shared" si="77"/>
        <v>-</v>
      </c>
      <c r="AQ76" s="223">
        <f t="shared" si="77"/>
        <v>33.333333333333336</v>
      </c>
      <c r="AR76" s="223">
        <f t="shared" si="77"/>
        <v>72</v>
      </c>
      <c r="AS76" s="223">
        <f t="shared" si="77"/>
        <v>58.823529411764703</v>
      </c>
      <c r="AT76" s="223">
        <f t="shared" si="77"/>
        <v>53.086419753086417</v>
      </c>
      <c r="AU76" s="223">
        <f t="shared" si="77"/>
        <v>60.606060606060609</v>
      </c>
      <c r="AV76" s="223" t="str">
        <f t="shared" si="77"/>
        <v>-</v>
      </c>
      <c r="AW76" s="223">
        <f t="shared" si="77"/>
        <v>39.090909090909086</v>
      </c>
      <c r="AX76" s="223">
        <f t="shared" si="77"/>
        <v>46.05263157894737</v>
      </c>
      <c r="AY76" s="223">
        <f t="shared" si="77"/>
        <v>59.50266429840142</v>
      </c>
      <c r="AZ76" s="223">
        <f t="shared" si="77"/>
        <v>68.447412353923198</v>
      </c>
      <c r="BA76" s="223">
        <f t="shared" si="77"/>
        <v>52.610441767068274</v>
      </c>
      <c r="BB76" s="223">
        <f t="shared" si="77"/>
        <v>70.329670329670336</v>
      </c>
      <c r="BC76" s="223">
        <f t="shared" si="77"/>
        <v>60</v>
      </c>
      <c r="BD76" s="223">
        <f t="shared" si="77"/>
        <v>54.477611940298509</v>
      </c>
      <c r="BE76" s="223">
        <f t="shared" si="77"/>
        <v>43.859649122807014</v>
      </c>
      <c r="BF76" s="223">
        <f t="shared" si="77"/>
        <v>52.941176470588232</v>
      </c>
      <c r="BG76" s="223">
        <f t="shared" si="77"/>
        <v>57.534246575342465</v>
      </c>
      <c r="BH76" s="223">
        <f t="shared" si="77"/>
        <v>56.19047619047619</v>
      </c>
      <c r="BI76" s="223">
        <f t="shared" si="77"/>
        <v>46.341463414634148</v>
      </c>
      <c r="BJ76" s="223">
        <f t="shared" si="77"/>
        <v>41.17647058823529</v>
      </c>
      <c r="BK76" s="223" t="str">
        <f t="shared" si="77"/>
        <v>-</v>
      </c>
      <c r="BL76" s="223">
        <f t="shared" si="77"/>
        <v>0</v>
      </c>
      <c r="BM76" s="223" t="str">
        <f t="shared" si="77"/>
        <v>-</v>
      </c>
      <c r="BN76" s="223">
        <f t="shared" si="77"/>
        <v>32</v>
      </c>
      <c r="BO76" s="270">
        <f t="shared" ref="BO76:BO77" si="78">AVERAGE(O76:BN76)</f>
        <v>53.002833339688529</v>
      </c>
    </row>
    <row r="77" spans="1:67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8"/>
      <c r="N77" s="224" t="s">
        <v>937</v>
      </c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122" t="e">
        <f t="shared" si="78"/>
        <v>#DIV/0!</v>
      </c>
    </row>
    <row r="78" spans="1:67" ht="12.75" customHeight="1" x14ac:dyDescent="0.2">
      <c r="A78" s="304" t="s">
        <v>72</v>
      </c>
      <c r="B78" s="304">
        <v>16</v>
      </c>
      <c r="C78" s="304" t="s">
        <v>170</v>
      </c>
      <c r="D78" s="304" t="s">
        <v>171</v>
      </c>
      <c r="E78" s="304" t="s">
        <v>172</v>
      </c>
      <c r="F78" s="304" t="s">
        <v>206</v>
      </c>
      <c r="G78" s="304" t="s">
        <v>279</v>
      </c>
      <c r="H78" s="305" t="s">
        <v>203</v>
      </c>
      <c r="I78" s="304" t="s">
        <v>207</v>
      </c>
      <c r="J78" s="304"/>
      <c r="K78" s="304"/>
      <c r="L78" s="304"/>
      <c r="M78" s="303"/>
      <c r="N78" s="219" t="s">
        <v>934</v>
      </c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>
        <v>2</v>
      </c>
      <c r="AN78" s="220">
        <v>3</v>
      </c>
      <c r="AO78" s="220">
        <v>9</v>
      </c>
      <c r="AP78" s="220">
        <v>14</v>
      </c>
      <c r="AQ78" s="220">
        <v>1</v>
      </c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0"/>
      <c r="BN78" s="220"/>
      <c r="BO78" s="132">
        <f t="shared" ref="BO78:BO80" si="79">SUM(O78:BN78)</f>
        <v>29</v>
      </c>
    </row>
    <row r="79" spans="1:67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8"/>
      <c r="N79" s="219" t="s">
        <v>935</v>
      </c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>
        <v>3</v>
      </c>
      <c r="AN79" s="220">
        <v>2</v>
      </c>
      <c r="AO79" s="220">
        <v>2</v>
      </c>
      <c r="AP79" s="220">
        <v>15</v>
      </c>
      <c r="AQ79" s="220">
        <v>2</v>
      </c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0"/>
      <c r="BN79" s="220"/>
      <c r="BO79" s="132">
        <f t="shared" si="79"/>
        <v>24</v>
      </c>
    </row>
    <row r="80" spans="1:67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8"/>
      <c r="N80" s="221" t="s">
        <v>633</v>
      </c>
      <c r="O80" s="222" t="str">
        <f t="shared" ref="O80:BN80" si="80">IF(ISBLANK(O78),"-",O78+O79)</f>
        <v>-</v>
      </c>
      <c r="P80" s="222" t="str">
        <f t="shared" si="80"/>
        <v>-</v>
      </c>
      <c r="Q80" s="222" t="str">
        <f t="shared" si="80"/>
        <v>-</v>
      </c>
      <c r="R80" s="222" t="str">
        <f t="shared" si="80"/>
        <v>-</v>
      </c>
      <c r="S80" s="222" t="str">
        <f t="shared" si="80"/>
        <v>-</v>
      </c>
      <c r="T80" s="222" t="str">
        <f t="shared" si="80"/>
        <v>-</v>
      </c>
      <c r="U80" s="222" t="str">
        <f t="shared" si="80"/>
        <v>-</v>
      </c>
      <c r="V80" s="222" t="str">
        <f t="shared" si="80"/>
        <v>-</v>
      </c>
      <c r="W80" s="222" t="str">
        <f t="shared" si="80"/>
        <v>-</v>
      </c>
      <c r="X80" s="222" t="str">
        <f t="shared" si="80"/>
        <v>-</v>
      </c>
      <c r="Y80" s="222" t="str">
        <f t="shared" si="80"/>
        <v>-</v>
      </c>
      <c r="Z80" s="222" t="str">
        <f t="shared" si="80"/>
        <v>-</v>
      </c>
      <c r="AA80" s="222" t="str">
        <f t="shared" si="80"/>
        <v>-</v>
      </c>
      <c r="AB80" s="222" t="str">
        <f t="shared" si="80"/>
        <v>-</v>
      </c>
      <c r="AC80" s="222" t="str">
        <f t="shared" si="80"/>
        <v>-</v>
      </c>
      <c r="AD80" s="222" t="str">
        <f t="shared" si="80"/>
        <v>-</v>
      </c>
      <c r="AE80" s="222" t="str">
        <f t="shared" si="80"/>
        <v>-</v>
      </c>
      <c r="AF80" s="222" t="str">
        <f t="shared" si="80"/>
        <v>-</v>
      </c>
      <c r="AG80" s="222" t="str">
        <f t="shared" si="80"/>
        <v>-</v>
      </c>
      <c r="AH80" s="222" t="str">
        <f t="shared" si="80"/>
        <v>-</v>
      </c>
      <c r="AI80" s="222" t="str">
        <f t="shared" si="80"/>
        <v>-</v>
      </c>
      <c r="AJ80" s="222" t="str">
        <f t="shared" si="80"/>
        <v>-</v>
      </c>
      <c r="AK80" s="222" t="str">
        <f t="shared" si="80"/>
        <v>-</v>
      </c>
      <c r="AL80" s="222" t="str">
        <f t="shared" si="80"/>
        <v>-</v>
      </c>
      <c r="AM80" s="222">
        <f t="shared" si="80"/>
        <v>5</v>
      </c>
      <c r="AN80" s="222">
        <f t="shared" si="80"/>
        <v>5</v>
      </c>
      <c r="AO80" s="222">
        <f t="shared" si="80"/>
        <v>11</v>
      </c>
      <c r="AP80" s="222">
        <f t="shared" si="80"/>
        <v>29</v>
      </c>
      <c r="AQ80" s="222">
        <f t="shared" si="80"/>
        <v>3</v>
      </c>
      <c r="AR80" s="222" t="str">
        <f t="shared" si="80"/>
        <v>-</v>
      </c>
      <c r="AS80" s="222" t="str">
        <f t="shared" si="80"/>
        <v>-</v>
      </c>
      <c r="AT80" s="222" t="str">
        <f t="shared" si="80"/>
        <v>-</v>
      </c>
      <c r="AU80" s="222" t="str">
        <f t="shared" si="80"/>
        <v>-</v>
      </c>
      <c r="AV80" s="222" t="str">
        <f t="shared" si="80"/>
        <v>-</v>
      </c>
      <c r="AW80" s="222" t="str">
        <f t="shared" si="80"/>
        <v>-</v>
      </c>
      <c r="AX80" s="222" t="str">
        <f t="shared" si="80"/>
        <v>-</v>
      </c>
      <c r="AY80" s="222" t="str">
        <f t="shared" si="80"/>
        <v>-</v>
      </c>
      <c r="AZ80" s="222" t="str">
        <f t="shared" si="80"/>
        <v>-</v>
      </c>
      <c r="BA80" s="222" t="str">
        <f t="shared" si="80"/>
        <v>-</v>
      </c>
      <c r="BB80" s="222" t="str">
        <f t="shared" si="80"/>
        <v>-</v>
      </c>
      <c r="BC80" s="222" t="str">
        <f t="shared" si="80"/>
        <v>-</v>
      </c>
      <c r="BD80" s="222" t="str">
        <f t="shared" si="80"/>
        <v>-</v>
      </c>
      <c r="BE80" s="222" t="str">
        <f t="shared" si="80"/>
        <v>-</v>
      </c>
      <c r="BF80" s="222" t="str">
        <f t="shared" si="80"/>
        <v>-</v>
      </c>
      <c r="BG80" s="222" t="str">
        <f t="shared" si="80"/>
        <v>-</v>
      </c>
      <c r="BH80" s="222" t="str">
        <f t="shared" si="80"/>
        <v>-</v>
      </c>
      <c r="BI80" s="222" t="str">
        <f t="shared" si="80"/>
        <v>-</v>
      </c>
      <c r="BJ80" s="222" t="str">
        <f t="shared" si="80"/>
        <v>-</v>
      </c>
      <c r="BK80" s="222" t="str">
        <f t="shared" si="80"/>
        <v>-</v>
      </c>
      <c r="BL80" s="222" t="str">
        <f t="shared" si="80"/>
        <v>-</v>
      </c>
      <c r="BM80" s="222" t="str">
        <f t="shared" si="80"/>
        <v>-</v>
      </c>
      <c r="BN80" s="222" t="str">
        <f t="shared" si="80"/>
        <v>-</v>
      </c>
      <c r="BO80" s="133">
        <f t="shared" si="79"/>
        <v>53</v>
      </c>
    </row>
    <row r="81" spans="1:67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8"/>
      <c r="N81" s="219" t="s">
        <v>936</v>
      </c>
      <c r="O81" s="223" t="str">
        <f t="shared" ref="O81:BN81" si="81">IF(ISNUMBER(O80),(IF(O80&gt;0,(100/(O78+O79))*O78,"-")),"-")</f>
        <v>-</v>
      </c>
      <c r="P81" s="223" t="str">
        <f t="shared" si="81"/>
        <v>-</v>
      </c>
      <c r="Q81" s="223" t="str">
        <f t="shared" si="81"/>
        <v>-</v>
      </c>
      <c r="R81" s="223" t="str">
        <f t="shared" si="81"/>
        <v>-</v>
      </c>
      <c r="S81" s="223" t="str">
        <f t="shared" si="81"/>
        <v>-</v>
      </c>
      <c r="T81" s="223" t="str">
        <f t="shared" si="81"/>
        <v>-</v>
      </c>
      <c r="U81" s="223" t="str">
        <f t="shared" si="81"/>
        <v>-</v>
      </c>
      <c r="V81" s="223" t="str">
        <f t="shared" si="81"/>
        <v>-</v>
      </c>
      <c r="W81" s="223" t="str">
        <f t="shared" si="81"/>
        <v>-</v>
      </c>
      <c r="X81" s="223" t="str">
        <f t="shared" si="81"/>
        <v>-</v>
      </c>
      <c r="Y81" s="223" t="str">
        <f t="shared" si="81"/>
        <v>-</v>
      </c>
      <c r="Z81" s="223" t="str">
        <f t="shared" si="81"/>
        <v>-</v>
      </c>
      <c r="AA81" s="223" t="str">
        <f t="shared" si="81"/>
        <v>-</v>
      </c>
      <c r="AB81" s="223" t="str">
        <f t="shared" si="81"/>
        <v>-</v>
      </c>
      <c r="AC81" s="223" t="str">
        <f t="shared" si="81"/>
        <v>-</v>
      </c>
      <c r="AD81" s="223" t="str">
        <f t="shared" si="81"/>
        <v>-</v>
      </c>
      <c r="AE81" s="223" t="str">
        <f t="shared" si="81"/>
        <v>-</v>
      </c>
      <c r="AF81" s="223" t="str">
        <f t="shared" si="81"/>
        <v>-</v>
      </c>
      <c r="AG81" s="223" t="str">
        <f t="shared" si="81"/>
        <v>-</v>
      </c>
      <c r="AH81" s="223" t="str">
        <f t="shared" si="81"/>
        <v>-</v>
      </c>
      <c r="AI81" s="223" t="str">
        <f t="shared" si="81"/>
        <v>-</v>
      </c>
      <c r="AJ81" s="223" t="str">
        <f t="shared" si="81"/>
        <v>-</v>
      </c>
      <c r="AK81" s="223" t="str">
        <f t="shared" si="81"/>
        <v>-</v>
      </c>
      <c r="AL81" s="223" t="str">
        <f t="shared" si="81"/>
        <v>-</v>
      </c>
      <c r="AM81" s="223">
        <f t="shared" si="81"/>
        <v>40</v>
      </c>
      <c r="AN81" s="223">
        <f t="shared" si="81"/>
        <v>60</v>
      </c>
      <c r="AO81" s="223">
        <f t="shared" si="81"/>
        <v>81.818181818181827</v>
      </c>
      <c r="AP81" s="223">
        <f t="shared" si="81"/>
        <v>48.275862068965516</v>
      </c>
      <c r="AQ81" s="223">
        <f t="shared" si="81"/>
        <v>33.333333333333336</v>
      </c>
      <c r="AR81" s="223" t="str">
        <f t="shared" si="81"/>
        <v>-</v>
      </c>
      <c r="AS81" s="223" t="str">
        <f t="shared" si="81"/>
        <v>-</v>
      </c>
      <c r="AT81" s="223" t="str">
        <f t="shared" si="81"/>
        <v>-</v>
      </c>
      <c r="AU81" s="223" t="str">
        <f t="shared" si="81"/>
        <v>-</v>
      </c>
      <c r="AV81" s="223" t="str">
        <f t="shared" si="81"/>
        <v>-</v>
      </c>
      <c r="AW81" s="223" t="str">
        <f t="shared" si="81"/>
        <v>-</v>
      </c>
      <c r="AX81" s="223" t="str">
        <f t="shared" si="81"/>
        <v>-</v>
      </c>
      <c r="AY81" s="223" t="str">
        <f t="shared" si="81"/>
        <v>-</v>
      </c>
      <c r="AZ81" s="223" t="str">
        <f t="shared" si="81"/>
        <v>-</v>
      </c>
      <c r="BA81" s="223" t="str">
        <f t="shared" si="81"/>
        <v>-</v>
      </c>
      <c r="BB81" s="223" t="str">
        <f t="shared" si="81"/>
        <v>-</v>
      </c>
      <c r="BC81" s="223" t="str">
        <f t="shared" si="81"/>
        <v>-</v>
      </c>
      <c r="BD81" s="223" t="str">
        <f t="shared" si="81"/>
        <v>-</v>
      </c>
      <c r="BE81" s="223" t="str">
        <f t="shared" si="81"/>
        <v>-</v>
      </c>
      <c r="BF81" s="223" t="str">
        <f t="shared" si="81"/>
        <v>-</v>
      </c>
      <c r="BG81" s="223" t="str">
        <f t="shared" si="81"/>
        <v>-</v>
      </c>
      <c r="BH81" s="223" t="str">
        <f t="shared" si="81"/>
        <v>-</v>
      </c>
      <c r="BI81" s="223" t="str">
        <f t="shared" si="81"/>
        <v>-</v>
      </c>
      <c r="BJ81" s="223" t="str">
        <f t="shared" si="81"/>
        <v>-</v>
      </c>
      <c r="BK81" s="223" t="str">
        <f t="shared" si="81"/>
        <v>-</v>
      </c>
      <c r="BL81" s="223" t="str">
        <f t="shared" si="81"/>
        <v>-</v>
      </c>
      <c r="BM81" s="223" t="str">
        <f t="shared" si="81"/>
        <v>-</v>
      </c>
      <c r="BN81" s="223" t="str">
        <f t="shared" si="81"/>
        <v>-</v>
      </c>
      <c r="BO81" s="270">
        <f t="shared" ref="BO81:BO82" si="82">AVERAGE(O81:BN81)</f>
        <v>52.685475444096127</v>
      </c>
    </row>
    <row r="82" spans="1:67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8"/>
      <c r="N82" s="224" t="s">
        <v>937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122" t="e">
        <f t="shared" si="82"/>
        <v>#DIV/0!</v>
      </c>
    </row>
    <row r="83" spans="1:67" ht="12.75" customHeight="1" x14ac:dyDescent="0.2">
      <c r="A83" s="304" t="s">
        <v>72</v>
      </c>
      <c r="B83" s="304">
        <v>17</v>
      </c>
      <c r="C83" s="304" t="s">
        <v>170</v>
      </c>
      <c r="D83" s="304" t="s">
        <v>171</v>
      </c>
      <c r="E83" s="304" t="s">
        <v>172</v>
      </c>
      <c r="F83" s="304" t="s">
        <v>208</v>
      </c>
      <c r="G83" s="304" t="s">
        <v>280</v>
      </c>
      <c r="H83" s="305" t="s">
        <v>203</v>
      </c>
      <c r="I83" s="304" t="s">
        <v>187</v>
      </c>
      <c r="J83" s="304"/>
      <c r="K83" s="304"/>
      <c r="L83" s="304"/>
      <c r="M83" s="303"/>
      <c r="N83" s="219" t="s">
        <v>934</v>
      </c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>
        <v>1</v>
      </c>
      <c r="AN83" s="230">
        <v>1</v>
      </c>
      <c r="AO83" s="230">
        <v>7</v>
      </c>
      <c r="AP83" s="230">
        <v>3</v>
      </c>
      <c r="AQ83" s="230">
        <v>5</v>
      </c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132">
        <f t="shared" ref="BO83:BO85" si="83">SUM(O83:BN83)</f>
        <v>17</v>
      </c>
    </row>
    <row r="84" spans="1:67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8"/>
      <c r="N84" s="219" t="s">
        <v>935</v>
      </c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>
        <v>0</v>
      </c>
      <c r="AN84" s="230">
        <v>5</v>
      </c>
      <c r="AO84" s="230">
        <v>4</v>
      </c>
      <c r="AP84" s="230">
        <v>1</v>
      </c>
      <c r="AQ84" s="230">
        <v>1</v>
      </c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132">
        <f t="shared" si="83"/>
        <v>11</v>
      </c>
    </row>
    <row r="85" spans="1:67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8"/>
      <c r="N85" s="221" t="s">
        <v>633</v>
      </c>
      <c r="O85" s="222" t="str">
        <f t="shared" ref="O85:BN85" si="84">IF(ISBLANK(O83),"-",O83+O84)</f>
        <v>-</v>
      </c>
      <c r="P85" s="222" t="str">
        <f t="shared" si="84"/>
        <v>-</v>
      </c>
      <c r="Q85" s="222" t="str">
        <f t="shared" si="84"/>
        <v>-</v>
      </c>
      <c r="R85" s="222" t="str">
        <f t="shared" si="84"/>
        <v>-</v>
      </c>
      <c r="S85" s="222" t="str">
        <f t="shared" si="84"/>
        <v>-</v>
      </c>
      <c r="T85" s="222" t="str">
        <f t="shared" si="84"/>
        <v>-</v>
      </c>
      <c r="U85" s="222" t="str">
        <f t="shared" si="84"/>
        <v>-</v>
      </c>
      <c r="V85" s="222" t="str">
        <f t="shared" si="84"/>
        <v>-</v>
      </c>
      <c r="W85" s="222" t="str">
        <f t="shared" si="84"/>
        <v>-</v>
      </c>
      <c r="X85" s="222" t="str">
        <f t="shared" si="84"/>
        <v>-</v>
      </c>
      <c r="Y85" s="222" t="str">
        <f t="shared" si="84"/>
        <v>-</v>
      </c>
      <c r="Z85" s="222" t="str">
        <f t="shared" si="84"/>
        <v>-</v>
      </c>
      <c r="AA85" s="222" t="str">
        <f t="shared" si="84"/>
        <v>-</v>
      </c>
      <c r="AB85" s="222" t="str">
        <f t="shared" si="84"/>
        <v>-</v>
      </c>
      <c r="AC85" s="222" t="str">
        <f t="shared" si="84"/>
        <v>-</v>
      </c>
      <c r="AD85" s="222" t="str">
        <f t="shared" si="84"/>
        <v>-</v>
      </c>
      <c r="AE85" s="222" t="str">
        <f t="shared" si="84"/>
        <v>-</v>
      </c>
      <c r="AF85" s="222" t="str">
        <f t="shared" si="84"/>
        <v>-</v>
      </c>
      <c r="AG85" s="222" t="str">
        <f t="shared" si="84"/>
        <v>-</v>
      </c>
      <c r="AH85" s="222" t="str">
        <f t="shared" si="84"/>
        <v>-</v>
      </c>
      <c r="AI85" s="222" t="str">
        <f t="shared" si="84"/>
        <v>-</v>
      </c>
      <c r="AJ85" s="222" t="str">
        <f t="shared" si="84"/>
        <v>-</v>
      </c>
      <c r="AK85" s="222" t="str">
        <f t="shared" si="84"/>
        <v>-</v>
      </c>
      <c r="AL85" s="222" t="str">
        <f t="shared" si="84"/>
        <v>-</v>
      </c>
      <c r="AM85" s="222">
        <f t="shared" si="84"/>
        <v>1</v>
      </c>
      <c r="AN85" s="222">
        <f t="shared" si="84"/>
        <v>6</v>
      </c>
      <c r="AO85" s="222">
        <f t="shared" si="84"/>
        <v>11</v>
      </c>
      <c r="AP85" s="222">
        <f t="shared" si="84"/>
        <v>4</v>
      </c>
      <c r="AQ85" s="222">
        <f t="shared" si="84"/>
        <v>6</v>
      </c>
      <c r="AR85" s="222" t="str">
        <f t="shared" si="84"/>
        <v>-</v>
      </c>
      <c r="AS85" s="222" t="str">
        <f t="shared" si="84"/>
        <v>-</v>
      </c>
      <c r="AT85" s="222" t="str">
        <f t="shared" si="84"/>
        <v>-</v>
      </c>
      <c r="AU85" s="222" t="str">
        <f t="shared" si="84"/>
        <v>-</v>
      </c>
      <c r="AV85" s="222" t="str">
        <f t="shared" si="84"/>
        <v>-</v>
      </c>
      <c r="AW85" s="222" t="str">
        <f t="shared" si="84"/>
        <v>-</v>
      </c>
      <c r="AX85" s="222" t="str">
        <f t="shared" si="84"/>
        <v>-</v>
      </c>
      <c r="AY85" s="222" t="str">
        <f t="shared" si="84"/>
        <v>-</v>
      </c>
      <c r="AZ85" s="222" t="str">
        <f t="shared" si="84"/>
        <v>-</v>
      </c>
      <c r="BA85" s="222" t="str">
        <f t="shared" si="84"/>
        <v>-</v>
      </c>
      <c r="BB85" s="222" t="str">
        <f t="shared" si="84"/>
        <v>-</v>
      </c>
      <c r="BC85" s="222" t="str">
        <f t="shared" si="84"/>
        <v>-</v>
      </c>
      <c r="BD85" s="222" t="str">
        <f t="shared" si="84"/>
        <v>-</v>
      </c>
      <c r="BE85" s="222" t="str">
        <f t="shared" si="84"/>
        <v>-</v>
      </c>
      <c r="BF85" s="222" t="str">
        <f t="shared" si="84"/>
        <v>-</v>
      </c>
      <c r="BG85" s="222" t="str">
        <f t="shared" si="84"/>
        <v>-</v>
      </c>
      <c r="BH85" s="222" t="str">
        <f t="shared" si="84"/>
        <v>-</v>
      </c>
      <c r="BI85" s="222" t="str">
        <f t="shared" si="84"/>
        <v>-</v>
      </c>
      <c r="BJ85" s="222" t="str">
        <f t="shared" si="84"/>
        <v>-</v>
      </c>
      <c r="BK85" s="222" t="str">
        <f t="shared" si="84"/>
        <v>-</v>
      </c>
      <c r="BL85" s="222" t="str">
        <f t="shared" si="84"/>
        <v>-</v>
      </c>
      <c r="BM85" s="222" t="str">
        <f t="shared" si="84"/>
        <v>-</v>
      </c>
      <c r="BN85" s="222" t="str">
        <f t="shared" si="84"/>
        <v>-</v>
      </c>
      <c r="BO85" s="133">
        <f t="shared" si="83"/>
        <v>28</v>
      </c>
    </row>
    <row r="86" spans="1:67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8"/>
      <c r="N86" s="219" t="s">
        <v>936</v>
      </c>
      <c r="O86" s="223" t="str">
        <f t="shared" ref="O86:BN86" si="85">IF(ISNUMBER(O85),(IF(O85&gt;0,(100/(O83+O84))*O83,"-")),"-")</f>
        <v>-</v>
      </c>
      <c r="P86" s="223" t="str">
        <f t="shared" si="85"/>
        <v>-</v>
      </c>
      <c r="Q86" s="223" t="str">
        <f t="shared" si="85"/>
        <v>-</v>
      </c>
      <c r="R86" s="223" t="str">
        <f t="shared" si="85"/>
        <v>-</v>
      </c>
      <c r="S86" s="223" t="str">
        <f t="shared" si="85"/>
        <v>-</v>
      </c>
      <c r="T86" s="223" t="str">
        <f t="shared" si="85"/>
        <v>-</v>
      </c>
      <c r="U86" s="223" t="str">
        <f t="shared" si="85"/>
        <v>-</v>
      </c>
      <c r="V86" s="223" t="str">
        <f t="shared" si="85"/>
        <v>-</v>
      </c>
      <c r="W86" s="223" t="str">
        <f t="shared" si="85"/>
        <v>-</v>
      </c>
      <c r="X86" s="223" t="str">
        <f t="shared" si="85"/>
        <v>-</v>
      </c>
      <c r="Y86" s="223" t="str">
        <f t="shared" si="85"/>
        <v>-</v>
      </c>
      <c r="Z86" s="223" t="str">
        <f t="shared" si="85"/>
        <v>-</v>
      </c>
      <c r="AA86" s="223" t="str">
        <f t="shared" si="85"/>
        <v>-</v>
      </c>
      <c r="AB86" s="223" t="str">
        <f t="shared" si="85"/>
        <v>-</v>
      </c>
      <c r="AC86" s="223" t="str">
        <f t="shared" si="85"/>
        <v>-</v>
      </c>
      <c r="AD86" s="223" t="str">
        <f t="shared" si="85"/>
        <v>-</v>
      </c>
      <c r="AE86" s="223" t="str">
        <f t="shared" si="85"/>
        <v>-</v>
      </c>
      <c r="AF86" s="223" t="str">
        <f t="shared" si="85"/>
        <v>-</v>
      </c>
      <c r="AG86" s="223" t="str">
        <f t="shared" si="85"/>
        <v>-</v>
      </c>
      <c r="AH86" s="223" t="str">
        <f t="shared" si="85"/>
        <v>-</v>
      </c>
      <c r="AI86" s="223" t="str">
        <f t="shared" si="85"/>
        <v>-</v>
      </c>
      <c r="AJ86" s="223" t="str">
        <f t="shared" si="85"/>
        <v>-</v>
      </c>
      <c r="AK86" s="223" t="str">
        <f t="shared" si="85"/>
        <v>-</v>
      </c>
      <c r="AL86" s="223" t="str">
        <f t="shared" si="85"/>
        <v>-</v>
      </c>
      <c r="AM86" s="223">
        <f t="shared" si="85"/>
        <v>100</v>
      </c>
      <c r="AN86" s="223">
        <f t="shared" si="85"/>
        <v>16.666666666666668</v>
      </c>
      <c r="AO86" s="223">
        <f t="shared" si="85"/>
        <v>63.63636363636364</v>
      </c>
      <c r="AP86" s="223">
        <f t="shared" si="85"/>
        <v>75</v>
      </c>
      <c r="AQ86" s="223">
        <f t="shared" si="85"/>
        <v>83.333333333333343</v>
      </c>
      <c r="AR86" s="223" t="str">
        <f t="shared" si="85"/>
        <v>-</v>
      </c>
      <c r="AS86" s="223" t="str">
        <f t="shared" si="85"/>
        <v>-</v>
      </c>
      <c r="AT86" s="223" t="str">
        <f t="shared" si="85"/>
        <v>-</v>
      </c>
      <c r="AU86" s="223" t="str">
        <f t="shared" si="85"/>
        <v>-</v>
      </c>
      <c r="AV86" s="223" t="str">
        <f t="shared" si="85"/>
        <v>-</v>
      </c>
      <c r="AW86" s="223" t="str">
        <f t="shared" si="85"/>
        <v>-</v>
      </c>
      <c r="AX86" s="223" t="str">
        <f t="shared" si="85"/>
        <v>-</v>
      </c>
      <c r="AY86" s="223" t="str">
        <f t="shared" si="85"/>
        <v>-</v>
      </c>
      <c r="AZ86" s="223" t="str">
        <f t="shared" si="85"/>
        <v>-</v>
      </c>
      <c r="BA86" s="223" t="str">
        <f t="shared" si="85"/>
        <v>-</v>
      </c>
      <c r="BB86" s="223" t="str">
        <f t="shared" si="85"/>
        <v>-</v>
      </c>
      <c r="BC86" s="223" t="str">
        <f t="shared" si="85"/>
        <v>-</v>
      </c>
      <c r="BD86" s="223" t="str">
        <f t="shared" si="85"/>
        <v>-</v>
      </c>
      <c r="BE86" s="223" t="str">
        <f t="shared" si="85"/>
        <v>-</v>
      </c>
      <c r="BF86" s="223" t="str">
        <f t="shared" si="85"/>
        <v>-</v>
      </c>
      <c r="BG86" s="223" t="str">
        <f t="shared" si="85"/>
        <v>-</v>
      </c>
      <c r="BH86" s="223" t="str">
        <f t="shared" si="85"/>
        <v>-</v>
      </c>
      <c r="BI86" s="223" t="str">
        <f t="shared" si="85"/>
        <v>-</v>
      </c>
      <c r="BJ86" s="223" t="str">
        <f t="shared" si="85"/>
        <v>-</v>
      </c>
      <c r="BK86" s="223" t="str">
        <f t="shared" si="85"/>
        <v>-</v>
      </c>
      <c r="BL86" s="223" t="str">
        <f t="shared" si="85"/>
        <v>-</v>
      </c>
      <c r="BM86" s="223" t="str">
        <f t="shared" si="85"/>
        <v>-</v>
      </c>
      <c r="BN86" s="223" t="str">
        <f t="shared" si="85"/>
        <v>-</v>
      </c>
      <c r="BO86" s="270">
        <f t="shared" ref="BO86:BO87" si="86">AVERAGE(O86:BN86)</f>
        <v>67.72727272727272</v>
      </c>
    </row>
    <row r="87" spans="1:67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8"/>
      <c r="N87" s="224" t="s">
        <v>937</v>
      </c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122" t="e">
        <f t="shared" si="86"/>
        <v>#DIV/0!</v>
      </c>
    </row>
    <row r="88" spans="1:67" ht="12.75" customHeight="1" x14ac:dyDescent="0.2">
      <c r="A88" s="304" t="s">
        <v>72</v>
      </c>
      <c r="B88" s="304">
        <v>18</v>
      </c>
      <c r="C88" s="304" t="s">
        <v>170</v>
      </c>
      <c r="D88" s="304" t="s">
        <v>171</v>
      </c>
      <c r="E88" s="304" t="s">
        <v>172</v>
      </c>
      <c r="F88" s="304" t="s">
        <v>209</v>
      </c>
      <c r="G88" s="304">
        <v>15</v>
      </c>
      <c r="H88" s="305" t="s">
        <v>174</v>
      </c>
      <c r="I88" s="304" t="s">
        <v>210</v>
      </c>
      <c r="J88" s="304"/>
      <c r="K88" s="304"/>
      <c r="L88" s="304"/>
      <c r="M88" s="303"/>
      <c r="N88" s="219" t="s">
        <v>934</v>
      </c>
      <c r="O88" s="230">
        <v>0</v>
      </c>
      <c r="P88" s="230">
        <v>0</v>
      </c>
      <c r="Q88" s="230">
        <v>0</v>
      </c>
      <c r="R88" s="230">
        <v>0</v>
      </c>
      <c r="S88" s="230">
        <v>0</v>
      </c>
      <c r="T88" s="230">
        <v>0</v>
      </c>
      <c r="U88" s="230">
        <v>0</v>
      </c>
      <c r="V88" s="230">
        <v>0</v>
      </c>
      <c r="W88" s="230">
        <v>0</v>
      </c>
      <c r="X88" s="230">
        <v>0</v>
      </c>
      <c r="Y88" s="230">
        <v>0</v>
      </c>
      <c r="Z88" s="230">
        <v>0</v>
      </c>
      <c r="AA88" s="230">
        <v>0</v>
      </c>
      <c r="AB88" s="230">
        <v>0</v>
      </c>
      <c r="AC88" s="230">
        <v>0</v>
      </c>
      <c r="AD88" s="230">
        <v>0</v>
      </c>
      <c r="AE88" s="230">
        <v>0</v>
      </c>
      <c r="AF88" s="230">
        <v>0</v>
      </c>
      <c r="AG88" s="230">
        <v>0</v>
      </c>
      <c r="AH88" s="230">
        <v>0</v>
      </c>
      <c r="AI88" s="230">
        <v>0</v>
      </c>
      <c r="AJ88" s="230">
        <v>0</v>
      </c>
      <c r="AK88" s="230">
        <v>3</v>
      </c>
      <c r="AL88" s="230">
        <v>0</v>
      </c>
      <c r="AM88" s="230">
        <v>3</v>
      </c>
      <c r="AN88" s="230">
        <v>5</v>
      </c>
      <c r="AO88" s="230">
        <v>8</v>
      </c>
      <c r="AP88" s="230">
        <v>5</v>
      </c>
      <c r="AQ88" s="230">
        <v>16</v>
      </c>
      <c r="AR88" s="230">
        <v>17</v>
      </c>
      <c r="AS88" s="230">
        <v>47</v>
      </c>
      <c r="AT88" s="230">
        <v>41</v>
      </c>
      <c r="AU88" s="230">
        <v>12</v>
      </c>
      <c r="AV88" s="230">
        <v>38</v>
      </c>
      <c r="AW88" s="230">
        <v>61</v>
      </c>
      <c r="AX88" s="230">
        <v>188</v>
      </c>
      <c r="AY88" s="230">
        <v>139</v>
      </c>
      <c r="AZ88" s="230">
        <v>1120</v>
      </c>
      <c r="BA88" s="230">
        <v>359</v>
      </c>
      <c r="BB88" s="230">
        <v>74</v>
      </c>
      <c r="BC88" s="230">
        <v>23</v>
      </c>
      <c r="BD88" s="230">
        <v>127</v>
      </c>
      <c r="BE88" s="230">
        <v>308</v>
      </c>
      <c r="BF88" s="230">
        <v>560</v>
      </c>
      <c r="BG88" s="230">
        <v>284</v>
      </c>
      <c r="BH88" s="230">
        <v>31</v>
      </c>
      <c r="BI88" s="230">
        <v>121</v>
      </c>
      <c r="BJ88" s="230">
        <v>1</v>
      </c>
      <c r="BK88" s="230">
        <v>0</v>
      </c>
      <c r="BL88" s="230">
        <v>1</v>
      </c>
      <c r="BM88" s="230"/>
      <c r="BN88" s="230"/>
      <c r="BO88" s="132">
        <f t="shared" ref="BO88:BO90" si="87">SUM(O88:BN88)</f>
        <v>3592</v>
      </c>
    </row>
    <row r="89" spans="1:67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8"/>
      <c r="N89" s="219" t="s">
        <v>935</v>
      </c>
      <c r="O89" s="230">
        <v>3</v>
      </c>
      <c r="P89" s="230">
        <v>0</v>
      </c>
      <c r="Q89" s="230">
        <v>0</v>
      </c>
      <c r="R89" s="230">
        <v>0</v>
      </c>
      <c r="S89" s="230">
        <v>0</v>
      </c>
      <c r="T89" s="230">
        <v>0</v>
      </c>
      <c r="U89" s="230">
        <v>0</v>
      </c>
      <c r="V89" s="230">
        <v>0</v>
      </c>
      <c r="W89" s="230">
        <v>0</v>
      </c>
      <c r="X89" s="230">
        <v>0</v>
      </c>
      <c r="Y89" s="230">
        <v>0</v>
      </c>
      <c r="Z89" s="230">
        <v>0</v>
      </c>
      <c r="AA89" s="230">
        <v>0</v>
      </c>
      <c r="AB89" s="230">
        <v>0</v>
      </c>
      <c r="AC89" s="230">
        <v>0</v>
      </c>
      <c r="AD89" s="230">
        <v>1</v>
      </c>
      <c r="AE89" s="230">
        <v>0</v>
      </c>
      <c r="AF89" s="230">
        <v>0</v>
      </c>
      <c r="AG89" s="230">
        <v>0</v>
      </c>
      <c r="AH89" s="230">
        <v>0</v>
      </c>
      <c r="AI89" s="230">
        <v>1</v>
      </c>
      <c r="AJ89" s="230">
        <v>0</v>
      </c>
      <c r="AK89" s="230">
        <v>0</v>
      </c>
      <c r="AL89" s="230">
        <v>1</v>
      </c>
      <c r="AM89" s="230">
        <v>3</v>
      </c>
      <c r="AN89" s="230">
        <v>0</v>
      </c>
      <c r="AO89" s="230">
        <v>1</v>
      </c>
      <c r="AP89" s="230">
        <v>2</v>
      </c>
      <c r="AQ89" s="230">
        <v>3</v>
      </c>
      <c r="AR89" s="230">
        <v>3</v>
      </c>
      <c r="AS89" s="230">
        <v>9</v>
      </c>
      <c r="AT89" s="230">
        <v>20</v>
      </c>
      <c r="AU89" s="230">
        <v>45</v>
      </c>
      <c r="AV89" s="230">
        <v>50</v>
      </c>
      <c r="AW89" s="230">
        <v>225</v>
      </c>
      <c r="AX89" s="230">
        <v>196</v>
      </c>
      <c r="AY89" s="230">
        <v>178</v>
      </c>
      <c r="AZ89" s="230">
        <v>621</v>
      </c>
      <c r="BA89" s="230">
        <v>116</v>
      </c>
      <c r="BB89" s="230">
        <v>63</v>
      </c>
      <c r="BC89" s="230">
        <v>17</v>
      </c>
      <c r="BD89" s="230">
        <v>105</v>
      </c>
      <c r="BE89" s="230">
        <v>154</v>
      </c>
      <c r="BF89" s="230">
        <v>469</v>
      </c>
      <c r="BG89" s="230">
        <v>186</v>
      </c>
      <c r="BH89" s="230">
        <v>52</v>
      </c>
      <c r="BI89" s="230">
        <v>316</v>
      </c>
      <c r="BJ89" s="230">
        <v>3</v>
      </c>
      <c r="BK89" s="230">
        <v>1</v>
      </c>
      <c r="BL89" s="230">
        <v>1</v>
      </c>
      <c r="BM89" s="230"/>
      <c r="BN89" s="230"/>
      <c r="BO89" s="132">
        <f t="shared" si="87"/>
        <v>2845</v>
      </c>
    </row>
    <row r="90" spans="1:67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8"/>
      <c r="N90" s="221" t="s">
        <v>633</v>
      </c>
      <c r="O90" s="222">
        <f t="shared" ref="O90:BN90" si="88">IF(ISBLANK(O88),"-",O88+O89)</f>
        <v>3</v>
      </c>
      <c r="P90" s="222">
        <f t="shared" si="88"/>
        <v>0</v>
      </c>
      <c r="Q90" s="222">
        <f t="shared" si="88"/>
        <v>0</v>
      </c>
      <c r="R90" s="222">
        <f t="shared" si="88"/>
        <v>0</v>
      </c>
      <c r="S90" s="222">
        <f t="shared" si="88"/>
        <v>0</v>
      </c>
      <c r="T90" s="222">
        <f t="shared" si="88"/>
        <v>0</v>
      </c>
      <c r="U90" s="222">
        <f t="shared" si="88"/>
        <v>0</v>
      </c>
      <c r="V90" s="222">
        <f t="shared" si="88"/>
        <v>0</v>
      </c>
      <c r="W90" s="222">
        <f t="shared" si="88"/>
        <v>0</v>
      </c>
      <c r="X90" s="222">
        <f t="shared" si="88"/>
        <v>0</v>
      </c>
      <c r="Y90" s="222">
        <f t="shared" si="88"/>
        <v>0</v>
      </c>
      <c r="Z90" s="222">
        <f t="shared" si="88"/>
        <v>0</v>
      </c>
      <c r="AA90" s="222">
        <f t="shared" si="88"/>
        <v>0</v>
      </c>
      <c r="AB90" s="222">
        <f t="shared" si="88"/>
        <v>0</v>
      </c>
      <c r="AC90" s="222">
        <f t="shared" si="88"/>
        <v>0</v>
      </c>
      <c r="AD90" s="222">
        <f t="shared" si="88"/>
        <v>1</v>
      </c>
      <c r="AE90" s="222">
        <f t="shared" si="88"/>
        <v>0</v>
      </c>
      <c r="AF90" s="222">
        <f t="shared" si="88"/>
        <v>0</v>
      </c>
      <c r="AG90" s="222">
        <f t="shared" si="88"/>
        <v>0</v>
      </c>
      <c r="AH90" s="222">
        <f t="shared" si="88"/>
        <v>0</v>
      </c>
      <c r="AI90" s="222">
        <f t="shared" si="88"/>
        <v>1</v>
      </c>
      <c r="AJ90" s="222">
        <f t="shared" si="88"/>
        <v>0</v>
      </c>
      <c r="AK90" s="222">
        <f t="shared" si="88"/>
        <v>3</v>
      </c>
      <c r="AL90" s="222">
        <f t="shared" si="88"/>
        <v>1</v>
      </c>
      <c r="AM90" s="222">
        <f t="shared" si="88"/>
        <v>6</v>
      </c>
      <c r="AN90" s="222">
        <f t="shared" si="88"/>
        <v>5</v>
      </c>
      <c r="AO90" s="222">
        <f t="shared" si="88"/>
        <v>9</v>
      </c>
      <c r="AP90" s="222">
        <f t="shared" si="88"/>
        <v>7</v>
      </c>
      <c r="AQ90" s="222">
        <f t="shared" si="88"/>
        <v>19</v>
      </c>
      <c r="AR90" s="222">
        <f t="shared" si="88"/>
        <v>20</v>
      </c>
      <c r="AS90" s="222">
        <f t="shared" si="88"/>
        <v>56</v>
      </c>
      <c r="AT90" s="222">
        <f t="shared" si="88"/>
        <v>61</v>
      </c>
      <c r="AU90" s="222">
        <f t="shared" si="88"/>
        <v>57</v>
      </c>
      <c r="AV90" s="222">
        <f t="shared" si="88"/>
        <v>88</v>
      </c>
      <c r="AW90" s="222">
        <f t="shared" si="88"/>
        <v>286</v>
      </c>
      <c r="AX90" s="222">
        <f t="shared" si="88"/>
        <v>384</v>
      </c>
      <c r="AY90" s="222">
        <f t="shared" si="88"/>
        <v>317</v>
      </c>
      <c r="AZ90" s="222">
        <f t="shared" si="88"/>
        <v>1741</v>
      </c>
      <c r="BA90" s="222">
        <f t="shared" si="88"/>
        <v>475</v>
      </c>
      <c r="BB90" s="222">
        <f t="shared" si="88"/>
        <v>137</v>
      </c>
      <c r="BC90" s="222">
        <f t="shared" si="88"/>
        <v>40</v>
      </c>
      <c r="BD90" s="222">
        <f t="shared" si="88"/>
        <v>232</v>
      </c>
      <c r="BE90" s="222">
        <f t="shared" si="88"/>
        <v>462</v>
      </c>
      <c r="BF90" s="222">
        <f t="shared" si="88"/>
        <v>1029</v>
      </c>
      <c r="BG90" s="222">
        <f t="shared" si="88"/>
        <v>470</v>
      </c>
      <c r="BH90" s="222">
        <f t="shared" si="88"/>
        <v>83</v>
      </c>
      <c r="BI90" s="222">
        <f t="shared" si="88"/>
        <v>437</v>
      </c>
      <c r="BJ90" s="222">
        <f t="shared" si="88"/>
        <v>4</v>
      </c>
      <c r="BK90" s="222">
        <f t="shared" si="88"/>
        <v>1</v>
      </c>
      <c r="BL90" s="222">
        <f t="shared" si="88"/>
        <v>2</v>
      </c>
      <c r="BM90" s="222" t="str">
        <f t="shared" si="88"/>
        <v>-</v>
      </c>
      <c r="BN90" s="222" t="str">
        <f t="shared" si="88"/>
        <v>-</v>
      </c>
      <c r="BO90" s="133">
        <f t="shared" si="87"/>
        <v>6437</v>
      </c>
    </row>
    <row r="91" spans="1:67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8"/>
      <c r="N91" s="219" t="s">
        <v>936</v>
      </c>
      <c r="O91" s="223">
        <f t="shared" ref="O91:BN91" si="89">IF(ISNUMBER(O90),(IF(O90&gt;0,(100/(O88+O89))*O88,"-")),"-")</f>
        <v>0</v>
      </c>
      <c r="P91" s="223" t="str">
        <f t="shared" si="89"/>
        <v>-</v>
      </c>
      <c r="Q91" s="223" t="str">
        <f t="shared" si="89"/>
        <v>-</v>
      </c>
      <c r="R91" s="223" t="str">
        <f t="shared" si="89"/>
        <v>-</v>
      </c>
      <c r="S91" s="223" t="str">
        <f t="shared" si="89"/>
        <v>-</v>
      </c>
      <c r="T91" s="223" t="str">
        <f t="shared" si="89"/>
        <v>-</v>
      </c>
      <c r="U91" s="223" t="str">
        <f t="shared" si="89"/>
        <v>-</v>
      </c>
      <c r="V91" s="223" t="str">
        <f t="shared" si="89"/>
        <v>-</v>
      </c>
      <c r="W91" s="223" t="str">
        <f t="shared" si="89"/>
        <v>-</v>
      </c>
      <c r="X91" s="223" t="str">
        <f t="shared" si="89"/>
        <v>-</v>
      </c>
      <c r="Y91" s="223" t="str">
        <f t="shared" si="89"/>
        <v>-</v>
      </c>
      <c r="Z91" s="223" t="str">
        <f t="shared" si="89"/>
        <v>-</v>
      </c>
      <c r="AA91" s="223" t="str">
        <f t="shared" si="89"/>
        <v>-</v>
      </c>
      <c r="AB91" s="223" t="str">
        <f t="shared" si="89"/>
        <v>-</v>
      </c>
      <c r="AC91" s="223" t="str">
        <f t="shared" si="89"/>
        <v>-</v>
      </c>
      <c r="AD91" s="223">
        <f t="shared" si="89"/>
        <v>0</v>
      </c>
      <c r="AE91" s="223" t="str">
        <f t="shared" si="89"/>
        <v>-</v>
      </c>
      <c r="AF91" s="223" t="str">
        <f t="shared" si="89"/>
        <v>-</v>
      </c>
      <c r="AG91" s="223" t="str">
        <f t="shared" si="89"/>
        <v>-</v>
      </c>
      <c r="AH91" s="223" t="str">
        <f t="shared" si="89"/>
        <v>-</v>
      </c>
      <c r="AI91" s="223">
        <f t="shared" si="89"/>
        <v>0</v>
      </c>
      <c r="AJ91" s="223" t="str">
        <f t="shared" si="89"/>
        <v>-</v>
      </c>
      <c r="AK91" s="223">
        <f t="shared" si="89"/>
        <v>100</v>
      </c>
      <c r="AL91" s="223">
        <f t="shared" si="89"/>
        <v>0</v>
      </c>
      <c r="AM91" s="223">
        <f t="shared" si="89"/>
        <v>50</v>
      </c>
      <c r="AN91" s="223">
        <f t="shared" si="89"/>
        <v>100</v>
      </c>
      <c r="AO91" s="223">
        <f t="shared" si="89"/>
        <v>88.888888888888886</v>
      </c>
      <c r="AP91" s="223">
        <f t="shared" si="89"/>
        <v>71.428571428571431</v>
      </c>
      <c r="AQ91" s="223">
        <f t="shared" si="89"/>
        <v>84.21052631578948</v>
      </c>
      <c r="AR91" s="223">
        <f t="shared" si="89"/>
        <v>85</v>
      </c>
      <c r="AS91" s="223">
        <f t="shared" si="89"/>
        <v>83.928571428571431</v>
      </c>
      <c r="AT91" s="223">
        <f t="shared" si="89"/>
        <v>67.213114754098356</v>
      </c>
      <c r="AU91" s="223">
        <f t="shared" si="89"/>
        <v>21.052631578947366</v>
      </c>
      <c r="AV91" s="223">
        <f t="shared" si="89"/>
        <v>43.181818181818187</v>
      </c>
      <c r="AW91" s="223">
        <f t="shared" si="89"/>
        <v>21.328671328671327</v>
      </c>
      <c r="AX91" s="223">
        <f t="shared" si="89"/>
        <v>48.958333333333336</v>
      </c>
      <c r="AY91" s="223">
        <f t="shared" si="89"/>
        <v>43.848580441640379</v>
      </c>
      <c r="AZ91" s="223">
        <f t="shared" si="89"/>
        <v>64.330844342332</v>
      </c>
      <c r="BA91" s="223">
        <f t="shared" si="89"/>
        <v>75.578947368421055</v>
      </c>
      <c r="BB91" s="223">
        <f t="shared" si="89"/>
        <v>54.014598540145982</v>
      </c>
      <c r="BC91" s="223">
        <f t="shared" si="89"/>
        <v>57.5</v>
      </c>
      <c r="BD91" s="223">
        <f t="shared" si="89"/>
        <v>54.741379310344826</v>
      </c>
      <c r="BE91" s="223">
        <f t="shared" si="89"/>
        <v>66.666666666666671</v>
      </c>
      <c r="BF91" s="223">
        <f t="shared" si="89"/>
        <v>54.421768707482997</v>
      </c>
      <c r="BG91" s="223">
        <f t="shared" si="89"/>
        <v>60.425531914893618</v>
      </c>
      <c r="BH91" s="223">
        <f t="shared" si="89"/>
        <v>37.349397590361448</v>
      </c>
      <c r="BI91" s="223">
        <f t="shared" si="89"/>
        <v>27.688787185354691</v>
      </c>
      <c r="BJ91" s="223">
        <f t="shared" si="89"/>
        <v>25</v>
      </c>
      <c r="BK91" s="223">
        <f t="shared" si="89"/>
        <v>0</v>
      </c>
      <c r="BL91" s="223">
        <f t="shared" si="89"/>
        <v>50</v>
      </c>
      <c r="BM91" s="223" t="str">
        <f t="shared" si="89"/>
        <v>-</v>
      </c>
      <c r="BN91" s="223" t="str">
        <f t="shared" si="89"/>
        <v>-</v>
      </c>
      <c r="BO91" s="270">
        <f t="shared" ref="BO91:BO92" si="90">AVERAGE(O91:BN91)</f>
        <v>49.57282675181721</v>
      </c>
    </row>
    <row r="92" spans="1:67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8"/>
      <c r="N92" s="224" t="s">
        <v>937</v>
      </c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122" t="e">
        <f t="shared" si="90"/>
        <v>#DIV/0!</v>
      </c>
    </row>
    <row r="93" spans="1:67" ht="12.75" customHeight="1" x14ac:dyDescent="0.2">
      <c r="A93" s="304" t="s">
        <v>72</v>
      </c>
      <c r="B93" s="304">
        <v>19</v>
      </c>
      <c r="C93" s="304" t="s">
        <v>170</v>
      </c>
      <c r="D93" s="304" t="s">
        <v>171</v>
      </c>
      <c r="E93" s="304" t="s">
        <v>172</v>
      </c>
      <c r="F93" s="304" t="s">
        <v>211</v>
      </c>
      <c r="G93" s="304" t="s">
        <v>281</v>
      </c>
      <c r="H93" s="305" t="s">
        <v>212</v>
      </c>
      <c r="I93" s="304" t="s">
        <v>212</v>
      </c>
      <c r="J93" s="304"/>
      <c r="K93" s="304"/>
      <c r="L93" s="304"/>
      <c r="M93" s="303"/>
      <c r="N93" s="219" t="s">
        <v>934</v>
      </c>
      <c r="O93" s="230">
        <v>0</v>
      </c>
      <c r="P93" s="230">
        <v>0</v>
      </c>
      <c r="Q93" s="230">
        <v>0</v>
      </c>
      <c r="R93" s="230">
        <v>0</v>
      </c>
      <c r="S93" s="230">
        <v>0</v>
      </c>
      <c r="T93" s="230">
        <v>0</v>
      </c>
      <c r="U93" s="230">
        <v>0</v>
      </c>
      <c r="V93" s="230">
        <v>0</v>
      </c>
      <c r="W93" s="230">
        <v>0</v>
      </c>
      <c r="X93" s="230">
        <v>0</v>
      </c>
      <c r="Y93" s="230">
        <v>0</v>
      </c>
      <c r="Z93" s="230">
        <v>0</v>
      </c>
      <c r="AA93" s="230">
        <v>0</v>
      </c>
      <c r="AB93" s="230">
        <v>0</v>
      </c>
      <c r="AC93" s="230">
        <v>0</v>
      </c>
      <c r="AD93" s="230">
        <v>0</v>
      </c>
      <c r="AE93" s="230">
        <v>0</v>
      </c>
      <c r="AF93" s="230">
        <v>0</v>
      </c>
      <c r="AG93" s="230">
        <v>0</v>
      </c>
      <c r="AH93" s="230">
        <v>0</v>
      </c>
      <c r="AI93" s="230">
        <v>0</v>
      </c>
      <c r="AJ93" s="230">
        <v>0</v>
      </c>
      <c r="AK93" s="230">
        <v>2</v>
      </c>
      <c r="AL93" s="230">
        <v>2</v>
      </c>
      <c r="AM93" s="230">
        <v>2</v>
      </c>
      <c r="AN93" s="230">
        <v>6</v>
      </c>
      <c r="AO93" s="230">
        <v>11</v>
      </c>
      <c r="AP93" s="230">
        <v>15</v>
      </c>
      <c r="AQ93" s="230">
        <v>8</v>
      </c>
      <c r="AR93" s="230">
        <v>20</v>
      </c>
      <c r="AS93" s="230"/>
      <c r="AT93" s="230">
        <v>61</v>
      </c>
      <c r="AU93" s="230">
        <v>24</v>
      </c>
      <c r="AV93" s="230">
        <v>70</v>
      </c>
      <c r="AW93" s="230">
        <v>704</v>
      </c>
      <c r="AX93" s="230">
        <v>340</v>
      </c>
      <c r="AY93" s="230">
        <v>158</v>
      </c>
      <c r="AZ93" s="230">
        <v>80</v>
      </c>
      <c r="BA93" s="230">
        <v>32</v>
      </c>
      <c r="BB93" s="230">
        <v>19</v>
      </c>
      <c r="BC93" s="230">
        <v>5</v>
      </c>
      <c r="BD93" s="230">
        <v>8</v>
      </c>
      <c r="BE93" s="230">
        <v>18</v>
      </c>
      <c r="BF93" s="230">
        <v>20</v>
      </c>
      <c r="BG93" s="230">
        <v>36</v>
      </c>
      <c r="BH93" s="230">
        <v>8</v>
      </c>
      <c r="BI93" s="230">
        <v>35</v>
      </c>
      <c r="BJ93" s="230">
        <v>1</v>
      </c>
      <c r="BK93" s="230">
        <v>0</v>
      </c>
      <c r="BL93" s="230">
        <v>1</v>
      </c>
      <c r="BM93" s="230"/>
      <c r="BN93" s="230"/>
      <c r="BO93" s="132">
        <f t="shared" ref="BO93:BO95" si="91">SUM(O93:BN93)</f>
        <v>1686</v>
      </c>
    </row>
    <row r="94" spans="1:67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8"/>
      <c r="N94" s="219" t="s">
        <v>935</v>
      </c>
      <c r="O94" s="230">
        <v>0</v>
      </c>
      <c r="P94" s="230">
        <v>1</v>
      </c>
      <c r="Q94" s="230">
        <v>0</v>
      </c>
      <c r="R94" s="230">
        <v>0</v>
      </c>
      <c r="S94" s="230">
        <v>0</v>
      </c>
      <c r="T94" s="230">
        <v>0</v>
      </c>
      <c r="U94" s="230">
        <v>0</v>
      </c>
      <c r="V94" s="230">
        <v>0</v>
      </c>
      <c r="W94" s="230">
        <v>0</v>
      </c>
      <c r="X94" s="230">
        <v>0</v>
      </c>
      <c r="Y94" s="230">
        <v>0</v>
      </c>
      <c r="Z94" s="230">
        <v>0</v>
      </c>
      <c r="AA94" s="230">
        <v>0</v>
      </c>
      <c r="AB94" s="230">
        <v>0</v>
      </c>
      <c r="AC94" s="230">
        <v>0</v>
      </c>
      <c r="AD94" s="230">
        <v>0</v>
      </c>
      <c r="AE94" s="230">
        <v>0</v>
      </c>
      <c r="AF94" s="230">
        <v>0</v>
      </c>
      <c r="AG94" s="230">
        <v>1</v>
      </c>
      <c r="AH94" s="230">
        <v>2</v>
      </c>
      <c r="AI94" s="230">
        <v>0</v>
      </c>
      <c r="AJ94" s="230">
        <v>0</v>
      </c>
      <c r="AK94" s="230">
        <v>1</v>
      </c>
      <c r="AL94" s="230">
        <v>3</v>
      </c>
      <c r="AM94" s="230">
        <v>5</v>
      </c>
      <c r="AN94" s="230">
        <v>5</v>
      </c>
      <c r="AO94" s="230">
        <v>6</v>
      </c>
      <c r="AP94" s="230">
        <v>15</v>
      </c>
      <c r="AQ94" s="230">
        <v>18</v>
      </c>
      <c r="AR94" s="230">
        <v>11</v>
      </c>
      <c r="AS94" s="230"/>
      <c r="AT94" s="230">
        <v>107</v>
      </c>
      <c r="AU94" s="230">
        <v>29</v>
      </c>
      <c r="AV94" s="230">
        <v>80</v>
      </c>
      <c r="AW94" s="230">
        <v>640</v>
      </c>
      <c r="AX94" s="230">
        <v>280</v>
      </c>
      <c r="AY94" s="230">
        <v>122</v>
      </c>
      <c r="AZ94" s="230">
        <v>102</v>
      </c>
      <c r="BA94" s="230">
        <v>80</v>
      </c>
      <c r="BB94" s="230">
        <v>59</v>
      </c>
      <c r="BC94" s="230">
        <v>20</v>
      </c>
      <c r="BD94" s="230">
        <v>17</v>
      </c>
      <c r="BE94" s="230">
        <v>18</v>
      </c>
      <c r="BF94" s="230">
        <v>14</v>
      </c>
      <c r="BG94" s="230">
        <v>31</v>
      </c>
      <c r="BH94" s="230">
        <v>14</v>
      </c>
      <c r="BI94" s="230">
        <v>42</v>
      </c>
      <c r="BJ94" s="230">
        <v>4</v>
      </c>
      <c r="BK94" s="230">
        <v>1</v>
      </c>
      <c r="BL94" s="230">
        <v>0</v>
      </c>
      <c r="BM94" s="230"/>
      <c r="BN94" s="230"/>
      <c r="BO94" s="132">
        <f t="shared" si="91"/>
        <v>1728</v>
      </c>
    </row>
    <row r="95" spans="1:67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8"/>
      <c r="N95" s="221" t="s">
        <v>633</v>
      </c>
      <c r="O95" s="222">
        <f t="shared" ref="O95:BN95" si="92">IF(ISBLANK(O93),"-",O93+O94)</f>
        <v>0</v>
      </c>
      <c r="P95" s="222">
        <f t="shared" si="92"/>
        <v>1</v>
      </c>
      <c r="Q95" s="222">
        <f t="shared" si="92"/>
        <v>0</v>
      </c>
      <c r="R95" s="222">
        <f t="shared" si="92"/>
        <v>0</v>
      </c>
      <c r="S95" s="222">
        <f t="shared" si="92"/>
        <v>0</v>
      </c>
      <c r="T95" s="222">
        <f t="shared" si="92"/>
        <v>0</v>
      </c>
      <c r="U95" s="222">
        <f t="shared" si="92"/>
        <v>0</v>
      </c>
      <c r="V95" s="222">
        <f t="shared" si="92"/>
        <v>0</v>
      </c>
      <c r="W95" s="222">
        <f t="shared" si="92"/>
        <v>0</v>
      </c>
      <c r="X95" s="222">
        <f t="shared" si="92"/>
        <v>0</v>
      </c>
      <c r="Y95" s="222">
        <f t="shared" si="92"/>
        <v>0</v>
      </c>
      <c r="Z95" s="222">
        <f t="shared" si="92"/>
        <v>0</v>
      </c>
      <c r="AA95" s="222">
        <f t="shared" si="92"/>
        <v>0</v>
      </c>
      <c r="AB95" s="222">
        <f t="shared" si="92"/>
        <v>0</v>
      </c>
      <c r="AC95" s="222">
        <f t="shared" si="92"/>
        <v>0</v>
      </c>
      <c r="AD95" s="222">
        <f t="shared" si="92"/>
        <v>0</v>
      </c>
      <c r="AE95" s="222">
        <f t="shared" si="92"/>
        <v>0</v>
      </c>
      <c r="AF95" s="222">
        <f t="shared" si="92"/>
        <v>0</v>
      </c>
      <c r="AG95" s="222">
        <f t="shared" si="92"/>
        <v>1</v>
      </c>
      <c r="AH95" s="222">
        <f t="shared" si="92"/>
        <v>2</v>
      </c>
      <c r="AI95" s="222">
        <f t="shared" si="92"/>
        <v>0</v>
      </c>
      <c r="AJ95" s="222">
        <f t="shared" si="92"/>
        <v>0</v>
      </c>
      <c r="AK95" s="222">
        <f t="shared" si="92"/>
        <v>3</v>
      </c>
      <c r="AL95" s="222">
        <f t="shared" si="92"/>
        <v>5</v>
      </c>
      <c r="AM95" s="222">
        <f t="shared" si="92"/>
        <v>7</v>
      </c>
      <c r="AN95" s="222">
        <f t="shared" si="92"/>
        <v>11</v>
      </c>
      <c r="AO95" s="222">
        <f t="shared" si="92"/>
        <v>17</v>
      </c>
      <c r="AP95" s="222">
        <f t="shared" si="92"/>
        <v>30</v>
      </c>
      <c r="AQ95" s="222">
        <f t="shared" si="92"/>
        <v>26</v>
      </c>
      <c r="AR95" s="222">
        <f t="shared" si="92"/>
        <v>31</v>
      </c>
      <c r="AS95" s="222" t="str">
        <f t="shared" si="92"/>
        <v>-</v>
      </c>
      <c r="AT95" s="222">
        <f t="shared" si="92"/>
        <v>168</v>
      </c>
      <c r="AU95" s="222">
        <f t="shared" si="92"/>
        <v>53</v>
      </c>
      <c r="AV95" s="222">
        <f t="shared" si="92"/>
        <v>150</v>
      </c>
      <c r="AW95" s="222">
        <f t="shared" si="92"/>
        <v>1344</v>
      </c>
      <c r="AX95" s="222">
        <f t="shared" si="92"/>
        <v>620</v>
      </c>
      <c r="AY95" s="222">
        <f t="shared" si="92"/>
        <v>280</v>
      </c>
      <c r="AZ95" s="222">
        <f t="shared" si="92"/>
        <v>182</v>
      </c>
      <c r="BA95" s="222">
        <f t="shared" si="92"/>
        <v>112</v>
      </c>
      <c r="BB95" s="222">
        <f t="shared" si="92"/>
        <v>78</v>
      </c>
      <c r="BC95" s="222">
        <f t="shared" si="92"/>
        <v>25</v>
      </c>
      <c r="BD95" s="222">
        <f t="shared" si="92"/>
        <v>25</v>
      </c>
      <c r="BE95" s="222">
        <f t="shared" si="92"/>
        <v>36</v>
      </c>
      <c r="BF95" s="222">
        <f t="shared" si="92"/>
        <v>34</v>
      </c>
      <c r="BG95" s="222">
        <f t="shared" si="92"/>
        <v>67</v>
      </c>
      <c r="BH95" s="222">
        <f t="shared" si="92"/>
        <v>22</v>
      </c>
      <c r="BI95" s="222">
        <f t="shared" si="92"/>
        <v>77</v>
      </c>
      <c r="BJ95" s="222">
        <f t="shared" si="92"/>
        <v>5</v>
      </c>
      <c r="BK95" s="222">
        <f t="shared" si="92"/>
        <v>1</v>
      </c>
      <c r="BL95" s="222">
        <f t="shared" si="92"/>
        <v>1</v>
      </c>
      <c r="BM95" s="222" t="str">
        <f t="shared" si="92"/>
        <v>-</v>
      </c>
      <c r="BN95" s="222" t="str">
        <f t="shared" si="92"/>
        <v>-</v>
      </c>
      <c r="BO95" s="133">
        <f t="shared" si="91"/>
        <v>3414</v>
      </c>
    </row>
    <row r="96" spans="1:67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8"/>
      <c r="N96" s="219" t="s">
        <v>936</v>
      </c>
      <c r="O96" s="223" t="str">
        <f t="shared" ref="O96:BN96" si="93">IF(ISNUMBER(O95),(IF(O95&gt;0,(100/(O93+O94))*O93,"-")),"-")</f>
        <v>-</v>
      </c>
      <c r="P96" s="223">
        <f t="shared" si="93"/>
        <v>0</v>
      </c>
      <c r="Q96" s="223" t="str">
        <f t="shared" si="93"/>
        <v>-</v>
      </c>
      <c r="R96" s="223" t="str">
        <f t="shared" si="93"/>
        <v>-</v>
      </c>
      <c r="S96" s="223" t="str">
        <f t="shared" si="93"/>
        <v>-</v>
      </c>
      <c r="T96" s="223" t="str">
        <f t="shared" si="93"/>
        <v>-</v>
      </c>
      <c r="U96" s="223" t="str">
        <f t="shared" si="93"/>
        <v>-</v>
      </c>
      <c r="V96" s="223" t="str">
        <f t="shared" si="93"/>
        <v>-</v>
      </c>
      <c r="W96" s="223" t="str">
        <f t="shared" si="93"/>
        <v>-</v>
      </c>
      <c r="X96" s="223" t="str">
        <f t="shared" si="93"/>
        <v>-</v>
      </c>
      <c r="Y96" s="223" t="str">
        <f t="shared" si="93"/>
        <v>-</v>
      </c>
      <c r="Z96" s="223" t="str">
        <f t="shared" si="93"/>
        <v>-</v>
      </c>
      <c r="AA96" s="223" t="str">
        <f t="shared" si="93"/>
        <v>-</v>
      </c>
      <c r="AB96" s="223" t="str">
        <f t="shared" si="93"/>
        <v>-</v>
      </c>
      <c r="AC96" s="223" t="str">
        <f t="shared" si="93"/>
        <v>-</v>
      </c>
      <c r="AD96" s="223" t="str">
        <f t="shared" si="93"/>
        <v>-</v>
      </c>
      <c r="AE96" s="223" t="str">
        <f t="shared" si="93"/>
        <v>-</v>
      </c>
      <c r="AF96" s="223" t="str">
        <f t="shared" si="93"/>
        <v>-</v>
      </c>
      <c r="AG96" s="223">
        <f t="shared" si="93"/>
        <v>0</v>
      </c>
      <c r="AH96" s="223">
        <f t="shared" si="93"/>
        <v>0</v>
      </c>
      <c r="AI96" s="223" t="str">
        <f t="shared" si="93"/>
        <v>-</v>
      </c>
      <c r="AJ96" s="223" t="str">
        <f t="shared" si="93"/>
        <v>-</v>
      </c>
      <c r="AK96" s="223">
        <f t="shared" si="93"/>
        <v>66.666666666666671</v>
      </c>
      <c r="AL96" s="223">
        <f t="shared" si="93"/>
        <v>40</v>
      </c>
      <c r="AM96" s="223">
        <f t="shared" si="93"/>
        <v>28.571428571428573</v>
      </c>
      <c r="AN96" s="223">
        <f t="shared" si="93"/>
        <v>54.545454545454547</v>
      </c>
      <c r="AO96" s="223">
        <f t="shared" si="93"/>
        <v>64.705882352941188</v>
      </c>
      <c r="AP96" s="223">
        <f t="shared" si="93"/>
        <v>50</v>
      </c>
      <c r="AQ96" s="223">
        <f t="shared" si="93"/>
        <v>30.76923076923077</v>
      </c>
      <c r="AR96" s="223">
        <f t="shared" si="93"/>
        <v>64.516129032258064</v>
      </c>
      <c r="AS96" s="223" t="str">
        <f t="shared" si="93"/>
        <v>-</v>
      </c>
      <c r="AT96" s="223">
        <f t="shared" si="93"/>
        <v>36.30952380952381</v>
      </c>
      <c r="AU96" s="223">
        <f t="shared" si="93"/>
        <v>45.283018867924525</v>
      </c>
      <c r="AV96" s="223">
        <f t="shared" si="93"/>
        <v>46.666666666666664</v>
      </c>
      <c r="AW96" s="223">
        <f t="shared" si="93"/>
        <v>52.38095238095238</v>
      </c>
      <c r="AX96" s="223">
        <f t="shared" si="93"/>
        <v>54.838709677419352</v>
      </c>
      <c r="AY96" s="223">
        <f t="shared" si="93"/>
        <v>56.428571428571431</v>
      </c>
      <c r="AZ96" s="223">
        <f t="shared" si="93"/>
        <v>43.956043956043956</v>
      </c>
      <c r="BA96" s="223">
        <f t="shared" si="93"/>
        <v>28.571428571428573</v>
      </c>
      <c r="BB96" s="223">
        <f t="shared" si="93"/>
        <v>24.358974358974361</v>
      </c>
      <c r="BC96" s="223">
        <f t="shared" si="93"/>
        <v>20</v>
      </c>
      <c r="BD96" s="223">
        <f t="shared" si="93"/>
        <v>32</v>
      </c>
      <c r="BE96" s="223">
        <f t="shared" si="93"/>
        <v>50</v>
      </c>
      <c r="BF96" s="223">
        <f t="shared" si="93"/>
        <v>58.82352941176471</v>
      </c>
      <c r="BG96" s="223">
        <f t="shared" si="93"/>
        <v>53.731343283582092</v>
      </c>
      <c r="BH96" s="223">
        <f t="shared" si="93"/>
        <v>36.363636363636367</v>
      </c>
      <c r="BI96" s="223">
        <f t="shared" si="93"/>
        <v>45.454545454545453</v>
      </c>
      <c r="BJ96" s="223">
        <f t="shared" si="93"/>
        <v>20</v>
      </c>
      <c r="BK96" s="223">
        <f t="shared" si="93"/>
        <v>0</v>
      </c>
      <c r="BL96" s="223">
        <f t="shared" si="93"/>
        <v>100</v>
      </c>
      <c r="BM96" s="223" t="str">
        <f t="shared" si="93"/>
        <v>-</v>
      </c>
      <c r="BN96" s="223" t="str">
        <f t="shared" si="93"/>
        <v>-</v>
      </c>
      <c r="BO96" s="270">
        <f t="shared" ref="BO96:BO97" si="94">AVERAGE(O96:BN96)</f>
        <v>40.164724538967114</v>
      </c>
    </row>
    <row r="97" spans="1:67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8"/>
      <c r="N97" s="224" t="s">
        <v>937</v>
      </c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122" t="e">
        <f t="shared" si="94"/>
        <v>#DIV/0!</v>
      </c>
    </row>
    <row r="98" spans="1:67" ht="12.75" customHeight="1" x14ac:dyDescent="0.2">
      <c r="A98" s="304" t="s">
        <v>72</v>
      </c>
      <c r="B98" s="304">
        <v>20</v>
      </c>
      <c r="C98" s="304" t="s">
        <v>170</v>
      </c>
      <c r="D98" s="304" t="s">
        <v>171</v>
      </c>
      <c r="E98" s="304" t="s">
        <v>172</v>
      </c>
      <c r="F98" s="304" t="s">
        <v>213</v>
      </c>
      <c r="G98" s="304" t="s">
        <v>282</v>
      </c>
      <c r="H98" s="305" t="s">
        <v>180</v>
      </c>
      <c r="I98" s="304" t="s">
        <v>180</v>
      </c>
      <c r="J98" s="304"/>
      <c r="K98" s="304"/>
      <c r="L98" s="304"/>
      <c r="M98" s="303"/>
      <c r="N98" s="219" t="s">
        <v>934</v>
      </c>
      <c r="O98" s="230">
        <v>0</v>
      </c>
      <c r="P98" s="230">
        <v>0</v>
      </c>
      <c r="Q98" s="230">
        <v>0</v>
      </c>
      <c r="R98" s="230">
        <v>0</v>
      </c>
      <c r="S98" s="230">
        <v>0</v>
      </c>
      <c r="T98" s="230">
        <v>0</v>
      </c>
      <c r="U98" s="230">
        <v>0</v>
      </c>
      <c r="V98" s="230">
        <v>1</v>
      </c>
      <c r="W98" s="230">
        <v>0</v>
      </c>
      <c r="X98" s="230">
        <v>0</v>
      </c>
      <c r="Y98" s="230">
        <v>0</v>
      </c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132">
        <f t="shared" ref="BO98:BO100" si="95">SUM(O98:BN98)</f>
        <v>1</v>
      </c>
    </row>
    <row r="99" spans="1:67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8"/>
      <c r="N99" s="219" t="s">
        <v>935</v>
      </c>
      <c r="O99" s="230">
        <v>1</v>
      </c>
      <c r="P99" s="230">
        <v>0</v>
      </c>
      <c r="Q99" s="230">
        <v>0</v>
      </c>
      <c r="R99" s="230">
        <v>0</v>
      </c>
      <c r="S99" s="230">
        <v>0</v>
      </c>
      <c r="T99" s="230">
        <v>0</v>
      </c>
      <c r="U99" s="230">
        <v>0</v>
      </c>
      <c r="V99" s="230">
        <v>0</v>
      </c>
      <c r="W99" s="230">
        <v>0</v>
      </c>
      <c r="X99" s="230">
        <v>0</v>
      </c>
      <c r="Y99" s="230">
        <v>0</v>
      </c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132">
        <f t="shared" si="95"/>
        <v>1</v>
      </c>
    </row>
    <row r="100" spans="1:67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8"/>
      <c r="N100" s="221" t="s">
        <v>633</v>
      </c>
      <c r="O100" s="222">
        <f t="shared" ref="O100:BN100" si="96">IF(ISBLANK(O98),"-",O98+O99)</f>
        <v>1</v>
      </c>
      <c r="P100" s="222">
        <f t="shared" si="96"/>
        <v>0</v>
      </c>
      <c r="Q100" s="222">
        <f t="shared" si="96"/>
        <v>0</v>
      </c>
      <c r="R100" s="222">
        <f t="shared" si="96"/>
        <v>0</v>
      </c>
      <c r="S100" s="222">
        <f t="shared" si="96"/>
        <v>0</v>
      </c>
      <c r="T100" s="222">
        <f t="shared" si="96"/>
        <v>0</v>
      </c>
      <c r="U100" s="222">
        <f t="shared" si="96"/>
        <v>0</v>
      </c>
      <c r="V100" s="222">
        <f t="shared" si="96"/>
        <v>1</v>
      </c>
      <c r="W100" s="222">
        <f t="shared" si="96"/>
        <v>0</v>
      </c>
      <c r="X100" s="222">
        <f t="shared" si="96"/>
        <v>0</v>
      </c>
      <c r="Y100" s="222">
        <f t="shared" si="96"/>
        <v>0</v>
      </c>
      <c r="Z100" s="222" t="str">
        <f t="shared" si="96"/>
        <v>-</v>
      </c>
      <c r="AA100" s="222" t="str">
        <f t="shared" si="96"/>
        <v>-</v>
      </c>
      <c r="AB100" s="222" t="str">
        <f t="shared" si="96"/>
        <v>-</v>
      </c>
      <c r="AC100" s="222" t="str">
        <f t="shared" si="96"/>
        <v>-</v>
      </c>
      <c r="AD100" s="222" t="str">
        <f t="shared" si="96"/>
        <v>-</v>
      </c>
      <c r="AE100" s="222" t="str">
        <f t="shared" si="96"/>
        <v>-</v>
      </c>
      <c r="AF100" s="222" t="str">
        <f t="shared" si="96"/>
        <v>-</v>
      </c>
      <c r="AG100" s="222" t="str">
        <f t="shared" si="96"/>
        <v>-</v>
      </c>
      <c r="AH100" s="222" t="str">
        <f t="shared" si="96"/>
        <v>-</v>
      </c>
      <c r="AI100" s="222" t="str">
        <f t="shared" si="96"/>
        <v>-</v>
      </c>
      <c r="AJ100" s="222" t="str">
        <f t="shared" si="96"/>
        <v>-</v>
      </c>
      <c r="AK100" s="222" t="str">
        <f t="shared" si="96"/>
        <v>-</v>
      </c>
      <c r="AL100" s="222" t="str">
        <f t="shared" si="96"/>
        <v>-</v>
      </c>
      <c r="AM100" s="222" t="str">
        <f t="shared" si="96"/>
        <v>-</v>
      </c>
      <c r="AN100" s="222" t="str">
        <f t="shared" si="96"/>
        <v>-</v>
      </c>
      <c r="AO100" s="222" t="str">
        <f t="shared" si="96"/>
        <v>-</v>
      </c>
      <c r="AP100" s="222" t="str">
        <f t="shared" si="96"/>
        <v>-</v>
      </c>
      <c r="AQ100" s="222" t="str">
        <f t="shared" si="96"/>
        <v>-</v>
      </c>
      <c r="AR100" s="222" t="str">
        <f t="shared" si="96"/>
        <v>-</v>
      </c>
      <c r="AS100" s="222" t="str">
        <f t="shared" si="96"/>
        <v>-</v>
      </c>
      <c r="AT100" s="222" t="str">
        <f t="shared" si="96"/>
        <v>-</v>
      </c>
      <c r="AU100" s="222" t="str">
        <f t="shared" si="96"/>
        <v>-</v>
      </c>
      <c r="AV100" s="222" t="str">
        <f t="shared" si="96"/>
        <v>-</v>
      </c>
      <c r="AW100" s="222" t="str">
        <f t="shared" si="96"/>
        <v>-</v>
      </c>
      <c r="AX100" s="222" t="str">
        <f t="shared" si="96"/>
        <v>-</v>
      </c>
      <c r="AY100" s="222" t="str">
        <f t="shared" si="96"/>
        <v>-</v>
      </c>
      <c r="AZ100" s="222" t="str">
        <f t="shared" si="96"/>
        <v>-</v>
      </c>
      <c r="BA100" s="222" t="str">
        <f t="shared" si="96"/>
        <v>-</v>
      </c>
      <c r="BB100" s="222" t="str">
        <f t="shared" si="96"/>
        <v>-</v>
      </c>
      <c r="BC100" s="222" t="str">
        <f t="shared" si="96"/>
        <v>-</v>
      </c>
      <c r="BD100" s="222" t="str">
        <f t="shared" si="96"/>
        <v>-</v>
      </c>
      <c r="BE100" s="222" t="str">
        <f t="shared" si="96"/>
        <v>-</v>
      </c>
      <c r="BF100" s="222" t="str">
        <f t="shared" si="96"/>
        <v>-</v>
      </c>
      <c r="BG100" s="222" t="str">
        <f t="shared" si="96"/>
        <v>-</v>
      </c>
      <c r="BH100" s="222" t="str">
        <f t="shared" si="96"/>
        <v>-</v>
      </c>
      <c r="BI100" s="222" t="str">
        <f t="shared" si="96"/>
        <v>-</v>
      </c>
      <c r="BJ100" s="222" t="str">
        <f t="shared" si="96"/>
        <v>-</v>
      </c>
      <c r="BK100" s="222" t="str">
        <f t="shared" si="96"/>
        <v>-</v>
      </c>
      <c r="BL100" s="222" t="str">
        <f t="shared" si="96"/>
        <v>-</v>
      </c>
      <c r="BM100" s="222" t="str">
        <f t="shared" si="96"/>
        <v>-</v>
      </c>
      <c r="BN100" s="222" t="str">
        <f t="shared" si="96"/>
        <v>-</v>
      </c>
      <c r="BO100" s="133">
        <f t="shared" si="95"/>
        <v>2</v>
      </c>
    </row>
    <row r="101" spans="1:67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8"/>
      <c r="N101" s="219" t="s">
        <v>936</v>
      </c>
      <c r="O101" s="223">
        <f t="shared" ref="O101:BN101" si="97">IF(ISNUMBER(O100),(IF(O100&gt;0,(100/(O98+O99))*O98,"-")),"-")</f>
        <v>0</v>
      </c>
      <c r="P101" s="223" t="str">
        <f t="shared" si="97"/>
        <v>-</v>
      </c>
      <c r="Q101" s="223" t="str">
        <f t="shared" si="97"/>
        <v>-</v>
      </c>
      <c r="R101" s="223" t="str">
        <f t="shared" si="97"/>
        <v>-</v>
      </c>
      <c r="S101" s="223" t="str">
        <f t="shared" si="97"/>
        <v>-</v>
      </c>
      <c r="T101" s="223" t="str">
        <f t="shared" si="97"/>
        <v>-</v>
      </c>
      <c r="U101" s="223" t="str">
        <f t="shared" si="97"/>
        <v>-</v>
      </c>
      <c r="V101" s="223">
        <f t="shared" si="97"/>
        <v>100</v>
      </c>
      <c r="W101" s="223" t="str">
        <f t="shared" si="97"/>
        <v>-</v>
      </c>
      <c r="X101" s="223" t="str">
        <f t="shared" si="97"/>
        <v>-</v>
      </c>
      <c r="Y101" s="223" t="str">
        <f t="shared" si="97"/>
        <v>-</v>
      </c>
      <c r="Z101" s="223" t="str">
        <f t="shared" si="97"/>
        <v>-</v>
      </c>
      <c r="AA101" s="223" t="str">
        <f t="shared" si="97"/>
        <v>-</v>
      </c>
      <c r="AB101" s="223" t="str">
        <f t="shared" si="97"/>
        <v>-</v>
      </c>
      <c r="AC101" s="223" t="str">
        <f t="shared" si="97"/>
        <v>-</v>
      </c>
      <c r="AD101" s="223" t="str">
        <f t="shared" si="97"/>
        <v>-</v>
      </c>
      <c r="AE101" s="223" t="str">
        <f t="shared" si="97"/>
        <v>-</v>
      </c>
      <c r="AF101" s="223" t="str">
        <f t="shared" si="97"/>
        <v>-</v>
      </c>
      <c r="AG101" s="223" t="str">
        <f t="shared" si="97"/>
        <v>-</v>
      </c>
      <c r="AH101" s="223" t="str">
        <f t="shared" si="97"/>
        <v>-</v>
      </c>
      <c r="AI101" s="223" t="str">
        <f t="shared" si="97"/>
        <v>-</v>
      </c>
      <c r="AJ101" s="223" t="str">
        <f t="shared" si="97"/>
        <v>-</v>
      </c>
      <c r="AK101" s="223" t="str">
        <f t="shared" si="97"/>
        <v>-</v>
      </c>
      <c r="AL101" s="223" t="str">
        <f t="shared" si="97"/>
        <v>-</v>
      </c>
      <c r="AM101" s="223" t="str">
        <f t="shared" si="97"/>
        <v>-</v>
      </c>
      <c r="AN101" s="223" t="str">
        <f t="shared" si="97"/>
        <v>-</v>
      </c>
      <c r="AO101" s="223" t="str">
        <f t="shared" si="97"/>
        <v>-</v>
      </c>
      <c r="AP101" s="223" t="str">
        <f t="shared" si="97"/>
        <v>-</v>
      </c>
      <c r="AQ101" s="223" t="str">
        <f t="shared" si="97"/>
        <v>-</v>
      </c>
      <c r="AR101" s="223" t="str">
        <f t="shared" si="97"/>
        <v>-</v>
      </c>
      <c r="AS101" s="223" t="str">
        <f t="shared" si="97"/>
        <v>-</v>
      </c>
      <c r="AT101" s="223" t="str">
        <f t="shared" si="97"/>
        <v>-</v>
      </c>
      <c r="AU101" s="223" t="str">
        <f t="shared" si="97"/>
        <v>-</v>
      </c>
      <c r="AV101" s="223" t="str">
        <f t="shared" si="97"/>
        <v>-</v>
      </c>
      <c r="AW101" s="223" t="str">
        <f t="shared" si="97"/>
        <v>-</v>
      </c>
      <c r="AX101" s="223" t="str">
        <f t="shared" si="97"/>
        <v>-</v>
      </c>
      <c r="AY101" s="223" t="str">
        <f t="shared" si="97"/>
        <v>-</v>
      </c>
      <c r="AZ101" s="223" t="str">
        <f t="shared" si="97"/>
        <v>-</v>
      </c>
      <c r="BA101" s="223" t="str">
        <f t="shared" si="97"/>
        <v>-</v>
      </c>
      <c r="BB101" s="223" t="str">
        <f t="shared" si="97"/>
        <v>-</v>
      </c>
      <c r="BC101" s="223" t="str">
        <f t="shared" si="97"/>
        <v>-</v>
      </c>
      <c r="BD101" s="223" t="str">
        <f t="shared" si="97"/>
        <v>-</v>
      </c>
      <c r="BE101" s="223" t="str">
        <f t="shared" si="97"/>
        <v>-</v>
      </c>
      <c r="BF101" s="223" t="str">
        <f t="shared" si="97"/>
        <v>-</v>
      </c>
      <c r="BG101" s="223" t="str">
        <f t="shared" si="97"/>
        <v>-</v>
      </c>
      <c r="BH101" s="223" t="str">
        <f t="shared" si="97"/>
        <v>-</v>
      </c>
      <c r="BI101" s="223" t="str">
        <f t="shared" si="97"/>
        <v>-</v>
      </c>
      <c r="BJ101" s="223" t="str">
        <f t="shared" si="97"/>
        <v>-</v>
      </c>
      <c r="BK101" s="223" t="str">
        <f t="shared" si="97"/>
        <v>-</v>
      </c>
      <c r="BL101" s="223" t="str">
        <f t="shared" si="97"/>
        <v>-</v>
      </c>
      <c r="BM101" s="223" t="str">
        <f t="shared" si="97"/>
        <v>-</v>
      </c>
      <c r="BN101" s="223" t="str">
        <f t="shared" si="97"/>
        <v>-</v>
      </c>
      <c r="BO101" s="119">
        <f t="shared" ref="BO101:BO102" si="98">AVERAGE(O101:BN101)</f>
        <v>50</v>
      </c>
    </row>
    <row r="102" spans="1:67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8"/>
      <c r="N102" s="224" t="s">
        <v>937</v>
      </c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122" t="e">
        <f t="shared" si="98"/>
        <v>#DIV/0!</v>
      </c>
    </row>
    <row r="103" spans="1:67" ht="12.75" customHeight="1" x14ac:dyDescent="0.2">
      <c r="A103" s="304" t="s">
        <v>72</v>
      </c>
      <c r="B103" s="304">
        <v>21</v>
      </c>
      <c r="C103" s="304" t="s">
        <v>170</v>
      </c>
      <c r="D103" s="304" t="s">
        <v>171</v>
      </c>
      <c r="E103" s="304" t="s">
        <v>172</v>
      </c>
      <c r="F103" s="304" t="s">
        <v>213</v>
      </c>
      <c r="G103" s="304" t="s">
        <v>283</v>
      </c>
      <c r="H103" s="305" t="s">
        <v>180</v>
      </c>
      <c r="I103" s="304" t="s">
        <v>180</v>
      </c>
      <c r="J103" s="304"/>
      <c r="K103" s="304"/>
      <c r="L103" s="304"/>
      <c r="M103" s="303"/>
      <c r="N103" s="219" t="s">
        <v>934</v>
      </c>
      <c r="O103" s="220"/>
      <c r="P103" s="220"/>
      <c r="Q103" s="220"/>
      <c r="R103" s="220">
        <v>0</v>
      </c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0"/>
      <c r="BN103" s="220"/>
      <c r="BO103" s="132">
        <f t="shared" ref="BO103:BO105" si="99">SUM(O103:BN103)</f>
        <v>0</v>
      </c>
    </row>
    <row r="104" spans="1:67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8"/>
      <c r="N104" s="219" t="s">
        <v>935</v>
      </c>
      <c r="O104" s="220"/>
      <c r="P104" s="220"/>
      <c r="Q104" s="220"/>
      <c r="R104" s="220">
        <v>0</v>
      </c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132">
        <f t="shared" si="99"/>
        <v>0</v>
      </c>
    </row>
    <row r="105" spans="1:67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8"/>
      <c r="N105" s="221" t="s">
        <v>633</v>
      </c>
      <c r="O105" s="222" t="str">
        <f t="shared" ref="O105:BN105" si="100">IF(ISBLANK(O103),"-",O103+O104)</f>
        <v>-</v>
      </c>
      <c r="P105" s="222" t="str">
        <f t="shared" si="100"/>
        <v>-</v>
      </c>
      <c r="Q105" s="222" t="str">
        <f t="shared" si="100"/>
        <v>-</v>
      </c>
      <c r="R105" s="222">
        <f t="shared" si="100"/>
        <v>0</v>
      </c>
      <c r="S105" s="222" t="str">
        <f t="shared" si="100"/>
        <v>-</v>
      </c>
      <c r="T105" s="222" t="str">
        <f t="shared" si="100"/>
        <v>-</v>
      </c>
      <c r="U105" s="222" t="str">
        <f t="shared" si="100"/>
        <v>-</v>
      </c>
      <c r="V105" s="222" t="str">
        <f t="shared" si="100"/>
        <v>-</v>
      </c>
      <c r="W105" s="222" t="str">
        <f t="shared" si="100"/>
        <v>-</v>
      </c>
      <c r="X105" s="222" t="str">
        <f t="shared" si="100"/>
        <v>-</v>
      </c>
      <c r="Y105" s="222" t="str">
        <f t="shared" si="100"/>
        <v>-</v>
      </c>
      <c r="Z105" s="222" t="str">
        <f t="shared" si="100"/>
        <v>-</v>
      </c>
      <c r="AA105" s="222" t="str">
        <f t="shared" si="100"/>
        <v>-</v>
      </c>
      <c r="AB105" s="222" t="str">
        <f t="shared" si="100"/>
        <v>-</v>
      </c>
      <c r="AC105" s="222" t="str">
        <f t="shared" si="100"/>
        <v>-</v>
      </c>
      <c r="AD105" s="222" t="str">
        <f t="shared" si="100"/>
        <v>-</v>
      </c>
      <c r="AE105" s="222" t="str">
        <f t="shared" si="100"/>
        <v>-</v>
      </c>
      <c r="AF105" s="222" t="str">
        <f t="shared" si="100"/>
        <v>-</v>
      </c>
      <c r="AG105" s="222" t="str">
        <f t="shared" si="100"/>
        <v>-</v>
      </c>
      <c r="AH105" s="222" t="str">
        <f t="shared" si="100"/>
        <v>-</v>
      </c>
      <c r="AI105" s="222" t="str">
        <f t="shared" si="100"/>
        <v>-</v>
      </c>
      <c r="AJ105" s="222" t="str">
        <f t="shared" si="100"/>
        <v>-</v>
      </c>
      <c r="AK105" s="222" t="str">
        <f t="shared" si="100"/>
        <v>-</v>
      </c>
      <c r="AL105" s="222" t="str">
        <f t="shared" si="100"/>
        <v>-</v>
      </c>
      <c r="AM105" s="222" t="str">
        <f t="shared" si="100"/>
        <v>-</v>
      </c>
      <c r="AN105" s="222" t="str">
        <f t="shared" si="100"/>
        <v>-</v>
      </c>
      <c r="AO105" s="222" t="str">
        <f t="shared" si="100"/>
        <v>-</v>
      </c>
      <c r="AP105" s="222" t="str">
        <f t="shared" si="100"/>
        <v>-</v>
      </c>
      <c r="AQ105" s="222" t="str">
        <f t="shared" si="100"/>
        <v>-</v>
      </c>
      <c r="AR105" s="222" t="str">
        <f t="shared" si="100"/>
        <v>-</v>
      </c>
      <c r="AS105" s="222" t="str">
        <f t="shared" si="100"/>
        <v>-</v>
      </c>
      <c r="AT105" s="222" t="str">
        <f t="shared" si="100"/>
        <v>-</v>
      </c>
      <c r="AU105" s="222" t="str">
        <f t="shared" si="100"/>
        <v>-</v>
      </c>
      <c r="AV105" s="222" t="str">
        <f t="shared" si="100"/>
        <v>-</v>
      </c>
      <c r="AW105" s="222" t="str">
        <f t="shared" si="100"/>
        <v>-</v>
      </c>
      <c r="AX105" s="222" t="str">
        <f t="shared" si="100"/>
        <v>-</v>
      </c>
      <c r="AY105" s="222" t="str">
        <f t="shared" si="100"/>
        <v>-</v>
      </c>
      <c r="AZ105" s="222" t="str">
        <f t="shared" si="100"/>
        <v>-</v>
      </c>
      <c r="BA105" s="222" t="str">
        <f t="shared" si="100"/>
        <v>-</v>
      </c>
      <c r="BB105" s="222" t="str">
        <f t="shared" si="100"/>
        <v>-</v>
      </c>
      <c r="BC105" s="222" t="str">
        <f t="shared" si="100"/>
        <v>-</v>
      </c>
      <c r="BD105" s="222" t="str">
        <f t="shared" si="100"/>
        <v>-</v>
      </c>
      <c r="BE105" s="222" t="str">
        <f t="shared" si="100"/>
        <v>-</v>
      </c>
      <c r="BF105" s="222" t="str">
        <f t="shared" si="100"/>
        <v>-</v>
      </c>
      <c r="BG105" s="222" t="str">
        <f t="shared" si="100"/>
        <v>-</v>
      </c>
      <c r="BH105" s="222" t="str">
        <f t="shared" si="100"/>
        <v>-</v>
      </c>
      <c r="BI105" s="222" t="str">
        <f t="shared" si="100"/>
        <v>-</v>
      </c>
      <c r="BJ105" s="222" t="str">
        <f t="shared" si="100"/>
        <v>-</v>
      </c>
      <c r="BK105" s="222" t="str">
        <f t="shared" si="100"/>
        <v>-</v>
      </c>
      <c r="BL105" s="222" t="str">
        <f t="shared" si="100"/>
        <v>-</v>
      </c>
      <c r="BM105" s="222" t="str">
        <f t="shared" si="100"/>
        <v>-</v>
      </c>
      <c r="BN105" s="222" t="str">
        <f t="shared" si="100"/>
        <v>-</v>
      </c>
      <c r="BO105" s="133">
        <f t="shared" si="99"/>
        <v>0</v>
      </c>
    </row>
    <row r="106" spans="1:67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8"/>
      <c r="N106" s="219" t="s">
        <v>936</v>
      </c>
      <c r="O106" s="223" t="str">
        <f t="shared" ref="O106:BN106" si="101">IF(ISNUMBER(O105),(IF(O105&gt;0,(100/(O103+O104))*O103,"-")),"-")</f>
        <v>-</v>
      </c>
      <c r="P106" s="223" t="str">
        <f t="shared" si="101"/>
        <v>-</v>
      </c>
      <c r="Q106" s="223" t="str">
        <f t="shared" si="101"/>
        <v>-</v>
      </c>
      <c r="R106" s="223" t="str">
        <f t="shared" si="101"/>
        <v>-</v>
      </c>
      <c r="S106" s="223" t="str">
        <f t="shared" si="101"/>
        <v>-</v>
      </c>
      <c r="T106" s="223" t="str">
        <f t="shared" si="101"/>
        <v>-</v>
      </c>
      <c r="U106" s="223" t="str">
        <f t="shared" si="101"/>
        <v>-</v>
      </c>
      <c r="V106" s="223" t="str">
        <f t="shared" si="101"/>
        <v>-</v>
      </c>
      <c r="W106" s="223" t="str">
        <f t="shared" si="101"/>
        <v>-</v>
      </c>
      <c r="X106" s="223" t="str">
        <f t="shared" si="101"/>
        <v>-</v>
      </c>
      <c r="Y106" s="223" t="str">
        <f t="shared" si="101"/>
        <v>-</v>
      </c>
      <c r="Z106" s="223" t="str">
        <f t="shared" si="101"/>
        <v>-</v>
      </c>
      <c r="AA106" s="223" t="str">
        <f t="shared" si="101"/>
        <v>-</v>
      </c>
      <c r="AB106" s="223" t="str">
        <f t="shared" si="101"/>
        <v>-</v>
      </c>
      <c r="AC106" s="223" t="str">
        <f t="shared" si="101"/>
        <v>-</v>
      </c>
      <c r="AD106" s="223" t="str">
        <f t="shared" si="101"/>
        <v>-</v>
      </c>
      <c r="AE106" s="223" t="str">
        <f t="shared" si="101"/>
        <v>-</v>
      </c>
      <c r="AF106" s="223" t="str">
        <f t="shared" si="101"/>
        <v>-</v>
      </c>
      <c r="AG106" s="223" t="str">
        <f t="shared" si="101"/>
        <v>-</v>
      </c>
      <c r="AH106" s="223" t="str">
        <f t="shared" si="101"/>
        <v>-</v>
      </c>
      <c r="AI106" s="223" t="str">
        <f t="shared" si="101"/>
        <v>-</v>
      </c>
      <c r="AJ106" s="223" t="str">
        <f t="shared" si="101"/>
        <v>-</v>
      </c>
      <c r="AK106" s="223" t="str">
        <f t="shared" si="101"/>
        <v>-</v>
      </c>
      <c r="AL106" s="223" t="str">
        <f t="shared" si="101"/>
        <v>-</v>
      </c>
      <c r="AM106" s="223" t="str">
        <f t="shared" si="101"/>
        <v>-</v>
      </c>
      <c r="AN106" s="223" t="str">
        <f t="shared" si="101"/>
        <v>-</v>
      </c>
      <c r="AO106" s="223" t="str">
        <f t="shared" si="101"/>
        <v>-</v>
      </c>
      <c r="AP106" s="223" t="str">
        <f t="shared" si="101"/>
        <v>-</v>
      </c>
      <c r="AQ106" s="223" t="str">
        <f t="shared" si="101"/>
        <v>-</v>
      </c>
      <c r="AR106" s="223" t="str">
        <f t="shared" si="101"/>
        <v>-</v>
      </c>
      <c r="AS106" s="223" t="str">
        <f t="shared" si="101"/>
        <v>-</v>
      </c>
      <c r="AT106" s="223" t="str">
        <f t="shared" si="101"/>
        <v>-</v>
      </c>
      <c r="AU106" s="223" t="str">
        <f t="shared" si="101"/>
        <v>-</v>
      </c>
      <c r="AV106" s="223" t="str">
        <f t="shared" si="101"/>
        <v>-</v>
      </c>
      <c r="AW106" s="223" t="str">
        <f t="shared" si="101"/>
        <v>-</v>
      </c>
      <c r="AX106" s="223" t="str">
        <f t="shared" si="101"/>
        <v>-</v>
      </c>
      <c r="AY106" s="223" t="str">
        <f t="shared" si="101"/>
        <v>-</v>
      </c>
      <c r="AZ106" s="223" t="str">
        <f t="shared" si="101"/>
        <v>-</v>
      </c>
      <c r="BA106" s="223" t="str">
        <f t="shared" si="101"/>
        <v>-</v>
      </c>
      <c r="BB106" s="223" t="str">
        <f t="shared" si="101"/>
        <v>-</v>
      </c>
      <c r="BC106" s="223" t="str">
        <f t="shared" si="101"/>
        <v>-</v>
      </c>
      <c r="BD106" s="223" t="str">
        <f t="shared" si="101"/>
        <v>-</v>
      </c>
      <c r="BE106" s="223" t="str">
        <f t="shared" si="101"/>
        <v>-</v>
      </c>
      <c r="BF106" s="223" t="str">
        <f t="shared" si="101"/>
        <v>-</v>
      </c>
      <c r="BG106" s="223" t="str">
        <f t="shared" si="101"/>
        <v>-</v>
      </c>
      <c r="BH106" s="223" t="str">
        <f t="shared" si="101"/>
        <v>-</v>
      </c>
      <c r="BI106" s="223" t="str">
        <f t="shared" si="101"/>
        <v>-</v>
      </c>
      <c r="BJ106" s="223" t="str">
        <f t="shared" si="101"/>
        <v>-</v>
      </c>
      <c r="BK106" s="223" t="str">
        <f t="shared" si="101"/>
        <v>-</v>
      </c>
      <c r="BL106" s="223" t="str">
        <f t="shared" si="101"/>
        <v>-</v>
      </c>
      <c r="BM106" s="223" t="str">
        <f t="shared" si="101"/>
        <v>-</v>
      </c>
      <c r="BN106" s="223" t="str">
        <f t="shared" si="101"/>
        <v>-</v>
      </c>
      <c r="BO106" s="119" t="e">
        <f t="shared" ref="BO106:BO107" si="102">AVERAGE(O106:BN106)</f>
        <v>#DIV/0!</v>
      </c>
    </row>
    <row r="107" spans="1:67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8"/>
      <c r="N107" s="224" t="s">
        <v>937</v>
      </c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122" t="e">
        <f t="shared" si="102"/>
        <v>#DIV/0!</v>
      </c>
    </row>
    <row r="108" spans="1:67" ht="12.75" customHeight="1" x14ac:dyDescent="0.2">
      <c r="A108" s="304" t="s">
        <v>72</v>
      </c>
      <c r="B108" s="304">
        <v>22</v>
      </c>
      <c r="C108" s="304" t="s">
        <v>170</v>
      </c>
      <c r="D108" s="304" t="s">
        <v>171</v>
      </c>
      <c r="E108" s="304" t="s">
        <v>172</v>
      </c>
      <c r="F108" s="304" t="s">
        <v>214</v>
      </c>
      <c r="G108" s="304" t="s">
        <v>284</v>
      </c>
      <c r="H108" s="305" t="s">
        <v>180</v>
      </c>
      <c r="I108" s="304" t="s">
        <v>215</v>
      </c>
      <c r="J108" s="304"/>
      <c r="K108" s="304"/>
      <c r="L108" s="304"/>
      <c r="M108" s="303"/>
      <c r="N108" s="219" t="s">
        <v>934</v>
      </c>
      <c r="O108" s="220">
        <v>2</v>
      </c>
      <c r="P108" s="220"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v>0</v>
      </c>
      <c r="AH108" s="220">
        <v>0</v>
      </c>
      <c r="AI108" s="220">
        <v>0</v>
      </c>
      <c r="AJ108" s="220">
        <v>0</v>
      </c>
      <c r="AK108" s="220">
        <v>0</v>
      </c>
      <c r="AL108" s="220">
        <v>0</v>
      </c>
      <c r="AM108" s="220">
        <v>0</v>
      </c>
      <c r="AN108" s="220">
        <v>2</v>
      </c>
      <c r="AO108" s="220">
        <v>1</v>
      </c>
      <c r="AP108" s="220">
        <v>1</v>
      </c>
      <c r="AQ108" s="220">
        <v>3</v>
      </c>
      <c r="AR108" s="220">
        <v>1</v>
      </c>
      <c r="AS108" s="220">
        <v>8</v>
      </c>
      <c r="AT108" s="220">
        <v>66</v>
      </c>
      <c r="AU108" s="220">
        <v>11</v>
      </c>
      <c r="AV108" s="220">
        <v>14</v>
      </c>
      <c r="AW108" s="220">
        <v>44</v>
      </c>
      <c r="AX108" s="220">
        <v>70</v>
      </c>
      <c r="AY108" s="220">
        <v>76</v>
      </c>
      <c r="AZ108" s="220">
        <v>109</v>
      </c>
      <c r="BA108" s="220">
        <v>48</v>
      </c>
      <c r="BB108" s="220">
        <v>38</v>
      </c>
      <c r="BC108" s="220">
        <v>41</v>
      </c>
      <c r="BD108" s="220">
        <v>36</v>
      </c>
      <c r="BE108" s="220">
        <v>764</v>
      </c>
      <c r="BF108" s="220">
        <v>137</v>
      </c>
      <c r="BG108" s="220">
        <v>21</v>
      </c>
      <c r="BH108" s="220">
        <v>56</v>
      </c>
      <c r="BI108" s="220">
        <v>42</v>
      </c>
      <c r="BJ108" s="220">
        <v>0</v>
      </c>
      <c r="BK108" s="220">
        <v>0</v>
      </c>
      <c r="BL108" s="220">
        <v>0</v>
      </c>
      <c r="BM108" s="220"/>
      <c r="BN108" s="220"/>
      <c r="BO108" s="132">
        <f t="shared" ref="BO108:BO110" si="103">SUM(O108:BN108)</f>
        <v>1591</v>
      </c>
    </row>
    <row r="109" spans="1:67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8"/>
      <c r="N109" s="219" t="s">
        <v>935</v>
      </c>
      <c r="O109" s="220">
        <v>0</v>
      </c>
      <c r="P109" s="220">
        <v>1</v>
      </c>
      <c r="Q109" s="220">
        <v>0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220">
        <v>0</v>
      </c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v>0</v>
      </c>
      <c r="AH109" s="220">
        <v>0</v>
      </c>
      <c r="AI109" s="220">
        <v>0</v>
      </c>
      <c r="AJ109" s="220">
        <v>0</v>
      </c>
      <c r="AK109" s="220">
        <v>0</v>
      </c>
      <c r="AL109" s="220">
        <v>1</v>
      </c>
      <c r="AM109" s="220">
        <v>4</v>
      </c>
      <c r="AN109" s="220">
        <v>1</v>
      </c>
      <c r="AO109" s="220">
        <v>1</v>
      </c>
      <c r="AP109" s="220">
        <v>1</v>
      </c>
      <c r="AQ109" s="220">
        <v>2</v>
      </c>
      <c r="AR109" s="220">
        <v>6</v>
      </c>
      <c r="AS109" s="220">
        <v>20</v>
      </c>
      <c r="AT109" s="220">
        <v>50</v>
      </c>
      <c r="AU109" s="220">
        <v>13</v>
      </c>
      <c r="AV109" s="220">
        <v>36</v>
      </c>
      <c r="AW109" s="220">
        <v>59</v>
      </c>
      <c r="AX109" s="220">
        <v>93</v>
      </c>
      <c r="AY109" s="220">
        <v>89</v>
      </c>
      <c r="AZ109" s="220">
        <v>92</v>
      </c>
      <c r="BA109" s="220">
        <v>83</v>
      </c>
      <c r="BB109" s="220">
        <v>78</v>
      </c>
      <c r="BC109" s="220">
        <v>12</v>
      </c>
      <c r="BD109" s="220">
        <v>17</v>
      </c>
      <c r="BE109" s="220">
        <v>492</v>
      </c>
      <c r="BF109" s="220">
        <v>130</v>
      </c>
      <c r="BG109" s="220">
        <v>18</v>
      </c>
      <c r="BH109" s="220">
        <v>53</v>
      </c>
      <c r="BI109" s="220">
        <v>39</v>
      </c>
      <c r="BJ109" s="220">
        <v>2</v>
      </c>
      <c r="BK109" s="220">
        <v>0</v>
      </c>
      <c r="BL109" s="220">
        <v>0</v>
      </c>
      <c r="BM109" s="220"/>
      <c r="BN109" s="220"/>
      <c r="BO109" s="132">
        <f t="shared" si="103"/>
        <v>1393</v>
      </c>
    </row>
    <row r="110" spans="1:67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8"/>
      <c r="N110" s="221" t="s">
        <v>633</v>
      </c>
      <c r="O110" s="222">
        <f t="shared" ref="O110:BN110" si="104">IF(ISBLANK(O108),"-",O108+O109)</f>
        <v>2</v>
      </c>
      <c r="P110" s="222">
        <f t="shared" si="104"/>
        <v>1</v>
      </c>
      <c r="Q110" s="222">
        <f t="shared" si="104"/>
        <v>0</v>
      </c>
      <c r="R110" s="222">
        <f t="shared" si="104"/>
        <v>0</v>
      </c>
      <c r="S110" s="222">
        <f t="shared" si="104"/>
        <v>0</v>
      </c>
      <c r="T110" s="222">
        <f t="shared" si="104"/>
        <v>0</v>
      </c>
      <c r="U110" s="222">
        <f t="shared" si="104"/>
        <v>0</v>
      </c>
      <c r="V110" s="222">
        <f t="shared" si="104"/>
        <v>0</v>
      </c>
      <c r="W110" s="222">
        <f t="shared" si="104"/>
        <v>0</v>
      </c>
      <c r="X110" s="222">
        <f t="shared" si="104"/>
        <v>0</v>
      </c>
      <c r="Y110" s="222">
        <f t="shared" si="104"/>
        <v>0</v>
      </c>
      <c r="Z110" s="222">
        <f t="shared" si="104"/>
        <v>0</v>
      </c>
      <c r="AA110" s="222">
        <f t="shared" si="104"/>
        <v>0</v>
      </c>
      <c r="AB110" s="222">
        <f t="shared" si="104"/>
        <v>0</v>
      </c>
      <c r="AC110" s="222">
        <f t="shared" si="104"/>
        <v>0</v>
      </c>
      <c r="AD110" s="222">
        <f t="shared" si="104"/>
        <v>0</v>
      </c>
      <c r="AE110" s="222">
        <f t="shared" si="104"/>
        <v>0</v>
      </c>
      <c r="AF110" s="222">
        <f t="shared" si="104"/>
        <v>0</v>
      </c>
      <c r="AG110" s="222">
        <f t="shared" si="104"/>
        <v>0</v>
      </c>
      <c r="AH110" s="222">
        <f t="shared" si="104"/>
        <v>0</v>
      </c>
      <c r="AI110" s="222">
        <f t="shared" si="104"/>
        <v>0</v>
      </c>
      <c r="AJ110" s="222">
        <f t="shared" si="104"/>
        <v>0</v>
      </c>
      <c r="AK110" s="222">
        <f t="shared" si="104"/>
        <v>0</v>
      </c>
      <c r="AL110" s="222">
        <f t="shared" si="104"/>
        <v>1</v>
      </c>
      <c r="AM110" s="222">
        <f t="shared" si="104"/>
        <v>4</v>
      </c>
      <c r="AN110" s="222">
        <f t="shared" si="104"/>
        <v>3</v>
      </c>
      <c r="AO110" s="222">
        <f t="shared" si="104"/>
        <v>2</v>
      </c>
      <c r="AP110" s="222">
        <f t="shared" si="104"/>
        <v>2</v>
      </c>
      <c r="AQ110" s="222">
        <f t="shared" si="104"/>
        <v>5</v>
      </c>
      <c r="AR110" s="222">
        <f t="shared" si="104"/>
        <v>7</v>
      </c>
      <c r="AS110" s="222">
        <f t="shared" si="104"/>
        <v>28</v>
      </c>
      <c r="AT110" s="222">
        <f t="shared" si="104"/>
        <v>116</v>
      </c>
      <c r="AU110" s="222">
        <f t="shared" si="104"/>
        <v>24</v>
      </c>
      <c r="AV110" s="222">
        <f t="shared" si="104"/>
        <v>50</v>
      </c>
      <c r="AW110" s="222">
        <f t="shared" si="104"/>
        <v>103</v>
      </c>
      <c r="AX110" s="222">
        <f t="shared" si="104"/>
        <v>163</v>
      </c>
      <c r="AY110" s="222">
        <f t="shared" si="104"/>
        <v>165</v>
      </c>
      <c r="AZ110" s="222">
        <f t="shared" si="104"/>
        <v>201</v>
      </c>
      <c r="BA110" s="222">
        <f t="shared" si="104"/>
        <v>131</v>
      </c>
      <c r="BB110" s="222">
        <f t="shared" si="104"/>
        <v>116</v>
      </c>
      <c r="BC110" s="222">
        <f t="shared" si="104"/>
        <v>53</v>
      </c>
      <c r="BD110" s="222">
        <f t="shared" si="104"/>
        <v>53</v>
      </c>
      <c r="BE110" s="222">
        <f t="shared" si="104"/>
        <v>1256</v>
      </c>
      <c r="BF110" s="222">
        <f t="shared" si="104"/>
        <v>267</v>
      </c>
      <c r="BG110" s="222">
        <f t="shared" si="104"/>
        <v>39</v>
      </c>
      <c r="BH110" s="222">
        <f t="shared" si="104"/>
        <v>109</v>
      </c>
      <c r="BI110" s="222">
        <f t="shared" si="104"/>
        <v>81</v>
      </c>
      <c r="BJ110" s="222">
        <f t="shared" si="104"/>
        <v>2</v>
      </c>
      <c r="BK110" s="222">
        <f t="shared" si="104"/>
        <v>0</v>
      </c>
      <c r="BL110" s="222">
        <f t="shared" si="104"/>
        <v>0</v>
      </c>
      <c r="BM110" s="222" t="str">
        <f t="shared" si="104"/>
        <v>-</v>
      </c>
      <c r="BN110" s="222" t="str">
        <f t="shared" si="104"/>
        <v>-</v>
      </c>
      <c r="BO110" s="133">
        <f t="shared" si="103"/>
        <v>2984</v>
      </c>
    </row>
    <row r="111" spans="1:67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8"/>
      <c r="N111" s="219" t="s">
        <v>936</v>
      </c>
      <c r="O111" s="223">
        <f t="shared" ref="O111:BN111" si="105">IF(ISNUMBER(O110),(IF(O110&gt;0,(100/(O108+O109))*O108,"-")),"-")</f>
        <v>100</v>
      </c>
      <c r="P111" s="223">
        <f t="shared" si="105"/>
        <v>0</v>
      </c>
      <c r="Q111" s="223" t="str">
        <f t="shared" si="105"/>
        <v>-</v>
      </c>
      <c r="R111" s="223" t="str">
        <f t="shared" si="105"/>
        <v>-</v>
      </c>
      <c r="S111" s="223" t="str">
        <f t="shared" si="105"/>
        <v>-</v>
      </c>
      <c r="T111" s="223" t="str">
        <f t="shared" si="105"/>
        <v>-</v>
      </c>
      <c r="U111" s="223" t="str">
        <f t="shared" si="105"/>
        <v>-</v>
      </c>
      <c r="V111" s="223" t="str">
        <f t="shared" si="105"/>
        <v>-</v>
      </c>
      <c r="W111" s="223" t="str">
        <f t="shared" si="105"/>
        <v>-</v>
      </c>
      <c r="X111" s="223" t="str">
        <f t="shared" si="105"/>
        <v>-</v>
      </c>
      <c r="Y111" s="223" t="str">
        <f t="shared" si="105"/>
        <v>-</v>
      </c>
      <c r="Z111" s="223" t="str">
        <f t="shared" si="105"/>
        <v>-</v>
      </c>
      <c r="AA111" s="223" t="str">
        <f t="shared" si="105"/>
        <v>-</v>
      </c>
      <c r="AB111" s="223" t="str">
        <f t="shared" si="105"/>
        <v>-</v>
      </c>
      <c r="AC111" s="223" t="str">
        <f t="shared" si="105"/>
        <v>-</v>
      </c>
      <c r="AD111" s="223" t="str">
        <f t="shared" si="105"/>
        <v>-</v>
      </c>
      <c r="AE111" s="223" t="str">
        <f t="shared" si="105"/>
        <v>-</v>
      </c>
      <c r="AF111" s="223" t="str">
        <f t="shared" si="105"/>
        <v>-</v>
      </c>
      <c r="AG111" s="223" t="str">
        <f t="shared" si="105"/>
        <v>-</v>
      </c>
      <c r="AH111" s="223" t="str">
        <f t="shared" si="105"/>
        <v>-</v>
      </c>
      <c r="AI111" s="223" t="str">
        <f t="shared" si="105"/>
        <v>-</v>
      </c>
      <c r="AJ111" s="223" t="str">
        <f t="shared" si="105"/>
        <v>-</v>
      </c>
      <c r="AK111" s="223" t="str">
        <f t="shared" si="105"/>
        <v>-</v>
      </c>
      <c r="AL111" s="223">
        <f t="shared" si="105"/>
        <v>0</v>
      </c>
      <c r="AM111" s="223">
        <f t="shared" si="105"/>
        <v>0</v>
      </c>
      <c r="AN111" s="223">
        <f t="shared" si="105"/>
        <v>66.666666666666671</v>
      </c>
      <c r="AO111" s="223">
        <f t="shared" si="105"/>
        <v>50</v>
      </c>
      <c r="AP111" s="223">
        <f t="shared" si="105"/>
        <v>50</v>
      </c>
      <c r="AQ111" s="223">
        <f t="shared" si="105"/>
        <v>60</v>
      </c>
      <c r="AR111" s="223">
        <f t="shared" si="105"/>
        <v>14.285714285714286</v>
      </c>
      <c r="AS111" s="223">
        <f t="shared" si="105"/>
        <v>28.571428571428573</v>
      </c>
      <c r="AT111" s="223">
        <f t="shared" si="105"/>
        <v>56.896551724137929</v>
      </c>
      <c r="AU111" s="223">
        <f t="shared" si="105"/>
        <v>45.833333333333336</v>
      </c>
      <c r="AV111" s="223">
        <f t="shared" si="105"/>
        <v>28</v>
      </c>
      <c r="AW111" s="223">
        <f t="shared" si="105"/>
        <v>42.71844660194175</v>
      </c>
      <c r="AX111" s="223">
        <f t="shared" si="105"/>
        <v>42.944785276073617</v>
      </c>
      <c r="AY111" s="223">
        <f t="shared" si="105"/>
        <v>46.060606060606062</v>
      </c>
      <c r="AZ111" s="223">
        <f t="shared" si="105"/>
        <v>54.228855721393039</v>
      </c>
      <c r="BA111" s="223">
        <f t="shared" si="105"/>
        <v>36.641221374045806</v>
      </c>
      <c r="BB111" s="223">
        <f t="shared" si="105"/>
        <v>32.758620689655167</v>
      </c>
      <c r="BC111" s="223">
        <f t="shared" si="105"/>
        <v>77.35849056603773</v>
      </c>
      <c r="BD111" s="223">
        <f t="shared" si="105"/>
        <v>67.924528301886795</v>
      </c>
      <c r="BE111" s="223">
        <f t="shared" si="105"/>
        <v>60.828025477707001</v>
      </c>
      <c r="BF111" s="223">
        <f t="shared" si="105"/>
        <v>51.310861423220977</v>
      </c>
      <c r="BG111" s="223">
        <f t="shared" si="105"/>
        <v>53.846153846153854</v>
      </c>
      <c r="BH111" s="223">
        <f t="shared" si="105"/>
        <v>51.37614678899083</v>
      </c>
      <c r="BI111" s="223">
        <f t="shared" si="105"/>
        <v>51.851851851851848</v>
      </c>
      <c r="BJ111" s="223">
        <f t="shared" si="105"/>
        <v>0</v>
      </c>
      <c r="BK111" s="223" t="str">
        <f t="shared" si="105"/>
        <v>-</v>
      </c>
      <c r="BL111" s="223" t="str">
        <f t="shared" si="105"/>
        <v>-</v>
      </c>
      <c r="BM111" s="223" t="str">
        <f t="shared" si="105"/>
        <v>-</v>
      </c>
      <c r="BN111" s="223" t="str">
        <f t="shared" si="105"/>
        <v>-</v>
      </c>
      <c r="BO111" s="270">
        <f t="shared" ref="BO111:BO112" si="106">AVERAGE(O111:BN111)</f>
        <v>43.337121798549816</v>
      </c>
    </row>
    <row r="112" spans="1:67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8"/>
      <c r="N112" s="224" t="s">
        <v>937</v>
      </c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122" t="e">
        <f t="shared" si="106"/>
        <v>#DIV/0!</v>
      </c>
    </row>
    <row r="113" spans="1:67" ht="12.75" customHeight="1" x14ac:dyDescent="0.2">
      <c r="A113" s="304" t="s">
        <v>72</v>
      </c>
      <c r="B113" s="304">
        <v>23</v>
      </c>
      <c r="C113" s="304" t="s">
        <v>170</v>
      </c>
      <c r="D113" s="304" t="s">
        <v>171</v>
      </c>
      <c r="E113" s="304" t="s">
        <v>172</v>
      </c>
      <c r="F113" s="304" t="s">
        <v>214</v>
      </c>
      <c r="G113" s="304" t="s">
        <v>285</v>
      </c>
      <c r="H113" s="305" t="s">
        <v>180</v>
      </c>
      <c r="I113" s="304" t="s">
        <v>215</v>
      </c>
      <c r="J113" s="304"/>
      <c r="K113" s="304"/>
      <c r="L113" s="304"/>
      <c r="M113" s="303"/>
      <c r="N113" s="219" t="s">
        <v>934</v>
      </c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132">
        <f t="shared" ref="BO113:BO115" si="107">SUM(O113:BN113)</f>
        <v>0</v>
      </c>
    </row>
    <row r="114" spans="1:67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8"/>
      <c r="N114" s="219" t="s">
        <v>935</v>
      </c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132">
        <f t="shared" si="107"/>
        <v>0</v>
      </c>
    </row>
    <row r="115" spans="1:67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8"/>
      <c r="N115" s="221" t="s">
        <v>633</v>
      </c>
      <c r="O115" s="222" t="str">
        <f t="shared" ref="O115:BN115" si="108">IF(ISBLANK(O113),"-",O113+O114)</f>
        <v>-</v>
      </c>
      <c r="P115" s="222" t="str">
        <f t="shared" si="108"/>
        <v>-</v>
      </c>
      <c r="Q115" s="222" t="str">
        <f t="shared" si="108"/>
        <v>-</v>
      </c>
      <c r="R115" s="222" t="str">
        <f t="shared" si="108"/>
        <v>-</v>
      </c>
      <c r="S115" s="222" t="str">
        <f t="shared" si="108"/>
        <v>-</v>
      </c>
      <c r="T115" s="222" t="str">
        <f t="shared" si="108"/>
        <v>-</v>
      </c>
      <c r="U115" s="222" t="str">
        <f t="shared" si="108"/>
        <v>-</v>
      </c>
      <c r="V115" s="222" t="str">
        <f t="shared" si="108"/>
        <v>-</v>
      </c>
      <c r="W115" s="222" t="str">
        <f t="shared" si="108"/>
        <v>-</v>
      </c>
      <c r="X115" s="222" t="str">
        <f t="shared" si="108"/>
        <v>-</v>
      </c>
      <c r="Y115" s="222" t="str">
        <f t="shared" si="108"/>
        <v>-</v>
      </c>
      <c r="Z115" s="222" t="str">
        <f t="shared" si="108"/>
        <v>-</v>
      </c>
      <c r="AA115" s="222" t="str">
        <f t="shared" si="108"/>
        <v>-</v>
      </c>
      <c r="AB115" s="222" t="str">
        <f t="shared" si="108"/>
        <v>-</v>
      </c>
      <c r="AC115" s="222" t="str">
        <f t="shared" si="108"/>
        <v>-</v>
      </c>
      <c r="AD115" s="222" t="str">
        <f t="shared" si="108"/>
        <v>-</v>
      </c>
      <c r="AE115" s="222" t="str">
        <f t="shared" si="108"/>
        <v>-</v>
      </c>
      <c r="AF115" s="222" t="str">
        <f t="shared" si="108"/>
        <v>-</v>
      </c>
      <c r="AG115" s="222" t="str">
        <f t="shared" si="108"/>
        <v>-</v>
      </c>
      <c r="AH115" s="222" t="str">
        <f t="shared" si="108"/>
        <v>-</v>
      </c>
      <c r="AI115" s="222" t="str">
        <f t="shared" si="108"/>
        <v>-</v>
      </c>
      <c r="AJ115" s="222" t="str">
        <f t="shared" si="108"/>
        <v>-</v>
      </c>
      <c r="AK115" s="222" t="str">
        <f t="shared" si="108"/>
        <v>-</v>
      </c>
      <c r="AL115" s="222" t="str">
        <f t="shared" si="108"/>
        <v>-</v>
      </c>
      <c r="AM115" s="222" t="str">
        <f t="shared" si="108"/>
        <v>-</v>
      </c>
      <c r="AN115" s="222" t="str">
        <f t="shared" si="108"/>
        <v>-</v>
      </c>
      <c r="AO115" s="222" t="str">
        <f t="shared" si="108"/>
        <v>-</v>
      </c>
      <c r="AP115" s="222" t="str">
        <f t="shared" si="108"/>
        <v>-</v>
      </c>
      <c r="AQ115" s="222" t="str">
        <f t="shared" si="108"/>
        <v>-</v>
      </c>
      <c r="AR115" s="222" t="str">
        <f t="shared" si="108"/>
        <v>-</v>
      </c>
      <c r="AS115" s="222" t="str">
        <f t="shared" si="108"/>
        <v>-</v>
      </c>
      <c r="AT115" s="222" t="str">
        <f t="shared" si="108"/>
        <v>-</v>
      </c>
      <c r="AU115" s="222" t="str">
        <f t="shared" si="108"/>
        <v>-</v>
      </c>
      <c r="AV115" s="222" t="str">
        <f t="shared" si="108"/>
        <v>-</v>
      </c>
      <c r="AW115" s="222" t="str">
        <f t="shared" si="108"/>
        <v>-</v>
      </c>
      <c r="AX115" s="222" t="str">
        <f t="shared" si="108"/>
        <v>-</v>
      </c>
      <c r="AY115" s="222" t="str">
        <f t="shared" si="108"/>
        <v>-</v>
      </c>
      <c r="AZ115" s="222" t="str">
        <f t="shared" si="108"/>
        <v>-</v>
      </c>
      <c r="BA115" s="222" t="str">
        <f t="shared" si="108"/>
        <v>-</v>
      </c>
      <c r="BB115" s="222" t="str">
        <f t="shared" si="108"/>
        <v>-</v>
      </c>
      <c r="BC115" s="222" t="str">
        <f t="shared" si="108"/>
        <v>-</v>
      </c>
      <c r="BD115" s="222" t="str">
        <f t="shared" si="108"/>
        <v>-</v>
      </c>
      <c r="BE115" s="222" t="str">
        <f t="shared" si="108"/>
        <v>-</v>
      </c>
      <c r="BF115" s="222" t="str">
        <f t="shared" si="108"/>
        <v>-</v>
      </c>
      <c r="BG115" s="222" t="str">
        <f t="shared" si="108"/>
        <v>-</v>
      </c>
      <c r="BH115" s="222" t="str">
        <f t="shared" si="108"/>
        <v>-</v>
      </c>
      <c r="BI115" s="222" t="str">
        <f t="shared" si="108"/>
        <v>-</v>
      </c>
      <c r="BJ115" s="222" t="str">
        <f t="shared" si="108"/>
        <v>-</v>
      </c>
      <c r="BK115" s="222" t="str">
        <f t="shared" si="108"/>
        <v>-</v>
      </c>
      <c r="BL115" s="222" t="str">
        <f t="shared" si="108"/>
        <v>-</v>
      </c>
      <c r="BM115" s="222" t="str">
        <f t="shared" si="108"/>
        <v>-</v>
      </c>
      <c r="BN115" s="222" t="str">
        <f t="shared" si="108"/>
        <v>-</v>
      </c>
      <c r="BO115" s="133">
        <f t="shared" si="107"/>
        <v>0</v>
      </c>
    </row>
    <row r="116" spans="1:67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8"/>
      <c r="N116" s="219" t="s">
        <v>936</v>
      </c>
      <c r="O116" s="223" t="str">
        <f t="shared" ref="O116:BN116" si="109">IF(ISNUMBER(O115),(IF(O115&gt;0,(100/(O113+O114))*O113,"-")),"-")</f>
        <v>-</v>
      </c>
      <c r="P116" s="223" t="str">
        <f t="shared" si="109"/>
        <v>-</v>
      </c>
      <c r="Q116" s="223" t="str">
        <f t="shared" si="109"/>
        <v>-</v>
      </c>
      <c r="R116" s="223" t="str">
        <f t="shared" si="109"/>
        <v>-</v>
      </c>
      <c r="S116" s="223" t="str">
        <f t="shared" si="109"/>
        <v>-</v>
      </c>
      <c r="T116" s="223" t="str">
        <f t="shared" si="109"/>
        <v>-</v>
      </c>
      <c r="U116" s="223" t="str">
        <f t="shared" si="109"/>
        <v>-</v>
      </c>
      <c r="V116" s="223" t="str">
        <f t="shared" si="109"/>
        <v>-</v>
      </c>
      <c r="W116" s="223" t="str">
        <f t="shared" si="109"/>
        <v>-</v>
      </c>
      <c r="X116" s="223" t="str">
        <f t="shared" si="109"/>
        <v>-</v>
      </c>
      <c r="Y116" s="223" t="str">
        <f t="shared" si="109"/>
        <v>-</v>
      </c>
      <c r="Z116" s="223" t="str">
        <f t="shared" si="109"/>
        <v>-</v>
      </c>
      <c r="AA116" s="223" t="str">
        <f t="shared" si="109"/>
        <v>-</v>
      </c>
      <c r="AB116" s="223" t="str">
        <f t="shared" si="109"/>
        <v>-</v>
      </c>
      <c r="AC116" s="223" t="str">
        <f t="shared" si="109"/>
        <v>-</v>
      </c>
      <c r="AD116" s="223" t="str">
        <f t="shared" si="109"/>
        <v>-</v>
      </c>
      <c r="AE116" s="223" t="str">
        <f t="shared" si="109"/>
        <v>-</v>
      </c>
      <c r="AF116" s="223" t="str">
        <f t="shared" si="109"/>
        <v>-</v>
      </c>
      <c r="AG116" s="223" t="str">
        <f t="shared" si="109"/>
        <v>-</v>
      </c>
      <c r="AH116" s="223" t="str">
        <f t="shared" si="109"/>
        <v>-</v>
      </c>
      <c r="AI116" s="223" t="str">
        <f t="shared" si="109"/>
        <v>-</v>
      </c>
      <c r="AJ116" s="223" t="str">
        <f t="shared" si="109"/>
        <v>-</v>
      </c>
      <c r="AK116" s="223" t="str">
        <f t="shared" si="109"/>
        <v>-</v>
      </c>
      <c r="AL116" s="223" t="str">
        <f t="shared" si="109"/>
        <v>-</v>
      </c>
      <c r="AM116" s="223" t="str">
        <f t="shared" si="109"/>
        <v>-</v>
      </c>
      <c r="AN116" s="223" t="str">
        <f t="shared" si="109"/>
        <v>-</v>
      </c>
      <c r="AO116" s="223" t="str">
        <f t="shared" si="109"/>
        <v>-</v>
      </c>
      <c r="AP116" s="223" t="str">
        <f t="shared" si="109"/>
        <v>-</v>
      </c>
      <c r="AQ116" s="223" t="str">
        <f t="shared" si="109"/>
        <v>-</v>
      </c>
      <c r="AR116" s="223" t="str">
        <f t="shared" si="109"/>
        <v>-</v>
      </c>
      <c r="AS116" s="223" t="str">
        <f t="shared" si="109"/>
        <v>-</v>
      </c>
      <c r="AT116" s="223" t="str">
        <f t="shared" si="109"/>
        <v>-</v>
      </c>
      <c r="AU116" s="223" t="str">
        <f t="shared" si="109"/>
        <v>-</v>
      </c>
      <c r="AV116" s="223" t="str">
        <f t="shared" si="109"/>
        <v>-</v>
      </c>
      <c r="AW116" s="223" t="str">
        <f t="shared" si="109"/>
        <v>-</v>
      </c>
      <c r="AX116" s="223" t="str">
        <f t="shared" si="109"/>
        <v>-</v>
      </c>
      <c r="AY116" s="223" t="str">
        <f t="shared" si="109"/>
        <v>-</v>
      </c>
      <c r="AZ116" s="223" t="str">
        <f t="shared" si="109"/>
        <v>-</v>
      </c>
      <c r="BA116" s="223" t="str">
        <f t="shared" si="109"/>
        <v>-</v>
      </c>
      <c r="BB116" s="223" t="str">
        <f t="shared" si="109"/>
        <v>-</v>
      </c>
      <c r="BC116" s="223" t="str">
        <f t="shared" si="109"/>
        <v>-</v>
      </c>
      <c r="BD116" s="223" t="str">
        <f t="shared" si="109"/>
        <v>-</v>
      </c>
      <c r="BE116" s="223" t="str">
        <f t="shared" si="109"/>
        <v>-</v>
      </c>
      <c r="BF116" s="223" t="str">
        <f t="shared" si="109"/>
        <v>-</v>
      </c>
      <c r="BG116" s="223" t="str">
        <f t="shared" si="109"/>
        <v>-</v>
      </c>
      <c r="BH116" s="223" t="str">
        <f t="shared" si="109"/>
        <v>-</v>
      </c>
      <c r="BI116" s="223" t="str">
        <f t="shared" si="109"/>
        <v>-</v>
      </c>
      <c r="BJ116" s="223" t="str">
        <f t="shared" si="109"/>
        <v>-</v>
      </c>
      <c r="BK116" s="223" t="str">
        <f t="shared" si="109"/>
        <v>-</v>
      </c>
      <c r="BL116" s="223" t="str">
        <f t="shared" si="109"/>
        <v>-</v>
      </c>
      <c r="BM116" s="223" t="str">
        <f t="shared" si="109"/>
        <v>-</v>
      </c>
      <c r="BN116" s="223" t="str">
        <f t="shared" si="109"/>
        <v>-</v>
      </c>
      <c r="BO116" s="119" t="e">
        <f t="shared" ref="BO116:BO117" si="110">AVERAGE(O116:BN116)</f>
        <v>#DIV/0!</v>
      </c>
    </row>
    <row r="117" spans="1:67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8"/>
      <c r="N117" s="224" t="s">
        <v>937</v>
      </c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122" t="e">
        <f t="shared" si="110"/>
        <v>#DIV/0!</v>
      </c>
    </row>
    <row r="118" spans="1:67" ht="12.75" customHeight="1" x14ac:dyDescent="0.2">
      <c r="A118" s="304" t="s">
        <v>72</v>
      </c>
      <c r="B118" s="304">
        <v>24</v>
      </c>
      <c r="C118" s="304" t="s">
        <v>170</v>
      </c>
      <c r="D118" s="304" t="s">
        <v>171</v>
      </c>
      <c r="E118" s="304" t="s">
        <v>172</v>
      </c>
      <c r="F118" s="304" t="s">
        <v>216</v>
      </c>
      <c r="G118" s="304" t="s">
        <v>286</v>
      </c>
      <c r="H118" s="305" t="s">
        <v>174</v>
      </c>
      <c r="I118" s="304" t="s">
        <v>187</v>
      </c>
      <c r="J118" s="304"/>
      <c r="K118" s="304"/>
      <c r="L118" s="304"/>
      <c r="M118" s="303"/>
      <c r="N118" s="219" t="s">
        <v>934</v>
      </c>
      <c r="O118" s="230">
        <v>3</v>
      </c>
      <c r="P118" s="230">
        <v>0</v>
      </c>
      <c r="Q118" s="230">
        <v>0</v>
      </c>
      <c r="R118" s="230">
        <v>1</v>
      </c>
      <c r="S118" s="230">
        <v>0</v>
      </c>
      <c r="T118" s="230">
        <v>0</v>
      </c>
      <c r="U118" s="230">
        <v>0</v>
      </c>
      <c r="V118" s="230">
        <v>0</v>
      </c>
      <c r="W118" s="230">
        <v>0</v>
      </c>
      <c r="X118" s="230">
        <v>0</v>
      </c>
      <c r="Y118" s="230">
        <v>0</v>
      </c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132">
        <f t="shared" ref="BO118:BO120" si="111">SUM(O118:BN118)</f>
        <v>4</v>
      </c>
    </row>
    <row r="119" spans="1:67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8"/>
      <c r="N119" s="219" t="s">
        <v>935</v>
      </c>
      <c r="O119" s="230">
        <v>6</v>
      </c>
      <c r="P119" s="230">
        <v>1</v>
      </c>
      <c r="Q119" s="230">
        <v>0</v>
      </c>
      <c r="R119" s="230">
        <v>1</v>
      </c>
      <c r="S119" s="230">
        <v>0</v>
      </c>
      <c r="T119" s="230">
        <v>0</v>
      </c>
      <c r="U119" s="230">
        <v>1</v>
      </c>
      <c r="V119" s="230">
        <v>1</v>
      </c>
      <c r="W119" s="230">
        <v>0</v>
      </c>
      <c r="X119" s="230">
        <v>0</v>
      </c>
      <c r="Y119" s="230">
        <v>0</v>
      </c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132">
        <f t="shared" si="111"/>
        <v>10</v>
      </c>
    </row>
    <row r="120" spans="1:67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8"/>
      <c r="N120" s="221" t="s">
        <v>633</v>
      </c>
      <c r="O120" s="222">
        <f t="shared" ref="O120:BN120" si="112">IF(ISBLANK(O118),"-",O118+O119)</f>
        <v>9</v>
      </c>
      <c r="P120" s="222">
        <f t="shared" si="112"/>
        <v>1</v>
      </c>
      <c r="Q120" s="222">
        <f t="shared" si="112"/>
        <v>0</v>
      </c>
      <c r="R120" s="222">
        <f t="shared" si="112"/>
        <v>2</v>
      </c>
      <c r="S120" s="222">
        <f t="shared" si="112"/>
        <v>0</v>
      </c>
      <c r="T120" s="222">
        <f t="shared" si="112"/>
        <v>0</v>
      </c>
      <c r="U120" s="222">
        <f t="shared" si="112"/>
        <v>1</v>
      </c>
      <c r="V120" s="222">
        <f t="shared" si="112"/>
        <v>1</v>
      </c>
      <c r="W120" s="222">
        <f t="shared" si="112"/>
        <v>0</v>
      </c>
      <c r="X120" s="222">
        <f t="shared" si="112"/>
        <v>0</v>
      </c>
      <c r="Y120" s="222">
        <f t="shared" si="112"/>
        <v>0</v>
      </c>
      <c r="Z120" s="222" t="str">
        <f t="shared" si="112"/>
        <v>-</v>
      </c>
      <c r="AA120" s="222" t="str">
        <f t="shared" si="112"/>
        <v>-</v>
      </c>
      <c r="AB120" s="222" t="str">
        <f t="shared" si="112"/>
        <v>-</v>
      </c>
      <c r="AC120" s="222" t="str">
        <f t="shared" si="112"/>
        <v>-</v>
      </c>
      <c r="AD120" s="222" t="str">
        <f t="shared" si="112"/>
        <v>-</v>
      </c>
      <c r="AE120" s="222" t="str">
        <f t="shared" si="112"/>
        <v>-</v>
      </c>
      <c r="AF120" s="222" t="str">
        <f t="shared" si="112"/>
        <v>-</v>
      </c>
      <c r="AG120" s="222" t="str">
        <f t="shared" si="112"/>
        <v>-</v>
      </c>
      <c r="AH120" s="222" t="str">
        <f t="shared" si="112"/>
        <v>-</v>
      </c>
      <c r="AI120" s="222" t="str">
        <f t="shared" si="112"/>
        <v>-</v>
      </c>
      <c r="AJ120" s="222" t="str">
        <f t="shared" si="112"/>
        <v>-</v>
      </c>
      <c r="AK120" s="222" t="str">
        <f t="shared" si="112"/>
        <v>-</v>
      </c>
      <c r="AL120" s="222" t="str">
        <f t="shared" si="112"/>
        <v>-</v>
      </c>
      <c r="AM120" s="222" t="str">
        <f t="shared" si="112"/>
        <v>-</v>
      </c>
      <c r="AN120" s="222" t="str">
        <f t="shared" si="112"/>
        <v>-</v>
      </c>
      <c r="AO120" s="222" t="str">
        <f t="shared" si="112"/>
        <v>-</v>
      </c>
      <c r="AP120" s="222" t="str">
        <f t="shared" si="112"/>
        <v>-</v>
      </c>
      <c r="AQ120" s="222" t="str">
        <f t="shared" si="112"/>
        <v>-</v>
      </c>
      <c r="AR120" s="222" t="str">
        <f t="shared" si="112"/>
        <v>-</v>
      </c>
      <c r="AS120" s="222" t="str">
        <f t="shared" si="112"/>
        <v>-</v>
      </c>
      <c r="AT120" s="222" t="str">
        <f t="shared" si="112"/>
        <v>-</v>
      </c>
      <c r="AU120" s="222" t="str">
        <f t="shared" si="112"/>
        <v>-</v>
      </c>
      <c r="AV120" s="222" t="str">
        <f t="shared" si="112"/>
        <v>-</v>
      </c>
      <c r="AW120" s="222" t="str">
        <f t="shared" si="112"/>
        <v>-</v>
      </c>
      <c r="AX120" s="222" t="str">
        <f t="shared" si="112"/>
        <v>-</v>
      </c>
      <c r="AY120" s="222" t="str">
        <f t="shared" si="112"/>
        <v>-</v>
      </c>
      <c r="AZ120" s="222" t="str">
        <f t="shared" si="112"/>
        <v>-</v>
      </c>
      <c r="BA120" s="222" t="str">
        <f t="shared" si="112"/>
        <v>-</v>
      </c>
      <c r="BB120" s="222" t="str">
        <f t="shared" si="112"/>
        <v>-</v>
      </c>
      <c r="BC120" s="222" t="str">
        <f t="shared" si="112"/>
        <v>-</v>
      </c>
      <c r="BD120" s="222" t="str">
        <f t="shared" si="112"/>
        <v>-</v>
      </c>
      <c r="BE120" s="222" t="str">
        <f t="shared" si="112"/>
        <v>-</v>
      </c>
      <c r="BF120" s="222" t="str">
        <f t="shared" si="112"/>
        <v>-</v>
      </c>
      <c r="BG120" s="222" t="str">
        <f t="shared" si="112"/>
        <v>-</v>
      </c>
      <c r="BH120" s="222" t="str">
        <f t="shared" si="112"/>
        <v>-</v>
      </c>
      <c r="BI120" s="222" t="str">
        <f t="shared" si="112"/>
        <v>-</v>
      </c>
      <c r="BJ120" s="222" t="str">
        <f t="shared" si="112"/>
        <v>-</v>
      </c>
      <c r="BK120" s="222" t="str">
        <f t="shared" si="112"/>
        <v>-</v>
      </c>
      <c r="BL120" s="222" t="str">
        <f t="shared" si="112"/>
        <v>-</v>
      </c>
      <c r="BM120" s="222" t="str">
        <f t="shared" si="112"/>
        <v>-</v>
      </c>
      <c r="BN120" s="222" t="str">
        <f t="shared" si="112"/>
        <v>-</v>
      </c>
      <c r="BO120" s="133">
        <f t="shared" si="111"/>
        <v>14</v>
      </c>
    </row>
    <row r="121" spans="1:67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8"/>
      <c r="N121" s="219" t="s">
        <v>936</v>
      </c>
      <c r="O121" s="223">
        <f t="shared" ref="O121:BN121" si="113">IF(ISNUMBER(O120),(IF(O120&gt;0,(100/(O118+O119))*O118,"-")),"-")</f>
        <v>33.333333333333329</v>
      </c>
      <c r="P121" s="223">
        <f t="shared" si="113"/>
        <v>0</v>
      </c>
      <c r="Q121" s="223" t="str">
        <f t="shared" si="113"/>
        <v>-</v>
      </c>
      <c r="R121" s="223">
        <f t="shared" si="113"/>
        <v>50</v>
      </c>
      <c r="S121" s="223" t="str">
        <f t="shared" si="113"/>
        <v>-</v>
      </c>
      <c r="T121" s="223" t="str">
        <f t="shared" si="113"/>
        <v>-</v>
      </c>
      <c r="U121" s="223">
        <f t="shared" si="113"/>
        <v>0</v>
      </c>
      <c r="V121" s="223">
        <f t="shared" si="113"/>
        <v>0</v>
      </c>
      <c r="W121" s="223" t="str">
        <f t="shared" si="113"/>
        <v>-</v>
      </c>
      <c r="X121" s="223" t="str">
        <f t="shared" si="113"/>
        <v>-</v>
      </c>
      <c r="Y121" s="223" t="str">
        <f t="shared" si="113"/>
        <v>-</v>
      </c>
      <c r="Z121" s="223" t="str">
        <f t="shared" si="113"/>
        <v>-</v>
      </c>
      <c r="AA121" s="223" t="str">
        <f t="shared" si="113"/>
        <v>-</v>
      </c>
      <c r="AB121" s="223" t="str">
        <f t="shared" si="113"/>
        <v>-</v>
      </c>
      <c r="AC121" s="223" t="str">
        <f t="shared" si="113"/>
        <v>-</v>
      </c>
      <c r="AD121" s="223" t="str">
        <f t="shared" si="113"/>
        <v>-</v>
      </c>
      <c r="AE121" s="223" t="str">
        <f t="shared" si="113"/>
        <v>-</v>
      </c>
      <c r="AF121" s="223" t="str">
        <f t="shared" si="113"/>
        <v>-</v>
      </c>
      <c r="AG121" s="223" t="str">
        <f t="shared" si="113"/>
        <v>-</v>
      </c>
      <c r="AH121" s="223" t="str">
        <f t="shared" si="113"/>
        <v>-</v>
      </c>
      <c r="AI121" s="223" t="str">
        <f t="shared" si="113"/>
        <v>-</v>
      </c>
      <c r="AJ121" s="223" t="str">
        <f t="shared" si="113"/>
        <v>-</v>
      </c>
      <c r="AK121" s="223" t="str">
        <f t="shared" si="113"/>
        <v>-</v>
      </c>
      <c r="AL121" s="223" t="str">
        <f t="shared" si="113"/>
        <v>-</v>
      </c>
      <c r="AM121" s="223" t="str">
        <f t="shared" si="113"/>
        <v>-</v>
      </c>
      <c r="AN121" s="223" t="str">
        <f t="shared" si="113"/>
        <v>-</v>
      </c>
      <c r="AO121" s="223" t="str">
        <f t="shared" si="113"/>
        <v>-</v>
      </c>
      <c r="AP121" s="223" t="str">
        <f t="shared" si="113"/>
        <v>-</v>
      </c>
      <c r="AQ121" s="223" t="str">
        <f t="shared" si="113"/>
        <v>-</v>
      </c>
      <c r="AR121" s="223" t="str">
        <f t="shared" si="113"/>
        <v>-</v>
      </c>
      <c r="AS121" s="223" t="str">
        <f t="shared" si="113"/>
        <v>-</v>
      </c>
      <c r="AT121" s="223" t="str">
        <f t="shared" si="113"/>
        <v>-</v>
      </c>
      <c r="AU121" s="223" t="str">
        <f t="shared" si="113"/>
        <v>-</v>
      </c>
      <c r="AV121" s="223" t="str">
        <f t="shared" si="113"/>
        <v>-</v>
      </c>
      <c r="AW121" s="223" t="str">
        <f t="shared" si="113"/>
        <v>-</v>
      </c>
      <c r="AX121" s="223" t="str">
        <f t="shared" si="113"/>
        <v>-</v>
      </c>
      <c r="AY121" s="223" t="str">
        <f t="shared" si="113"/>
        <v>-</v>
      </c>
      <c r="AZ121" s="223" t="str">
        <f t="shared" si="113"/>
        <v>-</v>
      </c>
      <c r="BA121" s="223" t="str">
        <f t="shared" si="113"/>
        <v>-</v>
      </c>
      <c r="BB121" s="223" t="str">
        <f t="shared" si="113"/>
        <v>-</v>
      </c>
      <c r="BC121" s="223" t="str">
        <f t="shared" si="113"/>
        <v>-</v>
      </c>
      <c r="BD121" s="223" t="str">
        <f t="shared" si="113"/>
        <v>-</v>
      </c>
      <c r="BE121" s="223" t="str">
        <f t="shared" si="113"/>
        <v>-</v>
      </c>
      <c r="BF121" s="223" t="str">
        <f t="shared" si="113"/>
        <v>-</v>
      </c>
      <c r="BG121" s="223" t="str">
        <f t="shared" si="113"/>
        <v>-</v>
      </c>
      <c r="BH121" s="223" t="str">
        <f t="shared" si="113"/>
        <v>-</v>
      </c>
      <c r="BI121" s="223" t="str">
        <f t="shared" si="113"/>
        <v>-</v>
      </c>
      <c r="BJ121" s="223" t="str">
        <f t="shared" si="113"/>
        <v>-</v>
      </c>
      <c r="BK121" s="223" t="str">
        <f t="shared" si="113"/>
        <v>-</v>
      </c>
      <c r="BL121" s="223" t="str">
        <f t="shared" si="113"/>
        <v>-</v>
      </c>
      <c r="BM121" s="223" t="str">
        <f t="shared" si="113"/>
        <v>-</v>
      </c>
      <c r="BN121" s="223" t="str">
        <f t="shared" si="113"/>
        <v>-</v>
      </c>
      <c r="BO121" s="270">
        <f t="shared" ref="BO121:BO122" si="114">AVERAGE(O121:BN121)</f>
        <v>16.666666666666664</v>
      </c>
    </row>
    <row r="122" spans="1:67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8"/>
      <c r="N122" s="224" t="s">
        <v>937</v>
      </c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122" t="e">
        <f t="shared" si="114"/>
        <v>#DIV/0!</v>
      </c>
    </row>
    <row r="123" spans="1:67" ht="12.75" customHeight="1" x14ac:dyDescent="0.2">
      <c r="A123" s="304" t="s">
        <v>72</v>
      </c>
      <c r="B123" s="304">
        <v>25</v>
      </c>
      <c r="C123" s="304" t="s">
        <v>170</v>
      </c>
      <c r="D123" s="304" t="s">
        <v>171</v>
      </c>
      <c r="E123" s="304" t="s">
        <v>172</v>
      </c>
      <c r="F123" s="304" t="s">
        <v>216</v>
      </c>
      <c r="G123" s="304" t="s">
        <v>287</v>
      </c>
      <c r="H123" s="305" t="s">
        <v>174</v>
      </c>
      <c r="I123" s="304" t="s">
        <v>187</v>
      </c>
      <c r="J123" s="304"/>
      <c r="K123" s="304"/>
      <c r="L123" s="304"/>
      <c r="M123" s="303"/>
      <c r="N123" s="219" t="s">
        <v>934</v>
      </c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132">
        <f t="shared" ref="BO123:BO125" si="115">SUM(O123:BN123)</f>
        <v>0</v>
      </c>
    </row>
    <row r="124" spans="1:67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8"/>
      <c r="N124" s="219" t="s">
        <v>935</v>
      </c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132">
        <f t="shared" si="115"/>
        <v>0</v>
      </c>
    </row>
    <row r="125" spans="1:67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8"/>
      <c r="N125" s="221" t="s">
        <v>633</v>
      </c>
      <c r="O125" s="222" t="str">
        <f t="shared" ref="O125:BN125" si="116">IF(ISBLANK(O123),"-",O123+O124)</f>
        <v>-</v>
      </c>
      <c r="P125" s="222" t="str">
        <f t="shared" si="116"/>
        <v>-</v>
      </c>
      <c r="Q125" s="222" t="str">
        <f t="shared" si="116"/>
        <v>-</v>
      </c>
      <c r="R125" s="222" t="str">
        <f t="shared" si="116"/>
        <v>-</v>
      </c>
      <c r="S125" s="222" t="str">
        <f t="shared" si="116"/>
        <v>-</v>
      </c>
      <c r="T125" s="222" t="str">
        <f t="shared" si="116"/>
        <v>-</v>
      </c>
      <c r="U125" s="222" t="str">
        <f t="shared" si="116"/>
        <v>-</v>
      </c>
      <c r="V125" s="222" t="str">
        <f t="shared" si="116"/>
        <v>-</v>
      </c>
      <c r="W125" s="222" t="str">
        <f t="shared" si="116"/>
        <v>-</v>
      </c>
      <c r="X125" s="222" t="str">
        <f t="shared" si="116"/>
        <v>-</v>
      </c>
      <c r="Y125" s="222" t="str">
        <f t="shared" si="116"/>
        <v>-</v>
      </c>
      <c r="Z125" s="222" t="str">
        <f t="shared" si="116"/>
        <v>-</v>
      </c>
      <c r="AA125" s="222" t="str">
        <f t="shared" si="116"/>
        <v>-</v>
      </c>
      <c r="AB125" s="222" t="str">
        <f t="shared" si="116"/>
        <v>-</v>
      </c>
      <c r="AC125" s="222" t="str">
        <f t="shared" si="116"/>
        <v>-</v>
      </c>
      <c r="AD125" s="222" t="str">
        <f t="shared" si="116"/>
        <v>-</v>
      </c>
      <c r="AE125" s="222" t="str">
        <f t="shared" si="116"/>
        <v>-</v>
      </c>
      <c r="AF125" s="222" t="str">
        <f t="shared" si="116"/>
        <v>-</v>
      </c>
      <c r="AG125" s="222" t="str">
        <f t="shared" si="116"/>
        <v>-</v>
      </c>
      <c r="AH125" s="222" t="str">
        <f t="shared" si="116"/>
        <v>-</v>
      </c>
      <c r="AI125" s="222" t="str">
        <f t="shared" si="116"/>
        <v>-</v>
      </c>
      <c r="AJ125" s="222" t="str">
        <f t="shared" si="116"/>
        <v>-</v>
      </c>
      <c r="AK125" s="222" t="str">
        <f t="shared" si="116"/>
        <v>-</v>
      </c>
      <c r="AL125" s="222" t="str">
        <f t="shared" si="116"/>
        <v>-</v>
      </c>
      <c r="AM125" s="222" t="str">
        <f t="shared" si="116"/>
        <v>-</v>
      </c>
      <c r="AN125" s="222" t="str">
        <f t="shared" si="116"/>
        <v>-</v>
      </c>
      <c r="AO125" s="222" t="str">
        <f t="shared" si="116"/>
        <v>-</v>
      </c>
      <c r="AP125" s="222" t="str">
        <f t="shared" si="116"/>
        <v>-</v>
      </c>
      <c r="AQ125" s="222" t="str">
        <f t="shared" si="116"/>
        <v>-</v>
      </c>
      <c r="AR125" s="222" t="str">
        <f t="shared" si="116"/>
        <v>-</v>
      </c>
      <c r="AS125" s="222" t="str">
        <f t="shared" si="116"/>
        <v>-</v>
      </c>
      <c r="AT125" s="222" t="str">
        <f t="shared" si="116"/>
        <v>-</v>
      </c>
      <c r="AU125" s="222" t="str">
        <f t="shared" si="116"/>
        <v>-</v>
      </c>
      <c r="AV125" s="222" t="str">
        <f t="shared" si="116"/>
        <v>-</v>
      </c>
      <c r="AW125" s="222" t="str">
        <f t="shared" si="116"/>
        <v>-</v>
      </c>
      <c r="AX125" s="222" t="str">
        <f t="shared" si="116"/>
        <v>-</v>
      </c>
      <c r="AY125" s="222" t="str">
        <f t="shared" si="116"/>
        <v>-</v>
      </c>
      <c r="AZ125" s="222" t="str">
        <f t="shared" si="116"/>
        <v>-</v>
      </c>
      <c r="BA125" s="222" t="str">
        <f t="shared" si="116"/>
        <v>-</v>
      </c>
      <c r="BB125" s="222" t="str">
        <f t="shared" si="116"/>
        <v>-</v>
      </c>
      <c r="BC125" s="222" t="str">
        <f t="shared" si="116"/>
        <v>-</v>
      </c>
      <c r="BD125" s="222" t="str">
        <f t="shared" si="116"/>
        <v>-</v>
      </c>
      <c r="BE125" s="222" t="str">
        <f t="shared" si="116"/>
        <v>-</v>
      </c>
      <c r="BF125" s="222" t="str">
        <f t="shared" si="116"/>
        <v>-</v>
      </c>
      <c r="BG125" s="222" t="str">
        <f t="shared" si="116"/>
        <v>-</v>
      </c>
      <c r="BH125" s="222" t="str">
        <f t="shared" si="116"/>
        <v>-</v>
      </c>
      <c r="BI125" s="222" t="str">
        <f t="shared" si="116"/>
        <v>-</v>
      </c>
      <c r="BJ125" s="222" t="str">
        <f t="shared" si="116"/>
        <v>-</v>
      </c>
      <c r="BK125" s="222" t="str">
        <f t="shared" si="116"/>
        <v>-</v>
      </c>
      <c r="BL125" s="222" t="str">
        <f t="shared" si="116"/>
        <v>-</v>
      </c>
      <c r="BM125" s="222" t="str">
        <f t="shared" si="116"/>
        <v>-</v>
      </c>
      <c r="BN125" s="222" t="str">
        <f t="shared" si="116"/>
        <v>-</v>
      </c>
      <c r="BO125" s="133">
        <f t="shared" si="115"/>
        <v>0</v>
      </c>
    </row>
    <row r="126" spans="1:67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8"/>
      <c r="N126" s="219" t="s">
        <v>936</v>
      </c>
      <c r="O126" s="223" t="str">
        <f t="shared" ref="O126:BN126" si="117">IF(ISNUMBER(O125),(IF(O125&gt;0,(100/(O123+O124))*O123,"-")),"-")</f>
        <v>-</v>
      </c>
      <c r="P126" s="223" t="str">
        <f t="shared" si="117"/>
        <v>-</v>
      </c>
      <c r="Q126" s="223" t="str">
        <f t="shared" si="117"/>
        <v>-</v>
      </c>
      <c r="R126" s="223" t="str">
        <f t="shared" si="117"/>
        <v>-</v>
      </c>
      <c r="S126" s="223" t="str">
        <f t="shared" si="117"/>
        <v>-</v>
      </c>
      <c r="T126" s="223" t="str">
        <f t="shared" si="117"/>
        <v>-</v>
      </c>
      <c r="U126" s="223" t="str">
        <f t="shared" si="117"/>
        <v>-</v>
      </c>
      <c r="V126" s="223" t="str">
        <f t="shared" si="117"/>
        <v>-</v>
      </c>
      <c r="W126" s="223" t="str">
        <f t="shared" si="117"/>
        <v>-</v>
      </c>
      <c r="X126" s="223" t="str">
        <f t="shared" si="117"/>
        <v>-</v>
      </c>
      <c r="Y126" s="223" t="str">
        <f t="shared" si="117"/>
        <v>-</v>
      </c>
      <c r="Z126" s="223" t="str">
        <f t="shared" si="117"/>
        <v>-</v>
      </c>
      <c r="AA126" s="223" t="str">
        <f t="shared" si="117"/>
        <v>-</v>
      </c>
      <c r="AB126" s="223" t="str">
        <f t="shared" si="117"/>
        <v>-</v>
      </c>
      <c r="AC126" s="223" t="str">
        <f t="shared" si="117"/>
        <v>-</v>
      </c>
      <c r="AD126" s="223" t="str">
        <f t="shared" si="117"/>
        <v>-</v>
      </c>
      <c r="AE126" s="223" t="str">
        <f t="shared" si="117"/>
        <v>-</v>
      </c>
      <c r="AF126" s="223" t="str">
        <f t="shared" si="117"/>
        <v>-</v>
      </c>
      <c r="AG126" s="223" t="str">
        <f t="shared" si="117"/>
        <v>-</v>
      </c>
      <c r="AH126" s="223" t="str">
        <f t="shared" si="117"/>
        <v>-</v>
      </c>
      <c r="AI126" s="223" t="str">
        <f t="shared" si="117"/>
        <v>-</v>
      </c>
      <c r="AJ126" s="223" t="str">
        <f t="shared" si="117"/>
        <v>-</v>
      </c>
      <c r="AK126" s="223" t="str">
        <f t="shared" si="117"/>
        <v>-</v>
      </c>
      <c r="AL126" s="223" t="str">
        <f t="shared" si="117"/>
        <v>-</v>
      </c>
      <c r="AM126" s="223" t="str">
        <f t="shared" si="117"/>
        <v>-</v>
      </c>
      <c r="AN126" s="223" t="str">
        <f t="shared" si="117"/>
        <v>-</v>
      </c>
      <c r="AO126" s="223" t="str">
        <f t="shared" si="117"/>
        <v>-</v>
      </c>
      <c r="AP126" s="223" t="str">
        <f t="shared" si="117"/>
        <v>-</v>
      </c>
      <c r="AQ126" s="223" t="str">
        <f t="shared" si="117"/>
        <v>-</v>
      </c>
      <c r="AR126" s="223" t="str">
        <f t="shared" si="117"/>
        <v>-</v>
      </c>
      <c r="AS126" s="223" t="str">
        <f t="shared" si="117"/>
        <v>-</v>
      </c>
      <c r="AT126" s="223" t="str">
        <f t="shared" si="117"/>
        <v>-</v>
      </c>
      <c r="AU126" s="223" t="str">
        <f t="shared" si="117"/>
        <v>-</v>
      </c>
      <c r="AV126" s="223" t="str">
        <f t="shared" si="117"/>
        <v>-</v>
      </c>
      <c r="AW126" s="223" t="str">
        <f t="shared" si="117"/>
        <v>-</v>
      </c>
      <c r="AX126" s="223" t="str">
        <f t="shared" si="117"/>
        <v>-</v>
      </c>
      <c r="AY126" s="223" t="str">
        <f t="shared" si="117"/>
        <v>-</v>
      </c>
      <c r="AZ126" s="223" t="str">
        <f t="shared" si="117"/>
        <v>-</v>
      </c>
      <c r="BA126" s="223" t="str">
        <f t="shared" si="117"/>
        <v>-</v>
      </c>
      <c r="BB126" s="223" t="str">
        <f t="shared" si="117"/>
        <v>-</v>
      </c>
      <c r="BC126" s="223" t="str">
        <f t="shared" si="117"/>
        <v>-</v>
      </c>
      <c r="BD126" s="223" t="str">
        <f t="shared" si="117"/>
        <v>-</v>
      </c>
      <c r="BE126" s="223" t="str">
        <f t="shared" si="117"/>
        <v>-</v>
      </c>
      <c r="BF126" s="223" t="str">
        <f t="shared" si="117"/>
        <v>-</v>
      </c>
      <c r="BG126" s="223" t="str">
        <f t="shared" si="117"/>
        <v>-</v>
      </c>
      <c r="BH126" s="223" t="str">
        <f t="shared" si="117"/>
        <v>-</v>
      </c>
      <c r="BI126" s="223" t="str">
        <f t="shared" si="117"/>
        <v>-</v>
      </c>
      <c r="BJ126" s="223" t="str">
        <f t="shared" si="117"/>
        <v>-</v>
      </c>
      <c r="BK126" s="223" t="str">
        <f t="shared" si="117"/>
        <v>-</v>
      </c>
      <c r="BL126" s="223" t="str">
        <f t="shared" si="117"/>
        <v>-</v>
      </c>
      <c r="BM126" s="223" t="str">
        <f t="shared" si="117"/>
        <v>-</v>
      </c>
      <c r="BN126" s="223" t="str">
        <f t="shared" si="117"/>
        <v>-</v>
      </c>
      <c r="BO126" s="119" t="e">
        <f t="shared" ref="BO126:BO127" si="118">AVERAGE(O126:BN126)</f>
        <v>#DIV/0!</v>
      </c>
    </row>
    <row r="127" spans="1:67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8"/>
      <c r="N127" s="224" t="s">
        <v>937</v>
      </c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122" t="e">
        <f t="shared" si="118"/>
        <v>#DIV/0!</v>
      </c>
    </row>
    <row r="128" spans="1:67" ht="12.75" customHeight="1" x14ac:dyDescent="0.2">
      <c r="A128" s="304" t="s">
        <v>72</v>
      </c>
      <c r="B128" s="304">
        <v>26</v>
      </c>
      <c r="C128" s="304" t="s">
        <v>170</v>
      </c>
      <c r="D128" s="304" t="s">
        <v>171</v>
      </c>
      <c r="E128" s="304" t="s">
        <v>172</v>
      </c>
      <c r="F128" s="304" t="s">
        <v>217</v>
      </c>
      <c r="G128" s="304" t="s">
        <v>288</v>
      </c>
      <c r="H128" s="305" t="s">
        <v>197</v>
      </c>
      <c r="I128" s="304" t="s">
        <v>187</v>
      </c>
      <c r="J128" s="304"/>
      <c r="K128" s="304"/>
      <c r="L128" s="304"/>
      <c r="M128" s="303"/>
      <c r="N128" s="219" t="s">
        <v>934</v>
      </c>
      <c r="O128" s="220">
        <v>2</v>
      </c>
      <c r="P128" s="220">
        <v>2</v>
      </c>
      <c r="Q128" s="220">
        <v>0</v>
      </c>
      <c r="R128" s="220">
        <v>0</v>
      </c>
      <c r="S128" s="220">
        <v>1</v>
      </c>
      <c r="T128" s="220">
        <v>0</v>
      </c>
      <c r="U128" s="220">
        <v>0</v>
      </c>
      <c r="V128" s="220">
        <v>0</v>
      </c>
      <c r="W128" s="220">
        <v>0</v>
      </c>
      <c r="X128" s="220">
        <v>0</v>
      </c>
      <c r="Y128" s="220">
        <v>0</v>
      </c>
      <c r="Z128" s="220">
        <v>0</v>
      </c>
      <c r="AA128" s="220">
        <v>0</v>
      </c>
      <c r="AB128" s="220">
        <v>0</v>
      </c>
      <c r="AC128" s="220">
        <v>0</v>
      </c>
      <c r="AD128" s="220">
        <v>0</v>
      </c>
      <c r="AE128" s="220">
        <v>0</v>
      </c>
      <c r="AF128" s="220">
        <v>0</v>
      </c>
      <c r="AG128" s="220">
        <v>0</v>
      </c>
      <c r="AH128" s="220">
        <v>0</v>
      </c>
      <c r="AI128" s="220">
        <v>0</v>
      </c>
      <c r="AJ128" s="220">
        <v>0</v>
      </c>
      <c r="AK128" s="220">
        <v>0</v>
      </c>
      <c r="AL128" s="220">
        <v>0</v>
      </c>
      <c r="AM128" s="220">
        <v>0</v>
      </c>
      <c r="AN128" s="220">
        <v>1</v>
      </c>
      <c r="AO128" s="220">
        <v>3</v>
      </c>
      <c r="AP128" s="220">
        <v>1</v>
      </c>
      <c r="AQ128" s="220">
        <v>3</v>
      </c>
      <c r="AR128" s="220">
        <v>1</v>
      </c>
      <c r="AS128" s="220">
        <v>22</v>
      </c>
      <c r="AT128" s="220">
        <v>68</v>
      </c>
      <c r="AU128" s="220">
        <v>522</v>
      </c>
      <c r="AV128" s="220">
        <v>19</v>
      </c>
      <c r="AW128" s="220">
        <v>202</v>
      </c>
      <c r="AX128" s="220">
        <v>175</v>
      </c>
      <c r="AY128" s="220">
        <v>492</v>
      </c>
      <c r="AZ128" s="220">
        <v>144</v>
      </c>
      <c r="BA128" s="220">
        <v>118</v>
      </c>
      <c r="BB128" s="220">
        <v>13</v>
      </c>
      <c r="BC128" s="220">
        <v>4</v>
      </c>
      <c r="BD128" s="220">
        <v>100</v>
      </c>
      <c r="BE128" s="220">
        <v>143</v>
      </c>
      <c r="BF128" s="220">
        <v>46</v>
      </c>
      <c r="BG128" s="220">
        <v>17</v>
      </c>
      <c r="BH128" s="220">
        <v>248</v>
      </c>
      <c r="BI128" s="220">
        <v>516</v>
      </c>
      <c r="BJ128" s="220">
        <v>1</v>
      </c>
      <c r="BK128" s="220">
        <v>0</v>
      </c>
      <c r="BL128" s="220">
        <v>0</v>
      </c>
      <c r="BM128" s="220"/>
      <c r="BN128" s="220"/>
      <c r="BO128" s="132">
        <f t="shared" ref="BO128:BO130" si="119">SUM(O128:BN128)</f>
        <v>2864</v>
      </c>
    </row>
    <row r="129" spans="1:67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8"/>
      <c r="N129" s="219" t="s">
        <v>935</v>
      </c>
      <c r="O129" s="220">
        <v>4</v>
      </c>
      <c r="P129" s="220">
        <v>5</v>
      </c>
      <c r="Q129" s="220">
        <v>0</v>
      </c>
      <c r="R129" s="220">
        <v>0</v>
      </c>
      <c r="S129" s="220">
        <v>1</v>
      </c>
      <c r="T129" s="220">
        <v>0</v>
      </c>
      <c r="U129" s="220">
        <v>0</v>
      </c>
      <c r="V129" s="220">
        <v>0</v>
      </c>
      <c r="W129" s="220">
        <v>0</v>
      </c>
      <c r="X129" s="220">
        <v>0</v>
      </c>
      <c r="Y129" s="220">
        <v>0</v>
      </c>
      <c r="Z129" s="220">
        <v>0</v>
      </c>
      <c r="AA129" s="220">
        <v>0</v>
      </c>
      <c r="AB129" s="220">
        <v>0</v>
      </c>
      <c r="AC129" s="220">
        <v>0</v>
      </c>
      <c r="AD129" s="220">
        <v>0</v>
      </c>
      <c r="AE129" s="220">
        <v>0</v>
      </c>
      <c r="AF129" s="220">
        <v>0</v>
      </c>
      <c r="AG129" s="220">
        <v>0</v>
      </c>
      <c r="AH129" s="220">
        <v>0</v>
      </c>
      <c r="AI129" s="220">
        <v>0</v>
      </c>
      <c r="AJ129" s="220">
        <v>0</v>
      </c>
      <c r="AK129" s="220">
        <v>0</v>
      </c>
      <c r="AL129" s="220">
        <v>0</v>
      </c>
      <c r="AM129" s="220">
        <v>0</v>
      </c>
      <c r="AN129" s="220">
        <v>0</v>
      </c>
      <c r="AO129" s="220">
        <v>0</v>
      </c>
      <c r="AP129" s="220">
        <v>1</v>
      </c>
      <c r="AQ129" s="220">
        <v>5</v>
      </c>
      <c r="AR129" s="220">
        <v>4</v>
      </c>
      <c r="AS129" s="220">
        <v>40</v>
      </c>
      <c r="AT129" s="220">
        <v>114</v>
      </c>
      <c r="AU129" s="220">
        <v>213</v>
      </c>
      <c r="AV129" s="220">
        <v>36</v>
      </c>
      <c r="AW129" s="220">
        <v>363</v>
      </c>
      <c r="AX129" s="220">
        <v>227</v>
      </c>
      <c r="AY129" s="220">
        <v>280</v>
      </c>
      <c r="AZ129" s="220">
        <v>93</v>
      </c>
      <c r="BA129" s="220">
        <v>85</v>
      </c>
      <c r="BB129" s="220">
        <v>25</v>
      </c>
      <c r="BC129" s="220">
        <v>5</v>
      </c>
      <c r="BD129" s="220">
        <v>105</v>
      </c>
      <c r="BE129" s="220">
        <v>156</v>
      </c>
      <c r="BF129" s="220">
        <v>25</v>
      </c>
      <c r="BG129" s="220">
        <v>9</v>
      </c>
      <c r="BH129" s="220">
        <v>388</v>
      </c>
      <c r="BI129" s="220">
        <v>488</v>
      </c>
      <c r="BJ129" s="220">
        <v>4</v>
      </c>
      <c r="BK129" s="220">
        <v>0</v>
      </c>
      <c r="BL129" s="220">
        <v>1</v>
      </c>
      <c r="BM129" s="220"/>
      <c r="BN129" s="220"/>
      <c r="BO129" s="132">
        <f t="shared" si="119"/>
        <v>2677</v>
      </c>
    </row>
    <row r="130" spans="1:67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8"/>
      <c r="N130" s="221" t="s">
        <v>633</v>
      </c>
      <c r="O130" s="222">
        <f t="shared" ref="O130:BN130" si="120">IF(ISBLANK(O128),"-",O128+O129)</f>
        <v>6</v>
      </c>
      <c r="P130" s="222">
        <f t="shared" si="120"/>
        <v>7</v>
      </c>
      <c r="Q130" s="222">
        <f t="shared" si="120"/>
        <v>0</v>
      </c>
      <c r="R130" s="222">
        <f t="shared" si="120"/>
        <v>0</v>
      </c>
      <c r="S130" s="222">
        <f t="shared" si="120"/>
        <v>2</v>
      </c>
      <c r="T130" s="222">
        <f t="shared" si="120"/>
        <v>0</v>
      </c>
      <c r="U130" s="222">
        <f t="shared" si="120"/>
        <v>0</v>
      </c>
      <c r="V130" s="222">
        <f t="shared" si="120"/>
        <v>0</v>
      </c>
      <c r="W130" s="222">
        <f t="shared" si="120"/>
        <v>0</v>
      </c>
      <c r="X130" s="222">
        <f t="shared" si="120"/>
        <v>0</v>
      </c>
      <c r="Y130" s="222">
        <f t="shared" si="120"/>
        <v>0</v>
      </c>
      <c r="Z130" s="222">
        <f t="shared" si="120"/>
        <v>0</v>
      </c>
      <c r="AA130" s="222">
        <f t="shared" si="120"/>
        <v>0</v>
      </c>
      <c r="AB130" s="222">
        <f t="shared" si="120"/>
        <v>0</v>
      </c>
      <c r="AC130" s="222">
        <f t="shared" si="120"/>
        <v>0</v>
      </c>
      <c r="AD130" s="222">
        <f t="shared" si="120"/>
        <v>0</v>
      </c>
      <c r="AE130" s="222">
        <f t="shared" si="120"/>
        <v>0</v>
      </c>
      <c r="AF130" s="222">
        <f t="shared" si="120"/>
        <v>0</v>
      </c>
      <c r="AG130" s="222">
        <f t="shared" si="120"/>
        <v>0</v>
      </c>
      <c r="AH130" s="222">
        <f t="shared" si="120"/>
        <v>0</v>
      </c>
      <c r="AI130" s="222">
        <f t="shared" si="120"/>
        <v>0</v>
      </c>
      <c r="AJ130" s="222">
        <f t="shared" si="120"/>
        <v>0</v>
      </c>
      <c r="AK130" s="222">
        <f t="shared" si="120"/>
        <v>0</v>
      </c>
      <c r="AL130" s="222">
        <f t="shared" si="120"/>
        <v>0</v>
      </c>
      <c r="AM130" s="222">
        <f t="shared" si="120"/>
        <v>0</v>
      </c>
      <c r="AN130" s="222">
        <f t="shared" si="120"/>
        <v>1</v>
      </c>
      <c r="AO130" s="222">
        <f t="shared" si="120"/>
        <v>3</v>
      </c>
      <c r="AP130" s="222">
        <f t="shared" si="120"/>
        <v>2</v>
      </c>
      <c r="AQ130" s="222">
        <f t="shared" si="120"/>
        <v>8</v>
      </c>
      <c r="AR130" s="222">
        <f t="shared" si="120"/>
        <v>5</v>
      </c>
      <c r="AS130" s="222">
        <f t="shared" si="120"/>
        <v>62</v>
      </c>
      <c r="AT130" s="222">
        <f t="shared" si="120"/>
        <v>182</v>
      </c>
      <c r="AU130" s="222">
        <f t="shared" si="120"/>
        <v>735</v>
      </c>
      <c r="AV130" s="222">
        <f t="shared" si="120"/>
        <v>55</v>
      </c>
      <c r="AW130" s="222">
        <f t="shared" si="120"/>
        <v>565</v>
      </c>
      <c r="AX130" s="222">
        <f t="shared" si="120"/>
        <v>402</v>
      </c>
      <c r="AY130" s="222">
        <f t="shared" si="120"/>
        <v>772</v>
      </c>
      <c r="AZ130" s="222">
        <f t="shared" si="120"/>
        <v>237</v>
      </c>
      <c r="BA130" s="222">
        <f t="shared" si="120"/>
        <v>203</v>
      </c>
      <c r="BB130" s="222">
        <f t="shared" si="120"/>
        <v>38</v>
      </c>
      <c r="BC130" s="222">
        <f t="shared" si="120"/>
        <v>9</v>
      </c>
      <c r="BD130" s="222">
        <f t="shared" si="120"/>
        <v>205</v>
      </c>
      <c r="BE130" s="222">
        <f t="shared" si="120"/>
        <v>299</v>
      </c>
      <c r="BF130" s="222">
        <f t="shared" si="120"/>
        <v>71</v>
      </c>
      <c r="BG130" s="222">
        <f t="shared" si="120"/>
        <v>26</v>
      </c>
      <c r="BH130" s="222">
        <f t="shared" si="120"/>
        <v>636</v>
      </c>
      <c r="BI130" s="222">
        <f t="shared" si="120"/>
        <v>1004</v>
      </c>
      <c r="BJ130" s="222">
        <f t="shared" si="120"/>
        <v>5</v>
      </c>
      <c r="BK130" s="222">
        <f t="shared" si="120"/>
        <v>0</v>
      </c>
      <c r="BL130" s="222">
        <f t="shared" si="120"/>
        <v>1</v>
      </c>
      <c r="BM130" s="222" t="str">
        <f t="shared" si="120"/>
        <v>-</v>
      </c>
      <c r="BN130" s="222" t="str">
        <f t="shared" si="120"/>
        <v>-</v>
      </c>
      <c r="BO130" s="133">
        <f t="shared" si="119"/>
        <v>5541</v>
      </c>
    </row>
    <row r="131" spans="1:67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8"/>
      <c r="N131" s="219" t="s">
        <v>936</v>
      </c>
      <c r="O131" s="223">
        <f t="shared" ref="O131:BN131" si="121">IF(ISNUMBER(O130),(IF(O130&gt;0,(100/(O128+O129))*O128,"-")),"-")</f>
        <v>33.333333333333336</v>
      </c>
      <c r="P131" s="223">
        <f t="shared" si="121"/>
        <v>28.571428571428573</v>
      </c>
      <c r="Q131" s="223" t="str">
        <f t="shared" si="121"/>
        <v>-</v>
      </c>
      <c r="R131" s="223" t="str">
        <f t="shared" si="121"/>
        <v>-</v>
      </c>
      <c r="S131" s="223">
        <f t="shared" si="121"/>
        <v>50</v>
      </c>
      <c r="T131" s="223" t="str">
        <f t="shared" si="121"/>
        <v>-</v>
      </c>
      <c r="U131" s="223" t="str">
        <f t="shared" si="121"/>
        <v>-</v>
      </c>
      <c r="V131" s="223" t="str">
        <f t="shared" si="121"/>
        <v>-</v>
      </c>
      <c r="W131" s="223" t="str">
        <f t="shared" si="121"/>
        <v>-</v>
      </c>
      <c r="X131" s="223" t="str">
        <f t="shared" si="121"/>
        <v>-</v>
      </c>
      <c r="Y131" s="223" t="str">
        <f t="shared" si="121"/>
        <v>-</v>
      </c>
      <c r="Z131" s="223" t="str">
        <f t="shared" si="121"/>
        <v>-</v>
      </c>
      <c r="AA131" s="223" t="str">
        <f t="shared" si="121"/>
        <v>-</v>
      </c>
      <c r="AB131" s="223" t="str">
        <f t="shared" si="121"/>
        <v>-</v>
      </c>
      <c r="AC131" s="223" t="str">
        <f t="shared" si="121"/>
        <v>-</v>
      </c>
      <c r="AD131" s="223" t="str">
        <f t="shared" si="121"/>
        <v>-</v>
      </c>
      <c r="AE131" s="223" t="str">
        <f t="shared" si="121"/>
        <v>-</v>
      </c>
      <c r="AF131" s="223" t="str">
        <f t="shared" si="121"/>
        <v>-</v>
      </c>
      <c r="AG131" s="223" t="str">
        <f t="shared" si="121"/>
        <v>-</v>
      </c>
      <c r="AH131" s="223" t="str">
        <f t="shared" si="121"/>
        <v>-</v>
      </c>
      <c r="AI131" s="223" t="str">
        <f t="shared" si="121"/>
        <v>-</v>
      </c>
      <c r="AJ131" s="223" t="str">
        <f t="shared" si="121"/>
        <v>-</v>
      </c>
      <c r="AK131" s="223" t="str">
        <f t="shared" si="121"/>
        <v>-</v>
      </c>
      <c r="AL131" s="223" t="str">
        <f t="shared" si="121"/>
        <v>-</v>
      </c>
      <c r="AM131" s="223" t="str">
        <f t="shared" si="121"/>
        <v>-</v>
      </c>
      <c r="AN131" s="223">
        <f t="shared" si="121"/>
        <v>100</v>
      </c>
      <c r="AO131" s="223">
        <f t="shared" si="121"/>
        <v>100</v>
      </c>
      <c r="AP131" s="223">
        <f t="shared" si="121"/>
        <v>50</v>
      </c>
      <c r="AQ131" s="223">
        <f t="shared" si="121"/>
        <v>37.5</v>
      </c>
      <c r="AR131" s="223">
        <f t="shared" si="121"/>
        <v>20</v>
      </c>
      <c r="AS131" s="223">
        <f t="shared" si="121"/>
        <v>35.483870967741936</v>
      </c>
      <c r="AT131" s="223">
        <f t="shared" si="121"/>
        <v>37.362637362637365</v>
      </c>
      <c r="AU131" s="223">
        <f t="shared" si="121"/>
        <v>71.020408163265316</v>
      </c>
      <c r="AV131" s="223">
        <f t="shared" si="121"/>
        <v>34.545454545454547</v>
      </c>
      <c r="AW131" s="223">
        <f t="shared" si="121"/>
        <v>35.752212389380531</v>
      </c>
      <c r="AX131" s="223">
        <f t="shared" si="121"/>
        <v>43.53233830845771</v>
      </c>
      <c r="AY131" s="223">
        <f t="shared" si="121"/>
        <v>63.73056994818652</v>
      </c>
      <c r="AZ131" s="223">
        <f t="shared" si="121"/>
        <v>60.75949367088608</v>
      </c>
      <c r="BA131" s="223">
        <f t="shared" si="121"/>
        <v>58.128078817733993</v>
      </c>
      <c r="BB131" s="223">
        <f t="shared" si="121"/>
        <v>34.21052631578948</v>
      </c>
      <c r="BC131" s="223">
        <f t="shared" si="121"/>
        <v>44.444444444444443</v>
      </c>
      <c r="BD131" s="223">
        <f t="shared" si="121"/>
        <v>48.780487804878049</v>
      </c>
      <c r="BE131" s="223">
        <f t="shared" si="121"/>
        <v>47.826086956521742</v>
      </c>
      <c r="BF131" s="223">
        <f t="shared" si="121"/>
        <v>64.788732394366193</v>
      </c>
      <c r="BG131" s="223">
        <f t="shared" si="121"/>
        <v>65.384615384615387</v>
      </c>
      <c r="BH131" s="223">
        <f t="shared" si="121"/>
        <v>38.9937106918239</v>
      </c>
      <c r="BI131" s="223">
        <f t="shared" si="121"/>
        <v>51.394422310756973</v>
      </c>
      <c r="BJ131" s="223">
        <f t="shared" si="121"/>
        <v>20</v>
      </c>
      <c r="BK131" s="223" t="str">
        <f t="shared" si="121"/>
        <v>-</v>
      </c>
      <c r="BL131" s="223">
        <f t="shared" si="121"/>
        <v>0</v>
      </c>
      <c r="BM131" s="223" t="str">
        <f t="shared" si="121"/>
        <v>-</v>
      </c>
      <c r="BN131" s="223" t="str">
        <f t="shared" si="121"/>
        <v>-</v>
      </c>
      <c r="BO131" s="270">
        <f t="shared" ref="BO131:BO132" si="122">AVERAGE(O131:BN131)</f>
        <v>47.242327865988969</v>
      </c>
    </row>
    <row r="132" spans="1:67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8"/>
      <c r="N132" s="224" t="s">
        <v>937</v>
      </c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122" t="e">
        <f t="shared" si="122"/>
        <v>#DIV/0!</v>
      </c>
    </row>
    <row r="133" spans="1:67" ht="12.75" customHeight="1" x14ac:dyDescent="0.2">
      <c r="A133" s="304" t="s">
        <v>72</v>
      </c>
      <c r="B133" s="304">
        <v>27</v>
      </c>
      <c r="C133" s="304" t="s">
        <v>170</v>
      </c>
      <c r="D133" s="304" t="s">
        <v>171</v>
      </c>
      <c r="E133" s="304" t="s">
        <v>172</v>
      </c>
      <c r="F133" s="304" t="s">
        <v>217</v>
      </c>
      <c r="G133" s="304" t="s">
        <v>289</v>
      </c>
      <c r="H133" s="305" t="s">
        <v>197</v>
      </c>
      <c r="I133" s="304" t="s">
        <v>187</v>
      </c>
      <c r="J133" s="304"/>
      <c r="K133" s="304"/>
      <c r="L133" s="304"/>
      <c r="M133" s="303"/>
      <c r="N133" s="219" t="s">
        <v>934</v>
      </c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0"/>
      <c r="BN133" s="230"/>
      <c r="BO133" s="132">
        <f t="shared" ref="BO133:BO135" si="123">SUM(O133:BN133)</f>
        <v>0</v>
      </c>
    </row>
    <row r="134" spans="1:67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8"/>
      <c r="N134" s="219" t="s">
        <v>935</v>
      </c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0"/>
      <c r="BN134" s="230"/>
      <c r="BO134" s="132">
        <f t="shared" si="123"/>
        <v>0</v>
      </c>
    </row>
    <row r="135" spans="1:67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8"/>
      <c r="N135" s="221" t="s">
        <v>633</v>
      </c>
      <c r="O135" s="222" t="str">
        <f t="shared" ref="O135:BN135" si="124">IF(ISBLANK(O133),"-",O133+O134)</f>
        <v>-</v>
      </c>
      <c r="P135" s="222" t="str">
        <f t="shared" si="124"/>
        <v>-</v>
      </c>
      <c r="Q135" s="222" t="str">
        <f t="shared" si="124"/>
        <v>-</v>
      </c>
      <c r="R135" s="222" t="str">
        <f t="shared" si="124"/>
        <v>-</v>
      </c>
      <c r="S135" s="222" t="str">
        <f t="shared" si="124"/>
        <v>-</v>
      </c>
      <c r="T135" s="222" t="str">
        <f t="shared" si="124"/>
        <v>-</v>
      </c>
      <c r="U135" s="222" t="str">
        <f t="shared" si="124"/>
        <v>-</v>
      </c>
      <c r="V135" s="222" t="str">
        <f t="shared" si="124"/>
        <v>-</v>
      </c>
      <c r="W135" s="222" t="str">
        <f t="shared" si="124"/>
        <v>-</v>
      </c>
      <c r="X135" s="222" t="str">
        <f t="shared" si="124"/>
        <v>-</v>
      </c>
      <c r="Y135" s="222" t="str">
        <f t="shared" si="124"/>
        <v>-</v>
      </c>
      <c r="Z135" s="222" t="str">
        <f t="shared" si="124"/>
        <v>-</v>
      </c>
      <c r="AA135" s="222" t="str">
        <f t="shared" si="124"/>
        <v>-</v>
      </c>
      <c r="AB135" s="222" t="str">
        <f t="shared" si="124"/>
        <v>-</v>
      </c>
      <c r="AC135" s="222" t="str">
        <f t="shared" si="124"/>
        <v>-</v>
      </c>
      <c r="AD135" s="222" t="str">
        <f t="shared" si="124"/>
        <v>-</v>
      </c>
      <c r="AE135" s="222" t="str">
        <f t="shared" si="124"/>
        <v>-</v>
      </c>
      <c r="AF135" s="222" t="str">
        <f t="shared" si="124"/>
        <v>-</v>
      </c>
      <c r="AG135" s="222" t="str">
        <f t="shared" si="124"/>
        <v>-</v>
      </c>
      <c r="AH135" s="222" t="str">
        <f t="shared" si="124"/>
        <v>-</v>
      </c>
      <c r="AI135" s="222" t="str">
        <f t="shared" si="124"/>
        <v>-</v>
      </c>
      <c r="AJ135" s="222" t="str">
        <f t="shared" si="124"/>
        <v>-</v>
      </c>
      <c r="AK135" s="222" t="str">
        <f t="shared" si="124"/>
        <v>-</v>
      </c>
      <c r="AL135" s="222" t="str">
        <f t="shared" si="124"/>
        <v>-</v>
      </c>
      <c r="AM135" s="222" t="str">
        <f t="shared" si="124"/>
        <v>-</v>
      </c>
      <c r="AN135" s="222" t="str">
        <f t="shared" si="124"/>
        <v>-</v>
      </c>
      <c r="AO135" s="222" t="str">
        <f t="shared" si="124"/>
        <v>-</v>
      </c>
      <c r="AP135" s="222" t="str">
        <f t="shared" si="124"/>
        <v>-</v>
      </c>
      <c r="AQ135" s="222" t="str">
        <f t="shared" si="124"/>
        <v>-</v>
      </c>
      <c r="AR135" s="222" t="str">
        <f t="shared" si="124"/>
        <v>-</v>
      </c>
      <c r="AS135" s="222" t="str">
        <f t="shared" si="124"/>
        <v>-</v>
      </c>
      <c r="AT135" s="222" t="str">
        <f t="shared" si="124"/>
        <v>-</v>
      </c>
      <c r="AU135" s="222" t="str">
        <f t="shared" si="124"/>
        <v>-</v>
      </c>
      <c r="AV135" s="222" t="str">
        <f t="shared" si="124"/>
        <v>-</v>
      </c>
      <c r="AW135" s="222" t="str">
        <f t="shared" si="124"/>
        <v>-</v>
      </c>
      <c r="AX135" s="222" t="str">
        <f t="shared" si="124"/>
        <v>-</v>
      </c>
      <c r="AY135" s="222" t="str">
        <f t="shared" si="124"/>
        <v>-</v>
      </c>
      <c r="AZ135" s="222" t="str">
        <f t="shared" si="124"/>
        <v>-</v>
      </c>
      <c r="BA135" s="222" t="str">
        <f t="shared" si="124"/>
        <v>-</v>
      </c>
      <c r="BB135" s="222" t="str">
        <f t="shared" si="124"/>
        <v>-</v>
      </c>
      <c r="BC135" s="222" t="str">
        <f t="shared" si="124"/>
        <v>-</v>
      </c>
      <c r="BD135" s="222" t="str">
        <f t="shared" si="124"/>
        <v>-</v>
      </c>
      <c r="BE135" s="222" t="str">
        <f t="shared" si="124"/>
        <v>-</v>
      </c>
      <c r="BF135" s="222" t="str">
        <f t="shared" si="124"/>
        <v>-</v>
      </c>
      <c r="BG135" s="222" t="str">
        <f t="shared" si="124"/>
        <v>-</v>
      </c>
      <c r="BH135" s="222" t="str">
        <f t="shared" si="124"/>
        <v>-</v>
      </c>
      <c r="BI135" s="222" t="str">
        <f t="shared" si="124"/>
        <v>-</v>
      </c>
      <c r="BJ135" s="222" t="str">
        <f t="shared" si="124"/>
        <v>-</v>
      </c>
      <c r="BK135" s="222" t="str">
        <f t="shared" si="124"/>
        <v>-</v>
      </c>
      <c r="BL135" s="222" t="str">
        <f t="shared" si="124"/>
        <v>-</v>
      </c>
      <c r="BM135" s="222" t="str">
        <f t="shared" si="124"/>
        <v>-</v>
      </c>
      <c r="BN135" s="222" t="str">
        <f t="shared" si="124"/>
        <v>-</v>
      </c>
      <c r="BO135" s="133">
        <f t="shared" si="123"/>
        <v>0</v>
      </c>
    </row>
    <row r="136" spans="1:67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8"/>
      <c r="N136" s="219" t="s">
        <v>936</v>
      </c>
      <c r="O136" s="223" t="str">
        <f t="shared" ref="O136:BN136" si="125">IF(ISNUMBER(O135),(IF(O135&gt;0,(100/(O133+O134))*O133,"-")),"-")</f>
        <v>-</v>
      </c>
      <c r="P136" s="223" t="str">
        <f t="shared" si="125"/>
        <v>-</v>
      </c>
      <c r="Q136" s="223" t="str">
        <f t="shared" si="125"/>
        <v>-</v>
      </c>
      <c r="R136" s="223" t="str">
        <f t="shared" si="125"/>
        <v>-</v>
      </c>
      <c r="S136" s="223" t="str">
        <f t="shared" si="125"/>
        <v>-</v>
      </c>
      <c r="T136" s="223" t="str">
        <f t="shared" si="125"/>
        <v>-</v>
      </c>
      <c r="U136" s="223" t="str">
        <f t="shared" si="125"/>
        <v>-</v>
      </c>
      <c r="V136" s="223" t="str">
        <f t="shared" si="125"/>
        <v>-</v>
      </c>
      <c r="W136" s="223" t="str">
        <f t="shared" si="125"/>
        <v>-</v>
      </c>
      <c r="X136" s="223" t="str">
        <f t="shared" si="125"/>
        <v>-</v>
      </c>
      <c r="Y136" s="223" t="str">
        <f t="shared" si="125"/>
        <v>-</v>
      </c>
      <c r="Z136" s="223" t="str">
        <f t="shared" si="125"/>
        <v>-</v>
      </c>
      <c r="AA136" s="223" t="str">
        <f t="shared" si="125"/>
        <v>-</v>
      </c>
      <c r="AB136" s="223" t="str">
        <f t="shared" si="125"/>
        <v>-</v>
      </c>
      <c r="AC136" s="223" t="str">
        <f t="shared" si="125"/>
        <v>-</v>
      </c>
      <c r="AD136" s="223" t="str">
        <f t="shared" si="125"/>
        <v>-</v>
      </c>
      <c r="AE136" s="223" t="str">
        <f t="shared" si="125"/>
        <v>-</v>
      </c>
      <c r="AF136" s="223" t="str">
        <f t="shared" si="125"/>
        <v>-</v>
      </c>
      <c r="AG136" s="223" t="str">
        <f t="shared" si="125"/>
        <v>-</v>
      </c>
      <c r="AH136" s="223" t="str">
        <f t="shared" si="125"/>
        <v>-</v>
      </c>
      <c r="AI136" s="223" t="str">
        <f t="shared" si="125"/>
        <v>-</v>
      </c>
      <c r="AJ136" s="223" t="str">
        <f t="shared" si="125"/>
        <v>-</v>
      </c>
      <c r="AK136" s="223" t="str">
        <f t="shared" si="125"/>
        <v>-</v>
      </c>
      <c r="AL136" s="223" t="str">
        <f t="shared" si="125"/>
        <v>-</v>
      </c>
      <c r="AM136" s="223" t="str">
        <f t="shared" si="125"/>
        <v>-</v>
      </c>
      <c r="AN136" s="223" t="str">
        <f t="shared" si="125"/>
        <v>-</v>
      </c>
      <c r="AO136" s="223" t="str">
        <f t="shared" si="125"/>
        <v>-</v>
      </c>
      <c r="AP136" s="223" t="str">
        <f t="shared" si="125"/>
        <v>-</v>
      </c>
      <c r="AQ136" s="223" t="str">
        <f t="shared" si="125"/>
        <v>-</v>
      </c>
      <c r="AR136" s="223" t="str">
        <f t="shared" si="125"/>
        <v>-</v>
      </c>
      <c r="AS136" s="223" t="str">
        <f t="shared" si="125"/>
        <v>-</v>
      </c>
      <c r="AT136" s="223" t="str">
        <f t="shared" si="125"/>
        <v>-</v>
      </c>
      <c r="AU136" s="223" t="str">
        <f t="shared" si="125"/>
        <v>-</v>
      </c>
      <c r="AV136" s="223" t="str">
        <f t="shared" si="125"/>
        <v>-</v>
      </c>
      <c r="AW136" s="223" t="str">
        <f t="shared" si="125"/>
        <v>-</v>
      </c>
      <c r="AX136" s="223" t="str">
        <f t="shared" si="125"/>
        <v>-</v>
      </c>
      <c r="AY136" s="223" t="str">
        <f t="shared" si="125"/>
        <v>-</v>
      </c>
      <c r="AZ136" s="223" t="str">
        <f t="shared" si="125"/>
        <v>-</v>
      </c>
      <c r="BA136" s="223" t="str">
        <f t="shared" si="125"/>
        <v>-</v>
      </c>
      <c r="BB136" s="223" t="str">
        <f t="shared" si="125"/>
        <v>-</v>
      </c>
      <c r="BC136" s="223" t="str">
        <f t="shared" si="125"/>
        <v>-</v>
      </c>
      <c r="BD136" s="223" t="str">
        <f t="shared" si="125"/>
        <v>-</v>
      </c>
      <c r="BE136" s="223" t="str">
        <f t="shared" si="125"/>
        <v>-</v>
      </c>
      <c r="BF136" s="223" t="str">
        <f t="shared" si="125"/>
        <v>-</v>
      </c>
      <c r="BG136" s="223" t="str">
        <f t="shared" si="125"/>
        <v>-</v>
      </c>
      <c r="BH136" s="223" t="str">
        <f t="shared" si="125"/>
        <v>-</v>
      </c>
      <c r="BI136" s="223" t="str">
        <f t="shared" si="125"/>
        <v>-</v>
      </c>
      <c r="BJ136" s="223" t="str">
        <f t="shared" si="125"/>
        <v>-</v>
      </c>
      <c r="BK136" s="223" t="str">
        <f t="shared" si="125"/>
        <v>-</v>
      </c>
      <c r="BL136" s="223" t="str">
        <f t="shared" si="125"/>
        <v>-</v>
      </c>
      <c r="BM136" s="223" t="str">
        <f t="shared" si="125"/>
        <v>-</v>
      </c>
      <c r="BN136" s="223" t="str">
        <f t="shared" si="125"/>
        <v>-</v>
      </c>
      <c r="BO136" s="119" t="e">
        <f t="shared" ref="BO136:BO137" si="126">AVERAGE(O136:BN136)</f>
        <v>#DIV/0!</v>
      </c>
    </row>
    <row r="137" spans="1:67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8"/>
      <c r="N137" s="224" t="s">
        <v>937</v>
      </c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122" t="e">
        <f t="shared" si="126"/>
        <v>#DIV/0!</v>
      </c>
    </row>
    <row r="138" spans="1:67" ht="12.75" customHeight="1" x14ac:dyDescent="0.2">
      <c r="A138" s="304" t="s">
        <v>72</v>
      </c>
      <c r="B138" s="304">
        <v>28</v>
      </c>
      <c r="C138" s="304" t="s">
        <v>170</v>
      </c>
      <c r="D138" s="304" t="s">
        <v>171</v>
      </c>
      <c r="E138" s="304" t="s">
        <v>172</v>
      </c>
      <c r="F138" s="304" t="s">
        <v>218</v>
      </c>
      <c r="G138" s="304" t="s">
        <v>290</v>
      </c>
      <c r="H138" s="305" t="s">
        <v>174</v>
      </c>
      <c r="I138" s="304" t="s">
        <v>187</v>
      </c>
      <c r="J138" s="304"/>
      <c r="K138" s="304"/>
      <c r="L138" s="304"/>
      <c r="M138" s="303"/>
      <c r="N138" s="219" t="s">
        <v>934</v>
      </c>
      <c r="O138" s="230">
        <v>3</v>
      </c>
      <c r="P138" s="230">
        <v>5</v>
      </c>
      <c r="Q138" s="230">
        <v>0</v>
      </c>
      <c r="R138" s="230">
        <v>1</v>
      </c>
      <c r="S138" s="230">
        <v>5</v>
      </c>
      <c r="T138" s="230">
        <v>0</v>
      </c>
      <c r="U138" s="230">
        <v>0</v>
      </c>
      <c r="V138" s="230">
        <v>0</v>
      </c>
      <c r="W138" s="230">
        <v>0</v>
      </c>
      <c r="X138" s="230">
        <v>0</v>
      </c>
      <c r="Y138" s="230">
        <v>0</v>
      </c>
      <c r="Z138" s="230">
        <v>0</v>
      </c>
      <c r="AA138" s="230">
        <v>0</v>
      </c>
      <c r="AB138" s="230">
        <v>0</v>
      </c>
      <c r="AC138" s="230">
        <v>0</v>
      </c>
      <c r="AD138" s="230">
        <v>0</v>
      </c>
      <c r="AE138" s="230">
        <v>0</v>
      </c>
      <c r="AF138" s="230">
        <v>0</v>
      </c>
      <c r="AG138" s="230">
        <v>0</v>
      </c>
      <c r="AH138" s="230">
        <v>0</v>
      </c>
      <c r="AI138" s="230">
        <v>0</v>
      </c>
      <c r="AJ138" s="230">
        <v>0</v>
      </c>
      <c r="AK138" s="230">
        <v>0</v>
      </c>
      <c r="AL138" s="230">
        <v>0</v>
      </c>
      <c r="AM138" s="230">
        <v>1</v>
      </c>
      <c r="AN138" s="230">
        <v>1</v>
      </c>
      <c r="AO138" s="230">
        <v>2</v>
      </c>
      <c r="AP138" s="230">
        <v>9</v>
      </c>
      <c r="AQ138" s="230">
        <v>6</v>
      </c>
      <c r="AR138" s="230">
        <v>3</v>
      </c>
      <c r="AS138" s="230">
        <v>523</v>
      </c>
      <c r="AT138" s="230">
        <v>3968</v>
      </c>
      <c r="AU138" s="230">
        <v>112</v>
      </c>
      <c r="AV138" s="230">
        <v>342</v>
      </c>
      <c r="AW138" s="230">
        <v>672</v>
      </c>
      <c r="AX138" s="230">
        <v>1224</v>
      </c>
      <c r="AY138" s="230">
        <v>1528</v>
      </c>
      <c r="AZ138" s="230">
        <v>738</v>
      </c>
      <c r="BA138" s="230">
        <v>1012</v>
      </c>
      <c r="BB138" s="230">
        <v>125</v>
      </c>
      <c r="BC138" s="230">
        <v>123</v>
      </c>
      <c r="BD138" s="230">
        <v>252</v>
      </c>
      <c r="BE138" s="230">
        <v>67</v>
      </c>
      <c r="BF138" s="230">
        <v>720</v>
      </c>
      <c r="BG138" s="230">
        <v>58</v>
      </c>
      <c r="BH138" s="230">
        <v>184</v>
      </c>
      <c r="BI138" s="230">
        <v>688</v>
      </c>
      <c r="BJ138" s="230">
        <v>2</v>
      </c>
      <c r="BK138" s="230">
        <v>1</v>
      </c>
      <c r="BL138" s="230">
        <v>0</v>
      </c>
      <c r="BM138" s="230"/>
      <c r="BN138" s="230"/>
      <c r="BO138" s="132">
        <f t="shared" ref="BO138:BO140" si="127">SUM(O138:BN138)</f>
        <v>12375</v>
      </c>
    </row>
    <row r="139" spans="1:67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8"/>
      <c r="N139" s="219" t="s">
        <v>935</v>
      </c>
      <c r="O139" s="230">
        <v>17</v>
      </c>
      <c r="P139" s="230">
        <v>15</v>
      </c>
      <c r="Q139" s="230">
        <v>0</v>
      </c>
      <c r="R139" s="230">
        <v>2</v>
      </c>
      <c r="S139" s="230">
        <v>8</v>
      </c>
      <c r="T139" s="230">
        <v>1</v>
      </c>
      <c r="U139" s="230">
        <v>0</v>
      </c>
      <c r="V139" s="230">
        <v>3</v>
      </c>
      <c r="W139" s="230">
        <v>0</v>
      </c>
      <c r="X139" s="230">
        <v>0</v>
      </c>
      <c r="Y139" s="230">
        <v>0</v>
      </c>
      <c r="Z139" s="230">
        <v>0</v>
      </c>
      <c r="AA139" s="230">
        <v>0</v>
      </c>
      <c r="AB139" s="230">
        <v>0</v>
      </c>
      <c r="AC139" s="230">
        <v>0</v>
      </c>
      <c r="AD139" s="230">
        <v>0</v>
      </c>
      <c r="AE139" s="230">
        <v>0</v>
      </c>
      <c r="AF139" s="230">
        <v>0</v>
      </c>
      <c r="AG139" s="230">
        <v>1</v>
      </c>
      <c r="AH139" s="230">
        <v>0</v>
      </c>
      <c r="AI139" s="230">
        <v>0</v>
      </c>
      <c r="AJ139" s="230">
        <v>0</v>
      </c>
      <c r="AK139" s="230">
        <v>0</v>
      </c>
      <c r="AL139" s="230">
        <v>0</v>
      </c>
      <c r="AM139" s="230">
        <v>2</v>
      </c>
      <c r="AN139" s="230">
        <v>0</v>
      </c>
      <c r="AO139" s="230">
        <v>2</v>
      </c>
      <c r="AP139" s="230">
        <v>3</v>
      </c>
      <c r="AQ139" s="230">
        <v>8</v>
      </c>
      <c r="AR139" s="230">
        <v>6</v>
      </c>
      <c r="AS139" s="230">
        <v>298</v>
      </c>
      <c r="AT139" s="230">
        <v>2496</v>
      </c>
      <c r="AU139" s="230">
        <v>120</v>
      </c>
      <c r="AV139" s="230">
        <v>288</v>
      </c>
      <c r="AW139" s="230">
        <v>560</v>
      </c>
      <c r="AX139" s="230">
        <v>745</v>
      </c>
      <c r="AY139" s="230">
        <v>650</v>
      </c>
      <c r="AZ139" s="230">
        <v>226</v>
      </c>
      <c r="BA139" s="230">
        <v>492</v>
      </c>
      <c r="BB139" s="230">
        <v>69</v>
      </c>
      <c r="BC139" s="230">
        <v>32</v>
      </c>
      <c r="BD139" s="230">
        <v>240</v>
      </c>
      <c r="BE139" s="230">
        <v>60</v>
      </c>
      <c r="BF139" s="230">
        <v>848</v>
      </c>
      <c r="BG139" s="230">
        <v>65</v>
      </c>
      <c r="BH139" s="230">
        <v>296</v>
      </c>
      <c r="BI139" s="230">
        <v>672</v>
      </c>
      <c r="BJ139" s="230">
        <v>6</v>
      </c>
      <c r="BK139" s="230">
        <v>1</v>
      </c>
      <c r="BL139" s="230">
        <v>0</v>
      </c>
      <c r="BM139" s="230"/>
      <c r="BN139" s="230"/>
      <c r="BO139" s="132">
        <f t="shared" si="127"/>
        <v>8232</v>
      </c>
    </row>
    <row r="140" spans="1:67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8"/>
      <c r="N140" s="221" t="s">
        <v>633</v>
      </c>
      <c r="O140" s="222">
        <f t="shared" ref="O140:BN140" si="128">IF(ISBLANK(O138),"-",O138+O139)</f>
        <v>20</v>
      </c>
      <c r="P140" s="222">
        <f t="shared" si="128"/>
        <v>20</v>
      </c>
      <c r="Q140" s="222">
        <f t="shared" si="128"/>
        <v>0</v>
      </c>
      <c r="R140" s="222">
        <f t="shared" si="128"/>
        <v>3</v>
      </c>
      <c r="S140" s="222">
        <f t="shared" si="128"/>
        <v>13</v>
      </c>
      <c r="T140" s="222">
        <f t="shared" si="128"/>
        <v>1</v>
      </c>
      <c r="U140" s="222">
        <f t="shared" si="128"/>
        <v>0</v>
      </c>
      <c r="V140" s="222">
        <f t="shared" si="128"/>
        <v>3</v>
      </c>
      <c r="W140" s="222">
        <f t="shared" si="128"/>
        <v>0</v>
      </c>
      <c r="X140" s="222">
        <f t="shared" si="128"/>
        <v>0</v>
      </c>
      <c r="Y140" s="222">
        <f t="shared" si="128"/>
        <v>0</v>
      </c>
      <c r="Z140" s="222">
        <f t="shared" si="128"/>
        <v>0</v>
      </c>
      <c r="AA140" s="222">
        <f t="shared" si="128"/>
        <v>0</v>
      </c>
      <c r="AB140" s="222">
        <f t="shared" si="128"/>
        <v>0</v>
      </c>
      <c r="AC140" s="222">
        <f t="shared" si="128"/>
        <v>0</v>
      </c>
      <c r="AD140" s="222">
        <f t="shared" si="128"/>
        <v>0</v>
      </c>
      <c r="AE140" s="222">
        <f t="shared" si="128"/>
        <v>0</v>
      </c>
      <c r="AF140" s="222">
        <f t="shared" si="128"/>
        <v>0</v>
      </c>
      <c r="AG140" s="222">
        <f t="shared" si="128"/>
        <v>1</v>
      </c>
      <c r="AH140" s="222">
        <f t="shared" si="128"/>
        <v>0</v>
      </c>
      <c r="AI140" s="222">
        <f t="shared" si="128"/>
        <v>0</v>
      </c>
      <c r="AJ140" s="222">
        <f t="shared" si="128"/>
        <v>0</v>
      </c>
      <c r="AK140" s="222">
        <f t="shared" si="128"/>
        <v>0</v>
      </c>
      <c r="AL140" s="222">
        <f t="shared" si="128"/>
        <v>0</v>
      </c>
      <c r="AM140" s="222">
        <f t="shared" si="128"/>
        <v>3</v>
      </c>
      <c r="AN140" s="222">
        <f t="shared" si="128"/>
        <v>1</v>
      </c>
      <c r="AO140" s="222">
        <f t="shared" si="128"/>
        <v>4</v>
      </c>
      <c r="AP140" s="222">
        <f t="shared" si="128"/>
        <v>12</v>
      </c>
      <c r="AQ140" s="222">
        <f t="shared" si="128"/>
        <v>14</v>
      </c>
      <c r="AR140" s="222">
        <f t="shared" si="128"/>
        <v>9</v>
      </c>
      <c r="AS140" s="222">
        <f t="shared" si="128"/>
        <v>821</v>
      </c>
      <c r="AT140" s="222">
        <f t="shared" si="128"/>
        <v>6464</v>
      </c>
      <c r="AU140" s="222">
        <f t="shared" si="128"/>
        <v>232</v>
      </c>
      <c r="AV140" s="222">
        <f t="shared" si="128"/>
        <v>630</v>
      </c>
      <c r="AW140" s="222">
        <f t="shared" si="128"/>
        <v>1232</v>
      </c>
      <c r="AX140" s="222">
        <f t="shared" si="128"/>
        <v>1969</v>
      </c>
      <c r="AY140" s="222">
        <f t="shared" si="128"/>
        <v>2178</v>
      </c>
      <c r="AZ140" s="222">
        <f t="shared" si="128"/>
        <v>964</v>
      </c>
      <c r="BA140" s="222">
        <f t="shared" si="128"/>
        <v>1504</v>
      </c>
      <c r="BB140" s="222">
        <f t="shared" si="128"/>
        <v>194</v>
      </c>
      <c r="BC140" s="222">
        <f t="shared" si="128"/>
        <v>155</v>
      </c>
      <c r="BD140" s="222">
        <f t="shared" si="128"/>
        <v>492</v>
      </c>
      <c r="BE140" s="222">
        <f t="shared" si="128"/>
        <v>127</v>
      </c>
      <c r="BF140" s="222">
        <f t="shared" si="128"/>
        <v>1568</v>
      </c>
      <c r="BG140" s="222">
        <f t="shared" si="128"/>
        <v>123</v>
      </c>
      <c r="BH140" s="222">
        <f t="shared" si="128"/>
        <v>480</v>
      </c>
      <c r="BI140" s="222">
        <f t="shared" si="128"/>
        <v>1360</v>
      </c>
      <c r="BJ140" s="222">
        <f t="shared" si="128"/>
        <v>8</v>
      </c>
      <c r="BK140" s="222">
        <f t="shared" si="128"/>
        <v>2</v>
      </c>
      <c r="BL140" s="222">
        <f t="shared" si="128"/>
        <v>0</v>
      </c>
      <c r="BM140" s="222" t="str">
        <f t="shared" si="128"/>
        <v>-</v>
      </c>
      <c r="BN140" s="222" t="str">
        <f t="shared" si="128"/>
        <v>-</v>
      </c>
      <c r="BO140" s="133">
        <f t="shared" si="127"/>
        <v>20607</v>
      </c>
    </row>
    <row r="141" spans="1:67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8"/>
      <c r="N141" s="219" t="s">
        <v>936</v>
      </c>
      <c r="O141" s="223">
        <f t="shared" ref="O141:BN141" si="129">IF(ISNUMBER(O140),(IF(O140&gt;0,(100/(O138+O139))*O138,"-")),"-")</f>
        <v>15</v>
      </c>
      <c r="P141" s="223">
        <f t="shared" si="129"/>
        <v>25</v>
      </c>
      <c r="Q141" s="223" t="str">
        <f t="shared" si="129"/>
        <v>-</v>
      </c>
      <c r="R141" s="223">
        <f t="shared" si="129"/>
        <v>33.333333333333336</v>
      </c>
      <c r="S141" s="223">
        <f t="shared" si="129"/>
        <v>38.46153846153846</v>
      </c>
      <c r="T141" s="223">
        <f t="shared" si="129"/>
        <v>0</v>
      </c>
      <c r="U141" s="223" t="str">
        <f t="shared" si="129"/>
        <v>-</v>
      </c>
      <c r="V141" s="223">
        <f t="shared" si="129"/>
        <v>0</v>
      </c>
      <c r="W141" s="223" t="str">
        <f t="shared" si="129"/>
        <v>-</v>
      </c>
      <c r="X141" s="223" t="str">
        <f t="shared" si="129"/>
        <v>-</v>
      </c>
      <c r="Y141" s="223" t="str">
        <f t="shared" si="129"/>
        <v>-</v>
      </c>
      <c r="Z141" s="223" t="str">
        <f t="shared" si="129"/>
        <v>-</v>
      </c>
      <c r="AA141" s="223" t="str">
        <f t="shared" si="129"/>
        <v>-</v>
      </c>
      <c r="AB141" s="223" t="str">
        <f t="shared" si="129"/>
        <v>-</v>
      </c>
      <c r="AC141" s="223" t="str">
        <f t="shared" si="129"/>
        <v>-</v>
      </c>
      <c r="AD141" s="223" t="str">
        <f t="shared" si="129"/>
        <v>-</v>
      </c>
      <c r="AE141" s="223" t="str">
        <f t="shared" si="129"/>
        <v>-</v>
      </c>
      <c r="AF141" s="223" t="str">
        <f t="shared" si="129"/>
        <v>-</v>
      </c>
      <c r="AG141" s="223">
        <f t="shared" si="129"/>
        <v>0</v>
      </c>
      <c r="AH141" s="223" t="str">
        <f t="shared" si="129"/>
        <v>-</v>
      </c>
      <c r="AI141" s="223" t="str">
        <f t="shared" si="129"/>
        <v>-</v>
      </c>
      <c r="AJ141" s="223" t="str">
        <f t="shared" si="129"/>
        <v>-</v>
      </c>
      <c r="AK141" s="223" t="str">
        <f t="shared" si="129"/>
        <v>-</v>
      </c>
      <c r="AL141" s="223" t="str">
        <f t="shared" si="129"/>
        <v>-</v>
      </c>
      <c r="AM141" s="223">
        <f t="shared" si="129"/>
        <v>33.333333333333336</v>
      </c>
      <c r="AN141" s="223">
        <f t="shared" si="129"/>
        <v>100</v>
      </c>
      <c r="AO141" s="223">
        <f t="shared" si="129"/>
        <v>50</v>
      </c>
      <c r="AP141" s="223">
        <f t="shared" si="129"/>
        <v>75</v>
      </c>
      <c r="AQ141" s="223">
        <f t="shared" si="129"/>
        <v>42.857142857142861</v>
      </c>
      <c r="AR141" s="223">
        <f t="shared" si="129"/>
        <v>33.333333333333329</v>
      </c>
      <c r="AS141" s="223">
        <f t="shared" si="129"/>
        <v>63.702801461632156</v>
      </c>
      <c r="AT141" s="223">
        <f t="shared" si="129"/>
        <v>61.386138613861384</v>
      </c>
      <c r="AU141" s="223">
        <f t="shared" si="129"/>
        <v>48.275862068965516</v>
      </c>
      <c r="AV141" s="223">
        <f t="shared" si="129"/>
        <v>54.285714285714285</v>
      </c>
      <c r="AW141" s="223">
        <f t="shared" si="129"/>
        <v>54.545454545454547</v>
      </c>
      <c r="AX141" s="223">
        <f t="shared" si="129"/>
        <v>62.163534789233111</v>
      </c>
      <c r="AY141" s="223">
        <f t="shared" si="129"/>
        <v>70.156106519742877</v>
      </c>
      <c r="AZ141" s="223">
        <f t="shared" si="129"/>
        <v>76.556016597510379</v>
      </c>
      <c r="BA141" s="223">
        <f t="shared" si="129"/>
        <v>67.287234042553195</v>
      </c>
      <c r="BB141" s="223">
        <f t="shared" si="129"/>
        <v>64.432989690721641</v>
      </c>
      <c r="BC141" s="223">
        <f t="shared" si="129"/>
        <v>79.354838709677423</v>
      </c>
      <c r="BD141" s="223">
        <f t="shared" si="129"/>
        <v>51.219512195121951</v>
      </c>
      <c r="BE141" s="223">
        <f t="shared" si="129"/>
        <v>52.755905511811029</v>
      </c>
      <c r="BF141" s="223">
        <f t="shared" si="129"/>
        <v>45.91836734693878</v>
      </c>
      <c r="BG141" s="223">
        <f t="shared" si="129"/>
        <v>47.154471544715449</v>
      </c>
      <c r="BH141" s="223">
        <f t="shared" si="129"/>
        <v>38.333333333333336</v>
      </c>
      <c r="BI141" s="223">
        <f t="shared" si="129"/>
        <v>50.588235294117652</v>
      </c>
      <c r="BJ141" s="223">
        <f t="shared" si="129"/>
        <v>25</v>
      </c>
      <c r="BK141" s="223">
        <f t="shared" si="129"/>
        <v>50</v>
      </c>
      <c r="BL141" s="223" t="str">
        <f t="shared" si="129"/>
        <v>-</v>
      </c>
      <c r="BM141" s="223" t="str">
        <f t="shared" si="129"/>
        <v>-</v>
      </c>
      <c r="BN141" s="223" t="str">
        <f t="shared" si="129"/>
        <v>-</v>
      </c>
      <c r="BO141" s="270">
        <f t="shared" ref="BO141:BO142" si="130">AVERAGE(O141:BN141)</f>
        <v>47.169849933430811</v>
      </c>
    </row>
    <row r="142" spans="1:67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8"/>
      <c r="N142" s="224" t="s">
        <v>937</v>
      </c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122" t="e">
        <f t="shared" si="130"/>
        <v>#DIV/0!</v>
      </c>
    </row>
    <row r="143" spans="1:67" ht="12.75" customHeight="1" x14ac:dyDescent="0.2">
      <c r="A143" s="304" t="s">
        <v>72</v>
      </c>
      <c r="B143" s="304">
        <v>29</v>
      </c>
      <c r="C143" s="304" t="s">
        <v>170</v>
      </c>
      <c r="D143" s="304" t="s">
        <v>171</v>
      </c>
      <c r="E143" s="304" t="s">
        <v>172</v>
      </c>
      <c r="F143" s="304" t="s">
        <v>218</v>
      </c>
      <c r="G143" s="304" t="s">
        <v>291</v>
      </c>
      <c r="H143" s="305" t="s">
        <v>174</v>
      </c>
      <c r="I143" s="304" t="s">
        <v>187</v>
      </c>
      <c r="J143" s="304"/>
      <c r="K143" s="304"/>
      <c r="L143" s="304"/>
      <c r="M143" s="303"/>
      <c r="N143" s="219" t="s">
        <v>934</v>
      </c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132">
        <f t="shared" ref="BO143:BO145" si="131">SUM(O143:BN143)</f>
        <v>0</v>
      </c>
    </row>
    <row r="144" spans="1:67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8"/>
      <c r="N144" s="219" t="s">
        <v>935</v>
      </c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132">
        <f t="shared" si="131"/>
        <v>0</v>
      </c>
    </row>
    <row r="145" spans="1:67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8"/>
      <c r="N145" s="221" t="s">
        <v>633</v>
      </c>
      <c r="O145" s="222" t="str">
        <f t="shared" ref="O145:BN145" si="132">IF(ISBLANK(O143),"-",O143+O144)</f>
        <v>-</v>
      </c>
      <c r="P145" s="222" t="str">
        <f t="shared" si="132"/>
        <v>-</v>
      </c>
      <c r="Q145" s="222" t="str">
        <f t="shared" si="132"/>
        <v>-</v>
      </c>
      <c r="R145" s="222" t="str">
        <f t="shared" si="132"/>
        <v>-</v>
      </c>
      <c r="S145" s="222" t="str">
        <f t="shared" si="132"/>
        <v>-</v>
      </c>
      <c r="T145" s="222" t="str">
        <f t="shared" si="132"/>
        <v>-</v>
      </c>
      <c r="U145" s="222" t="str">
        <f t="shared" si="132"/>
        <v>-</v>
      </c>
      <c r="V145" s="222" t="str">
        <f t="shared" si="132"/>
        <v>-</v>
      </c>
      <c r="W145" s="222" t="str">
        <f t="shared" si="132"/>
        <v>-</v>
      </c>
      <c r="X145" s="222" t="str">
        <f t="shared" si="132"/>
        <v>-</v>
      </c>
      <c r="Y145" s="222" t="str">
        <f t="shared" si="132"/>
        <v>-</v>
      </c>
      <c r="Z145" s="222" t="str">
        <f t="shared" si="132"/>
        <v>-</v>
      </c>
      <c r="AA145" s="222" t="str">
        <f t="shared" si="132"/>
        <v>-</v>
      </c>
      <c r="AB145" s="222" t="str">
        <f t="shared" si="132"/>
        <v>-</v>
      </c>
      <c r="AC145" s="222" t="str">
        <f t="shared" si="132"/>
        <v>-</v>
      </c>
      <c r="AD145" s="222" t="str">
        <f t="shared" si="132"/>
        <v>-</v>
      </c>
      <c r="AE145" s="222" t="str">
        <f t="shared" si="132"/>
        <v>-</v>
      </c>
      <c r="AF145" s="222" t="str">
        <f t="shared" si="132"/>
        <v>-</v>
      </c>
      <c r="AG145" s="222" t="str">
        <f t="shared" si="132"/>
        <v>-</v>
      </c>
      <c r="AH145" s="222" t="str">
        <f t="shared" si="132"/>
        <v>-</v>
      </c>
      <c r="AI145" s="222" t="str">
        <f t="shared" si="132"/>
        <v>-</v>
      </c>
      <c r="AJ145" s="222" t="str">
        <f t="shared" si="132"/>
        <v>-</v>
      </c>
      <c r="AK145" s="222" t="str">
        <f t="shared" si="132"/>
        <v>-</v>
      </c>
      <c r="AL145" s="222" t="str">
        <f t="shared" si="132"/>
        <v>-</v>
      </c>
      <c r="AM145" s="222" t="str">
        <f t="shared" si="132"/>
        <v>-</v>
      </c>
      <c r="AN145" s="222" t="str">
        <f t="shared" si="132"/>
        <v>-</v>
      </c>
      <c r="AO145" s="222" t="str">
        <f t="shared" si="132"/>
        <v>-</v>
      </c>
      <c r="AP145" s="222" t="str">
        <f t="shared" si="132"/>
        <v>-</v>
      </c>
      <c r="AQ145" s="222" t="str">
        <f t="shared" si="132"/>
        <v>-</v>
      </c>
      <c r="AR145" s="222" t="str">
        <f t="shared" si="132"/>
        <v>-</v>
      </c>
      <c r="AS145" s="222" t="str">
        <f t="shared" si="132"/>
        <v>-</v>
      </c>
      <c r="AT145" s="222" t="str">
        <f t="shared" si="132"/>
        <v>-</v>
      </c>
      <c r="AU145" s="222" t="str">
        <f t="shared" si="132"/>
        <v>-</v>
      </c>
      <c r="AV145" s="222" t="str">
        <f t="shared" si="132"/>
        <v>-</v>
      </c>
      <c r="AW145" s="222" t="str">
        <f t="shared" si="132"/>
        <v>-</v>
      </c>
      <c r="AX145" s="222" t="str">
        <f t="shared" si="132"/>
        <v>-</v>
      </c>
      <c r="AY145" s="222" t="str">
        <f t="shared" si="132"/>
        <v>-</v>
      </c>
      <c r="AZ145" s="222" t="str">
        <f t="shared" si="132"/>
        <v>-</v>
      </c>
      <c r="BA145" s="222" t="str">
        <f t="shared" si="132"/>
        <v>-</v>
      </c>
      <c r="BB145" s="222" t="str">
        <f t="shared" si="132"/>
        <v>-</v>
      </c>
      <c r="BC145" s="222" t="str">
        <f t="shared" si="132"/>
        <v>-</v>
      </c>
      <c r="BD145" s="222" t="str">
        <f t="shared" si="132"/>
        <v>-</v>
      </c>
      <c r="BE145" s="222" t="str">
        <f t="shared" si="132"/>
        <v>-</v>
      </c>
      <c r="BF145" s="222" t="str">
        <f t="shared" si="132"/>
        <v>-</v>
      </c>
      <c r="BG145" s="222" t="str">
        <f t="shared" si="132"/>
        <v>-</v>
      </c>
      <c r="BH145" s="222" t="str">
        <f t="shared" si="132"/>
        <v>-</v>
      </c>
      <c r="BI145" s="222" t="str">
        <f t="shared" si="132"/>
        <v>-</v>
      </c>
      <c r="BJ145" s="222" t="str">
        <f t="shared" si="132"/>
        <v>-</v>
      </c>
      <c r="BK145" s="222" t="str">
        <f t="shared" si="132"/>
        <v>-</v>
      </c>
      <c r="BL145" s="222" t="str">
        <f t="shared" si="132"/>
        <v>-</v>
      </c>
      <c r="BM145" s="222" t="str">
        <f t="shared" si="132"/>
        <v>-</v>
      </c>
      <c r="BN145" s="222" t="str">
        <f t="shared" si="132"/>
        <v>-</v>
      </c>
      <c r="BO145" s="133">
        <f t="shared" si="131"/>
        <v>0</v>
      </c>
    </row>
    <row r="146" spans="1:67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8"/>
      <c r="N146" s="219" t="s">
        <v>936</v>
      </c>
      <c r="O146" s="223" t="str">
        <f t="shared" ref="O146:BN146" si="133">IF(ISNUMBER(O145),(IF(O145&gt;0,(100/(O143+O144))*O143,"-")),"-")</f>
        <v>-</v>
      </c>
      <c r="P146" s="223" t="str">
        <f t="shared" si="133"/>
        <v>-</v>
      </c>
      <c r="Q146" s="223" t="str">
        <f t="shared" si="133"/>
        <v>-</v>
      </c>
      <c r="R146" s="223" t="str">
        <f t="shared" si="133"/>
        <v>-</v>
      </c>
      <c r="S146" s="223" t="str">
        <f t="shared" si="133"/>
        <v>-</v>
      </c>
      <c r="T146" s="223" t="str">
        <f t="shared" si="133"/>
        <v>-</v>
      </c>
      <c r="U146" s="223" t="str">
        <f t="shared" si="133"/>
        <v>-</v>
      </c>
      <c r="V146" s="223" t="str">
        <f t="shared" si="133"/>
        <v>-</v>
      </c>
      <c r="W146" s="223" t="str">
        <f t="shared" si="133"/>
        <v>-</v>
      </c>
      <c r="X146" s="223" t="str">
        <f t="shared" si="133"/>
        <v>-</v>
      </c>
      <c r="Y146" s="223" t="str">
        <f t="shared" si="133"/>
        <v>-</v>
      </c>
      <c r="Z146" s="223" t="str">
        <f t="shared" si="133"/>
        <v>-</v>
      </c>
      <c r="AA146" s="223" t="str">
        <f t="shared" si="133"/>
        <v>-</v>
      </c>
      <c r="AB146" s="223" t="str">
        <f t="shared" si="133"/>
        <v>-</v>
      </c>
      <c r="AC146" s="223" t="str">
        <f t="shared" si="133"/>
        <v>-</v>
      </c>
      <c r="AD146" s="223" t="str">
        <f t="shared" si="133"/>
        <v>-</v>
      </c>
      <c r="AE146" s="223" t="str">
        <f t="shared" si="133"/>
        <v>-</v>
      </c>
      <c r="AF146" s="223" t="str">
        <f t="shared" si="133"/>
        <v>-</v>
      </c>
      <c r="AG146" s="223" t="str">
        <f t="shared" si="133"/>
        <v>-</v>
      </c>
      <c r="AH146" s="223" t="str">
        <f t="shared" si="133"/>
        <v>-</v>
      </c>
      <c r="AI146" s="223" t="str">
        <f t="shared" si="133"/>
        <v>-</v>
      </c>
      <c r="AJ146" s="223" t="str">
        <f t="shared" si="133"/>
        <v>-</v>
      </c>
      <c r="AK146" s="223" t="str">
        <f t="shared" si="133"/>
        <v>-</v>
      </c>
      <c r="AL146" s="223" t="str">
        <f t="shared" si="133"/>
        <v>-</v>
      </c>
      <c r="AM146" s="223" t="str">
        <f t="shared" si="133"/>
        <v>-</v>
      </c>
      <c r="AN146" s="223" t="str">
        <f t="shared" si="133"/>
        <v>-</v>
      </c>
      <c r="AO146" s="223" t="str">
        <f t="shared" si="133"/>
        <v>-</v>
      </c>
      <c r="AP146" s="223" t="str">
        <f t="shared" si="133"/>
        <v>-</v>
      </c>
      <c r="AQ146" s="223" t="str">
        <f t="shared" si="133"/>
        <v>-</v>
      </c>
      <c r="AR146" s="223" t="str">
        <f t="shared" si="133"/>
        <v>-</v>
      </c>
      <c r="AS146" s="223" t="str">
        <f t="shared" si="133"/>
        <v>-</v>
      </c>
      <c r="AT146" s="223" t="str">
        <f t="shared" si="133"/>
        <v>-</v>
      </c>
      <c r="AU146" s="223" t="str">
        <f t="shared" si="133"/>
        <v>-</v>
      </c>
      <c r="AV146" s="223" t="str">
        <f t="shared" si="133"/>
        <v>-</v>
      </c>
      <c r="AW146" s="223" t="str">
        <f t="shared" si="133"/>
        <v>-</v>
      </c>
      <c r="AX146" s="223" t="str">
        <f t="shared" si="133"/>
        <v>-</v>
      </c>
      <c r="AY146" s="223" t="str">
        <f t="shared" si="133"/>
        <v>-</v>
      </c>
      <c r="AZ146" s="223" t="str">
        <f t="shared" si="133"/>
        <v>-</v>
      </c>
      <c r="BA146" s="223" t="str">
        <f t="shared" si="133"/>
        <v>-</v>
      </c>
      <c r="BB146" s="223" t="str">
        <f t="shared" si="133"/>
        <v>-</v>
      </c>
      <c r="BC146" s="223" t="str">
        <f t="shared" si="133"/>
        <v>-</v>
      </c>
      <c r="BD146" s="223" t="str">
        <f t="shared" si="133"/>
        <v>-</v>
      </c>
      <c r="BE146" s="223" t="str">
        <f t="shared" si="133"/>
        <v>-</v>
      </c>
      <c r="BF146" s="223" t="str">
        <f t="shared" si="133"/>
        <v>-</v>
      </c>
      <c r="BG146" s="223" t="str">
        <f t="shared" si="133"/>
        <v>-</v>
      </c>
      <c r="BH146" s="223" t="str">
        <f t="shared" si="133"/>
        <v>-</v>
      </c>
      <c r="BI146" s="223" t="str">
        <f t="shared" si="133"/>
        <v>-</v>
      </c>
      <c r="BJ146" s="223" t="str">
        <f t="shared" si="133"/>
        <v>-</v>
      </c>
      <c r="BK146" s="223" t="str">
        <f t="shared" si="133"/>
        <v>-</v>
      </c>
      <c r="BL146" s="223" t="str">
        <f t="shared" si="133"/>
        <v>-</v>
      </c>
      <c r="BM146" s="223" t="str">
        <f t="shared" si="133"/>
        <v>-</v>
      </c>
      <c r="BN146" s="223" t="str">
        <f t="shared" si="133"/>
        <v>-</v>
      </c>
      <c r="BO146" s="119" t="e">
        <f t="shared" ref="BO146:BO147" si="134">AVERAGE(O146:BN146)</f>
        <v>#DIV/0!</v>
      </c>
    </row>
    <row r="147" spans="1:67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8"/>
      <c r="N147" s="224" t="s">
        <v>937</v>
      </c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122" t="e">
        <f t="shared" si="134"/>
        <v>#DIV/0!</v>
      </c>
    </row>
    <row r="148" spans="1:67" ht="12.75" customHeight="1" x14ac:dyDescent="0.2">
      <c r="A148" s="304" t="s">
        <v>72</v>
      </c>
      <c r="B148" s="304">
        <v>30</v>
      </c>
      <c r="C148" s="304" t="s">
        <v>170</v>
      </c>
      <c r="D148" s="304" t="s">
        <v>171</v>
      </c>
      <c r="E148" s="304" t="s">
        <v>172</v>
      </c>
      <c r="F148" s="304" t="s">
        <v>219</v>
      </c>
      <c r="G148" s="304" t="s">
        <v>292</v>
      </c>
      <c r="H148" s="305" t="s">
        <v>220</v>
      </c>
      <c r="I148" s="304" t="s">
        <v>215</v>
      </c>
      <c r="J148" s="304"/>
      <c r="K148" s="304"/>
      <c r="L148" s="304"/>
      <c r="M148" s="303"/>
      <c r="N148" s="219" t="s">
        <v>934</v>
      </c>
      <c r="O148" s="230"/>
      <c r="P148" s="230"/>
      <c r="Q148" s="230">
        <v>0</v>
      </c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132">
        <f t="shared" ref="BO148:BO150" si="135">SUM(O148:BN148)</f>
        <v>0</v>
      </c>
    </row>
    <row r="149" spans="1:67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8"/>
      <c r="N149" s="219" t="s">
        <v>935</v>
      </c>
      <c r="O149" s="230"/>
      <c r="P149" s="230"/>
      <c r="Q149" s="230">
        <v>0</v>
      </c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132">
        <f t="shared" si="135"/>
        <v>0</v>
      </c>
    </row>
    <row r="150" spans="1:67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8"/>
      <c r="N150" s="221" t="s">
        <v>633</v>
      </c>
      <c r="O150" s="222" t="str">
        <f t="shared" ref="O150:BN150" si="136">IF(ISBLANK(O148),"-",O148+O149)</f>
        <v>-</v>
      </c>
      <c r="P150" s="222" t="str">
        <f t="shared" si="136"/>
        <v>-</v>
      </c>
      <c r="Q150" s="222">
        <f t="shared" si="136"/>
        <v>0</v>
      </c>
      <c r="R150" s="222" t="str">
        <f t="shared" si="136"/>
        <v>-</v>
      </c>
      <c r="S150" s="222" t="str">
        <f t="shared" si="136"/>
        <v>-</v>
      </c>
      <c r="T150" s="222" t="str">
        <f t="shared" si="136"/>
        <v>-</v>
      </c>
      <c r="U150" s="222" t="str">
        <f t="shared" si="136"/>
        <v>-</v>
      </c>
      <c r="V150" s="222" t="str">
        <f t="shared" si="136"/>
        <v>-</v>
      </c>
      <c r="W150" s="222" t="str">
        <f t="shared" si="136"/>
        <v>-</v>
      </c>
      <c r="X150" s="222" t="str">
        <f t="shared" si="136"/>
        <v>-</v>
      </c>
      <c r="Y150" s="222" t="str">
        <f t="shared" si="136"/>
        <v>-</v>
      </c>
      <c r="Z150" s="222" t="str">
        <f t="shared" si="136"/>
        <v>-</v>
      </c>
      <c r="AA150" s="222" t="str">
        <f t="shared" si="136"/>
        <v>-</v>
      </c>
      <c r="AB150" s="222" t="str">
        <f t="shared" si="136"/>
        <v>-</v>
      </c>
      <c r="AC150" s="222" t="str">
        <f t="shared" si="136"/>
        <v>-</v>
      </c>
      <c r="AD150" s="222" t="str">
        <f t="shared" si="136"/>
        <v>-</v>
      </c>
      <c r="AE150" s="222" t="str">
        <f t="shared" si="136"/>
        <v>-</v>
      </c>
      <c r="AF150" s="222" t="str">
        <f t="shared" si="136"/>
        <v>-</v>
      </c>
      <c r="AG150" s="222" t="str">
        <f t="shared" si="136"/>
        <v>-</v>
      </c>
      <c r="AH150" s="222" t="str">
        <f t="shared" si="136"/>
        <v>-</v>
      </c>
      <c r="AI150" s="222" t="str">
        <f t="shared" si="136"/>
        <v>-</v>
      </c>
      <c r="AJ150" s="222" t="str">
        <f t="shared" si="136"/>
        <v>-</v>
      </c>
      <c r="AK150" s="222" t="str">
        <f t="shared" si="136"/>
        <v>-</v>
      </c>
      <c r="AL150" s="222" t="str">
        <f t="shared" si="136"/>
        <v>-</v>
      </c>
      <c r="AM150" s="222" t="str">
        <f t="shared" si="136"/>
        <v>-</v>
      </c>
      <c r="AN150" s="222" t="str">
        <f t="shared" si="136"/>
        <v>-</v>
      </c>
      <c r="AO150" s="222" t="str">
        <f t="shared" si="136"/>
        <v>-</v>
      </c>
      <c r="AP150" s="222" t="str">
        <f t="shared" si="136"/>
        <v>-</v>
      </c>
      <c r="AQ150" s="222" t="str">
        <f t="shared" si="136"/>
        <v>-</v>
      </c>
      <c r="AR150" s="222" t="str">
        <f t="shared" si="136"/>
        <v>-</v>
      </c>
      <c r="AS150" s="222" t="str">
        <f t="shared" si="136"/>
        <v>-</v>
      </c>
      <c r="AT150" s="222" t="str">
        <f t="shared" si="136"/>
        <v>-</v>
      </c>
      <c r="AU150" s="222" t="str">
        <f t="shared" si="136"/>
        <v>-</v>
      </c>
      <c r="AV150" s="222" t="str">
        <f t="shared" si="136"/>
        <v>-</v>
      </c>
      <c r="AW150" s="222" t="str">
        <f t="shared" si="136"/>
        <v>-</v>
      </c>
      <c r="AX150" s="222" t="str">
        <f t="shared" si="136"/>
        <v>-</v>
      </c>
      <c r="AY150" s="222" t="str">
        <f t="shared" si="136"/>
        <v>-</v>
      </c>
      <c r="AZ150" s="222" t="str">
        <f t="shared" si="136"/>
        <v>-</v>
      </c>
      <c r="BA150" s="222" t="str">
        <f t="shared" si="136"/>
        <v>-</v>
      </c>
      <c r="BB150" s="222" t="str">
        <f t="shared" si="136"/>
        <v>-</v>
      </c>
      <c r="BC150" s="222" t="str">
        <f t="shared" si="136"/>
        <v>-</v>
      </c>
      <c r="BD150" s="222" t="str">
        <f t="shared" si="136"/>
        <v>-</v>
      </c>
      <c r="BE150" s="222" t="str">
        <f t="shared" si="136"/>
        <v>-</v>
      </c>
      <c r="BF150" s="222" t="str">
        <f t="shared" si="136"/>
        <v>-</v>
      </c>
      <c r="BG150" s="222" t="str">
        <f t="shared" si="136"/>
        <v>-</v>
      </c>
      <c r="BH150" s="222" t="str">
        <f t="shared" si="136"/>
        <v>-</v>
      </c>
      <c r="BI150" s="222" t="str">
        <f t="shared" si="136"/>
        <v>-</v>
      </c>
      <c r="BJ150" s="222" t="str">
        <f t="shared" si="136"/>
        <v>-</v>
      </c>
      <c r="BK150" s="222" t="str">
        <f t="shared" si="136"/>
        <v>-</v>
      </c>
      <c r="BL150" s="222" t="str">
        <f t="shared" si="136"/>
        <v>-</v>
      </c>
      <c r="BM150" s="222" t="str">
        <f t="shared" si="136"/>
        <v>-</v>
      </c>
      <c r="BN150" s="222" t="str">
        <f t="shared" si="136"/>
        <v>-</v>
      </c>
      <c r="BO150" s="133">
        <f t="shared" si="135"/>
        <v>0</v>
      </c>
    </row>
    <row r="151" spans="1:67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8"/>
      <c r="N151" s="219" t="s">
        <v>936</v>
      </c>
      <c r="O151" s="223" t="str">
        <f t="shared" ref="O151:BN151" si="137">IF(ISNUMBER(O150),(IF(O150&gt;0,(100/(O148+O149))*O148,"-")),"-")</f>
        <v>-</v>
      </c>
      <c r="P151" s="223" t="str">
        <f t="shared" si="137"/>
        <v>-</v>
      </c>
      <c r="Q151" s="223" t="str">
        <f t="shared" si="137"/>
        <v>-</v>
      </c>
      <c r="R151" s="223" t="str">
        <f t="shared" si="137"/>
        <v>-</v>
      </c>
      <c r="S151" s="223" t="str">
        <f t="shared" si="137"/>
        <v>-</v>
      </c>
      <c r="T151" s="223" t="str">
        <f t="shared" si="137"/>
        <v>-</v>
      </c>
      <c r="U151" s="223" t="str">
        <f t="shared" si="137"/>
        <v>-</v>
      </c>
      <c r="V151" s="223" t="str">
        <f t="shared" si="137"/>
        <v>-</v>
      </c>
      <c r="W151" s="223" t="str">
        <f t="shared" si="137"/>
        <v>-</v>
      </c>
      <c r="X151" s="223" t="str">
        <f t="shared" si="137"/>
        <v>-</v>
      </c>
      <c r="Y151" s="223" t="str">
        <f t="shared" si="137"/>
        <v>-</v>
      </c>
      <c r="Z151" s="223" t="str">
        <f t="shared" si="137"/>
        <v>-</v>
      </c>
      <c r="AA151" s="223" t="str">
        <f t="shared" si="137"/>
        <v>-</v>
      </c>
      <c r="AB151" s="223" t="str">
        <f t="shared" si="137"/>
        <v>-</v>
      </c>
      <c r="AC151" s="223" t="str">
        <f t="shared" si="137"/>
        <v>-</v>
      </c>
      <c r="AD151" s="223" t="str">
        <f t="shared" si="137"/>
        <v>-</v>
      </c>
      <c r="AE151" s="223" t="str">
        <f t="shared" si="137"/>
        <v>-</v>
      </c>
      <c r="AF151" s="223" t="str">
        <f t="shared" si="137"/>
        <v>-</v>
      </c>
      <c r="AG151" s="223" t="str">
        <f t="shared" si="137"/>
        <v>-</v>
      </c>
      <c r="AH151" s="223" t="str">
        <f t="shared" si="137"/>
        <v>-</v>
      </c>
      <c r="AI151" s="223" t="str">
        <f t="shared" si="137"/>
        <v>-</v>
      </c>
      <c r="AJ151" s="223" t="str">
        <f t="shared" si="137"/>
        <v>-</v>
      </c>
      <c r="AK151" s="223" t="str">
        <f t="shared" si="137"/>
        <v>-</v>
      </c>
      <c r="AL151" s="223" t="str">
        <f t="shared" si="137"/>
        <v>-</v>
      </c>
      <c r="AM151" s="223" t="str">
        <f t="shared" si="137"/>
        <v>-</v>
      </c>
      <c r="AN151" s="223" t="str">
        <f t="shared" si="137"/>
        <v>-</v>
      </c>
      <c r="AO151" s="223" t="str">
        <f t="shared" si="137"/>
        <v>-</v>
      </c>
      <c r="AP151" s="223" t="str">
        <f t="shared" si="137"/>
        <v>-</v>
      </c>
      <c r="AQ151" s="223" t="str">
        <f t="shared" si="137"/>
        <v>-</v>
      </c>
      <c r="AR151" s="223" t="str">
        <f t="shared" si="137"/>
        <v>-</v>
      </c>
      <c r="AS151" s="223" t="str">
        <f t="shared" si="137"/>
        <v>-</v>
      </c>
      <c r="AT151" s="223" t="str">
        <f t="shared" si="137"/>
        <v>-</v>
      </c>
      <c r="AU151" s="223" t="str">
        <f t="shared" si="137"/>
        <v>-</v>
      </c>
      <c r="AV151" s="223" t="str">
        <f t="shared" si="137"/>
        <v>-</v>
      </c>
      <c r="AW151" s="223" t="str">
        <f t="shared" si="137"/>
        <v>-</v>
      </c>
      <c r="AX151" s="223" t="str">
        <f t="shared" si="137"/>
        <v>-</v>
      </c>
      <c r="AY151" s="223" t="str">
        <f t="shared" si="137"/>
        <v>-</v>
      </c>
      <c r="AZ151" s="223" t="str">
        <f t="shared" si="137"/>
        <v>-</v>
      </c>
      <c r="BA151" s="223" t="str">
        <f t="shared" si="137"/>
        <v>-</v>
      </c>
      <c r="BB151" s="223" t="str">
        <f t="shared" si="137"/>
        <v>-</v>
      </c>
      <c r="BC151" s="223" t="str">
        <f t="shared" si="137"/>
        <v>-</v>
      </c>
      <c r="BD151" s="223" t="str">
        <f t="shared" si="137"/>
        <v>-</v>
      </c>
      <c r="BE151" s="223" t="str">
        <f t="shared" si="137"/>
        <v>-</v>
      </c>
      <c r="BF151" s="223" t="str">
        <f t="shared" si="137"/>
        <v>-</v>
      </c>
      <c r="BG151" s="223" t="str">
        <f t="shared" si="137"/>
        <v>-</v>
      </c>
      <c r="BH151" s="223" t="str">
        <f t="shared" si="137"/>
        <v>-</v>
      </c>
      <c r="BI151" s="223" t="str">
        <f t="shared" si="137"/>
        <v>-</v>
      </c>
      <c r="BJ151" s="223" t="str">
        <f t="shared" si="137"/>
        <v>-</v>
      </c>
      <c r="BK151" s="223" t="str">
        <f t="shared" si="137"/>
        <v>-</v>
      </c>
      <c r="BL151" s="223" t="str">
        <f t="shared" si="137"/>
        <v>-</v>
      </c>
      <c r="BM151" s="223" t="str">
        <f t="shared" si="137"/>
        <v>-</v>
      </c>
      <c r="BN151" s="223" t="str">
        <f t="shared" si="137"/>
        <v>-</v>
      </c>
      <c r="BO151" s="119" t="e">
        <f t="shared" ref="BO151:BO152" si="138">AVERAGE(O151:BN151)</f>
        <v>#DIV/0!</v>
      </c>
    </row>
    <row r="152" spans="1:67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8"/>
      <c r="N152" s="224" t="s">
        <v>937</v>
      </c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122" t="e">
        <f t="shared" si="138"/>
        <v>#DIV/0!</v>
      </c>
    </row>
    <row r="153" spans="1:67" ht="12.75" customHeight="1" x14ac:dyDescent="0.2">
      <c r="A153" s="304" t="s">
        <v>72</v>
      </c>
      <c r="B153" s="304">
        <v>31</v>
      </c>
      <c r="C153" s="304" t="s">
        <v>170</v>
      </c>
      <c r="D153" s="304" t="s">
        <v>171</v>
      </c>
      <c r="E153" s="304" t="s">
        <v>172</v>
      </c>
      <c r="F153" s="304" t="s">
        <v>219</v>
      </c>
      <c r="G153" s="304" t="s">
        <v>293</v>
      </c>
      <c r="H153" s="305" t="s">
        <v>220</v>
      </c>
      <c r="I153" s="304" t="s">
        <v>215</v>
      </c>
      <c r="J153" s="304"/>
      <c r="K153" s="304"/>
      <c r="L153" s="304"/>
      <c r="M153" s="303"/>
      <c r="N153" s="219" t="s">
        <v>934</v>
      </c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132">
        <f t="shared" ref="BO153:BO155" si="139">SUM(O153:BN153)</f>
        <v>0</v>
      </c>
    </row>
    <row r="154" spans="1:67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8"/>
      <c r="N154" s="219" t="s">
        <v>935</v>
      </c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132">
        <f t="shared" si="139"/>
        <v>0</v>
      </c>
    </row>
    <row r="155" spans="1:67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8"/>
      <c r="N155" s="221" t="s">
        <v>633</v>
      </c>
      <c r="O155" s="222" t="str">
        <f t="shared" ref="O155:BN155" si="140">IF(ISBLANK(O153),"-",O153+O154)</f>
        <v>-</v>
      </c>
      <c r="P155" s="222" t="str">
        <f t="shared" si="140"/>
        <v>-</v>
      </c>
      <c r="Q155" s="222" t="str">
        <f t="shared" si="140"/>
        <v>-</v>
      </c>
      <c r="R155" s="222" t="str">
        <f t="shared" si="140"/>
        <v>-</v>
      </c>
      <c r="S155" s="222" t="str">
        <f t="shared" si="140"/>
        <v>-</v>
      </c>
      <c r="T155" s="222" t="str">
        <f t="shared" si="140"/>
        <v>-</v>
      </c>
      <c r="U155" s="222" t="str">
        <f t="shared" si="140"/>
        <v>-</v>
      </c>
      <c r="V155" s="222" t="str">
        <f t="shared" si="140"/>
        <v>-</v>
      </c>
      <c r="W155" s="222" t="str">
        <f t="shared" si="140"/>
        <v>-</v>
      </c>
      <c r="X155" s="222" t="str">
        <f t="shared" si="140"/>
        <v>-</v>
      </c>
      <c r="Y155" s="222" t="str">
        <f t="shared" si="140"/>
        <v>-</v>
      </c>
      <c r="Z155" s="222" t="str">
        <f t="shared" si="140"/>
        <v>-</v>
      </c>
      <c r="AA155" s="222" t="str">
        <f t="shared" si="140"/>
        <v>-</v>
      </c>
      <c r="AB155" s="222" t="str">
        <f t="shared" si="140"/>
        <v>-</v>
      </c>
      <c r="AC155" s="222" t="str">
        <f t="shared" si="140"/>
        <v>-</v>
      </c>
      <c r="AD155" s="222" t="str">
        <f t="shared" si="140"/>
        <v>-</v>
      </c>
      <c r="AE155" s="222" t="str">
        <f t="shared" si="140"/>
        <v>-</v>
      </c>
      <c r="AF155" s="222" t="str">
        <f t="shared" si="140"/>
        <v>-</v>
      </c>
      <c r="AG155" s="222" t="str">
        <f t="shared" si="140"/>
        <v>-</v>
      </c>
      <c r="AH155" s="222" t="str">
        <f t="shared" si="140"/>
        <v>-</v>
      </c>
      <c r="AI155" s="222" t="str">
        <f t="shared" si="140"/>
        <v>-</v>
      </c>
      <c r="AJ155" s="222" t="str">
        <f t="shared" si="140"/>
        <v>-</v>
      </c>
      <c r="AK155" s="222" t="str">
        <f t="shared" si="140"/>
        <v>-</v>
      </c>
      <c r="AL155" s="222" t="str">
        <f t="shared" si="140"/>
        <v>-</v>
      </c>
      <c r="AM155" s="222" t="str">
        <f t="shared" si="140"/>
        <v>-</v>
      </c>
      <c r="AN155" s="222" t="str">
        <f t="shared" si="140"/>
        <v>-</v>
      </c>
      <c r="AO155" s="222" t="str">
        <f t="shared" si="140"/>
        <v>-</v>
      </c>
      <c r="AP155" s="222" t="str">
        <f t="shared" si="140"/>
        <v>-</v>
      </c>
      <c r="AQ155" s="222" t="str">
        <f t="shared" si="140"/>
        <v>-</v>
      </c>
      <c r="AR155" s="222" t="str">
        <f t="shared" si="140"/>
        <v>-</v>
      </c>
      <c r="AS155" s="222" t="str">
        <f t="shared" si="140"/>
        <v>-</v>
      </c>
      <c r="AT155" s="222" t="str">
        <f t="shared" si="140"/>
        <v>-</v>
      </c>
      <c r="AU155" s="222" t="str">
        <f t="shared" si="140"/>
        <v>-</v>
      </c>
      <c r="AV155" s="222" t="str">
        <f t="shared" si="140"/>
        <v>-</v>
      </c>
      <c r="AW155" s="222" t="str">
        <f t="shared" si="140"/>
        <v>-</v>
      </c>
      <c r="AX155" s="222" t="str">
        <f t="shared" si="140"/>
        <v>-</v>
      </c>
      <c r="AY155" s="222" t="str">
        <f t="shared" si="140"/>
        <v>-</v>
      </c>
      <c r="AZ155" s="222" t="str">
        <f t="shared" si="140"/>
        <v>-</v>
      </c>
      <c r="BA155" s="222" t="str">
        <f t="shared" si="140"/>
        <v>-</v>
      </c>
      <c r="BB155" s="222" t="str">
        <f t="shared" si="140"/>
        <v>-</v>
      </c>
      <c r="BC155" s="222" t="str">
        <f t="shared" si="140"/>
        <v>-</v>
      </c>
      <c r="BD155" s="222" t="str">
        <f t="shared" si="140"/>
        <v>-</v>
      </c>
      <c r="BE155" s="222" t="str">
        <f t="shared" si="140"/>
        <v>-</v>
      </c>
      <c r="BF155" s="222" t="str">
        <f t="shared" si="140"/>
        <v>-</v>
      </c>
      <c r="BG155" s="222" t="str">
        <f t="shared" si="140"/>
        <v>-</v>
      </c>
      <c r="BH155" s="222" t="str">
        <f t="shared" si="140"/>
        <v>-</v>
      </c>
      <c r="BI155" s="222" t="str">
        <f t="shared" si="140"/>
        <v>-</v>
      </c>
      <c r="BJ155" s="222" t="str">
        <f t="shared" si="140"/>
        <v>-</v>
      </c>
      <c r="BK155" s="222" t="str">
        <f t="shared" si="140"/>
        <v>-</v>
      </c>
      <c r="BL155" s="222" t="str">
        <f t="shared" si="140"/>
        <v>-</v>
      </c>
      <c r="BM155" s="222" t="str">
        <f t="shared" si="140"/>
        <v>-</v>
      </c>
      <c r="BN155" s="222" t="str">
        <f t="shared" si="140"/>
        <v>-</v>
      </c>
      <c r="BO155" s="133">
        <f t="shared" si="139"/>
        <v>0</v>
      </c>
    </row>
    <row r="156" spans="1:67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8"/>
      <c r="N156" s="219" t="s">
        <v>936</v>
      </c>
      <c r="O156" s="223" t="str">
        <f t="shared" ref="O156:BN156" si="141">IF(ISNUMBER(O155),(IF(O155&gt;0,(100/(O153+O154))*O153,"-")),"-")</f>
        <v>-</v>
      </c>
      <c r="P156" s="223" t="str">
        <f t="shared" si="141"/>
        <v>-</v>
      </c>
      <c r="Q156" s="223" t="str">
        <f t="shared" si="141"/>
        <v>-</v>
      </c>
      <c r="R156" s="223" t="str">
        <f t="shared" si="141"/>
        <v>-</v>
      </c>
      <c r="S156" s="223" t="str">
        <f t="shared" si="141"/>
        <v>-</v>
      </c>
      <c r="T156" s="223" t="str">
        <f t="shared" si="141"/>
        <v>-</v>
      </c>
      <c r="U156" s="223" t="str">
        <f t="shared" si="141"/>
        <v>-</v>
      </c>
      <c r="V156" s="223" t="str">
        <f t="shared" si="141"/>
        <v>-</v>
      </c>
      <c r="W156" s="223" t="str">
        <f t="shared" si="141"/>
        <v>-</v>
      </c>
      <c r="X156" s="223" t="str">
        <f t="shared" si="141"/>
        <v>-</v>
      </c>
      <c r="Y156" s="223" t="str">
        <f t="shared" si="141"/>
        <v>-</v>
      </c>
      <c r="Z156" s="223" t="str">
        <f t="shared" si="141"/>
        <v>-</v>
      </c>
      <c r="AA156" s="223" t="str">
        <f t="shared" si="141"/>
        <v>-</v>
      </c>
      <c r="AB156" s="223" t="str">
        <f t="shared" si="141"/>
        <v>-</v>
      </c>
      <c r="AC156" s="223" t="str">
        <f t="shared" si="141"/>
        <v>-</v>
      </c>
      <c r="AD156" s="223" t="str">
        <f t="shared" si="141"/>
        <v>-</v>
      </c>
      <c r="AE156" s="223" t="str">
        <f t="shared" si="141"/>
        <v>-</v>
      </c>
      <c r="AF156" s="223" t="str">
        <f t="shared" si="141"/>
        <v>-</v>
      </c>
      <c r="AG156" s="223" t="str">
        <f t="shared" si="141"/>
        <v>-</v>
      </c>
      <c r="AH156" s="223" t="str">
        <f t="shared" si="141"/>
        <v>-</v>
      </c>
      <c r="AI156" s="223" t="str">
        <f t="shared" si="141"/>
        <v>-</v>
      </c>
      <c r="AJ156" s="223" t="str">
        <f t="shared" si="141"/>
        <v>-</v>
      </c>
      <c r="AK156" s="223" t="str">
        <f t="shared" si="141"/>
        <v>-</v>
      </c>
      <c r="AL156" s="223" t="str">
        <f t="shared" si="141"/>
        <v>-</v>
      </c>
      <c r="AM156" s="223" t="str">
        <f t="shared" si="141"/>
        <v>-</v>
      </c>
      <c r="AN156" s="223" t="str">
        <f t="shared" si="141"/>
        <v>-</v>
      </c>
      <c r="AO156" s="223" t="str">
        <f t="shared" si="141"/>
        <v>-</v>
      </c>
      <c r="AP156" s="223" t="str">
        <f t="shared" si="141"/>
        <v>-</v>
      </c>
      <c r="AQ156" s="223" t="str">
        <f t="shared" si="141"/>
        <v>-</v>
      </c>
      <c r="AR156" s="223" t="str">
        <f t="shared" si="141"/>
        <v>-</v>
      </c>
      <c r="AS156" s="223" t="str">
        <f t="shared" si="141"/>
        <v>-</v>
      </c>
      <c r="AT156" s="223" t="str">
        <f t="shared" si="141"/>
        <v>-</v>
      </c>
      <c r="AU156" s="223" t="str">
        <f t="shared" si="141"/>
        <v>-</v>
      </c>
      <c r="AV156" s="223" t="str">
        <f t="shared" si="141"/>
        <v>-</v>
      </c>
      <c r="AW156" s="223" t="str">
        <f t="shared" si="141"/>
        <v>-</v>
      </c>
      <c r="AX156" s="223" t="str">
        <f t="shared" si="141"/>
        <v>-</v>
      </c>
      <c r="AY156" s="223" t="str">
        <f t="shared" si="141"/>
        <v>-</v>
      </c>
      <c r="AZ156" s="223" t="str">
        <f t="shared" si="141"/>
        <v>-</v>
      </c>
      <c r="BA156" s="223" t="str">
        <f t="shared" si="141"/>
        <v>-</v>
      </c>
      <c r="BB156" s="223" t="str">
        <f t="shared" si="141"/>
        <v>-</v>
      </c>
      <c r="BC156" s="223" t="str">
        <f t="shared" si="141"/>
        <v>-</v>
      </c>
      <c r="BD156" s="223" t="str">
        <f t="shared" si="141"/>
        <v>-</v>
      </c>
      <c r="BE156" s="223" t="str">
        <f t="shared" si="141"/>
        <v>-</v>
      </c>
      <c r="BF156" s="223" t="str">
        <f t="shared" si="141"/>
        <v>-</v>
      </c>
      <c r="BG156" s="223" t="str">
        <f t="shared" si="141"/>
        <v>-</v>
      </c>
      <c r="BH156" s="223" t="str">
        <f t="shared" si="141"/>
        <v>-</v>
      </c>
      <c r="BI156" s="223" t="str">
        <f t="shared" si="141"/>
        <v>-</v>
      </c>
      <c r="BJ156" s="223" t="str">
        <f t="shared" si="141"/>
        <v>-</v>
      </c>
      <c r="BK156" s="223" t="str">
        <f t="shared" si="141"/>
        <v>-</v>
      </c>
      <c r="BL156" s="223" t="str">
        <f t="shared" si="141"/>
        <v>-</v>
      </c>
      <c r="BM156" s="223" t="str">
        <f t="shared" si="141"/>
        <v>-</v>
      </c>
      <c r="BN156" s="223" t="str">
        <f t="shared" si="141"/>
        <v>-</v>
      </c>
      <c r="BO156" s="119" t="e">
        <f t="shared" ref="BO156:BO157" si="142">AVERAGE(O156:BN156)</f>
        <v>#DIV/0!</v>
      </c>
    </row>
    <row r="157" spans="1:67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8"/>
      <c r="N157" s="224" t="s">
        <v>937</v>
      </c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5"/>
      <c r="BN157" s="225"/>
      <c r="BO157" s="122" t="e">
        <f t="shared" si="142"/>
        <v>#DIV/0!</v>
      </c>
    </row>
    <row r="158" spans="1:67" ht="12.75" customHeight="1" x14ac:dyDescent="0.2">
      <c r="A158" s="304" t="s">
        <v>72</v>
      </c>
      <c r="B158" s="304">
        <v>32</v>
      </c>
      <c r="C158" s="304" t="s">
        <v>170</v>
      </c>
      <c r="D158" s="304" t="s">
        <v>171</v>
      </c>
      <c r="E158" s="304" t="s">
        <v>172</v>
      </c>
      <c r="F158" s="304" t="s">
        <v>221</v>
      </c>
      <c r="G158" s="304" t="s">
        <v>294</v>
      </c>
      <c r="H158" s="305" t="s">
        <v>220</v>
      </c>
      <c r="I158" s="304" t="s">
        <v>215</v>
      </c>
      <c r="J158" s="304"/>
      <c r="K158" s="304"/>
      <c r="L158" s="304"/>
      <c r="M158" s="303"/>
      <c r="N158" s="219" t="s">
        <v>934</v>
      </c>
      <c r="O158" s="220"/>
      <c r="P158" s="220"/>
      <c r="Q158" s="220">
        <v>0</v>
      </c>
      <c r="R158" s="220">
        <v>0</v>
      </c>
      <c r="S158" s="220">
        <v>0</v>
      </c>
      <c r="T158" s="220">
        <v>0</v>
      </c>
      <c r="U158" s="220">
        <v>0</v>
      </c>
      <c r="V158" s="220">
        <v>0</v>
      </c>
      <c r="W158" s="220">
        <v>0</v>
      </c>
      <c r="X158" s="220">
        <v>0</v>
      </c>
      <c r="Y158" s="220">
        <v>0</v>
      </c>
      <c r="Z158" s="220">
        <v>0</v>
      </c>
      <c r="AA158" s="220">
        <v>0</v>
      </c>
      <c r="AB158" s="220">
        <v>0</v>
      </c>
      <c r="AC158" s="220">
        <v>0</v>
      </c>
      <c r="AD158" s="220">
        <v>0</v>
      </c>
      <c r="AE158" s="220">
        <v>0</v>
      </c>
      <c r="AF158" s="220">
        <v>0</v>
      </c>
      <c r="AG158" s="220">
        <v>0</v>
      </c>
      <c r="AH158" s="220">
        <v>0</v>
      </c>
      <c r="AI158" s="220">
        <v>0</v>
      </c>
      <c r="AJ158" s="220">
        <v>0</v>
      </c>
      <c r="AK158" s="220">
        <v>3</v>
      </c>
      <c r="AL158" s="220">
        <v>0</v>
      </c>
      <c r="AM158" s="220">
        <v>2</v>
      </c>
      <c r="AN158" s="220">
        <v>3</v>
      </c>
      <c r="AO158" s="220">
        <v>6</v>
      </c>
      <c r="AP158" s="220">
        <v>1</v>
      </c>
      <c r="AQ158" s="220">
        <v>8</v>
      </c>
      <c r="AR158" s="220">
        <v>4</v>
      </c>
      <c r="AS158" s="220">
        <v>7</v>
      </c>
      <c r="AT158" s="220">
        <v>191</v>
      </c>
      <c r="AU158" s="220">
        <v>33</v>
      </c>
      <c r="AV158" s="220">
        <v>17</v>
      </c>
      <c r="AW158" s="220">
        <v>55</v>
      </c>
      <c r="AX158" s="220">
        <v>152</v>
      </c>
      <c r="AY158" s="220">
        <v>88</v>
      </c>
      <c r="AZ158" s="220">
        <v>118</v>
      </c>
      <c r="BA158" s="220">
        <v>53</v>
      </c>
      <c r="BB158" s="220">
        <v>41</v>
      </c>
      <c r="BC158" s="220">
        <v>30</v>
      </c>
      <c r="BD158" s="220">
        <v>68</v>
      </c>
      <c r="BE158" s="220">
        <v>98</v>
      </c>
      <c r="BF158" s="220">
        <v>120</v>
      </c>
      <c r="BG158" s="220">
        <v>30</v>
      </c>
      <c r="BH158" s="220">
        <v>24</v>
      </c>
      <c r="BI158" s="220">
        <v>27</v>
      </c>
      <c r="BJ158" s="220">
        <v>1</v>
      </c>
      <c r="BK158" s="220">
        <v>1</v>
      </c>
      <c r="BL158" s="220">
        <v>0</v>
      </c>
      <c r="BM158" s="220"/>
      <c r="BN158" s="220"/>
      <c r="BO158" s="132">
        <f t="shared" ref="BO158:BO160" si="143">SUM(O158:BN158)</f>
        <v>1181</v>
      </c>
    </row>
    <row r="159" spans="1:67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8"/>
      <c r="N159" s="219" t="s">
        <v>935</v>
      </c>
      <c r="O159" s="220"/>
      <c r="P159" s="220"/>
      <c r="Q159" s="220">
        <v>0</v>
      </c>
      <c r="R159" s="220">
        <v>0</v>
      </c>
      <c r="S159" s="220">
        <v>0</v>
      </c>
      <c r="T159" s="220">
        <v>0</v>
      </c>
      <c r="U159" s="220">
        <v>0</v>
      </c>
      <c r="V159" s="220">
        <v>0</v>
      </c>
      <c r="W159" s="220">
        <v>0</v>
      </c>
      <c r="X159" s="220">
        <v>0</v>
      </c>
      <c r="Y159" s="220">
        <v>0</v>
      </c>
      <c r="Z159" s="220">
        <v>0</v>
      </c>
      <c r="AA159" s="220">
        <v>0</v>
      </c>
      <c r="AB159" s="220">
        <v>0</v>
      </c>
      <c r="AC159" s="220">
        <v>1</v>
      </c>
      <c r="AD159" s="220">
        <v>1</v>
      </c>
      <c r="AE159" s="220">
        <v>0</v>
      </c>
      <c r="AF159" s="220">
        <v>0</v>
      </c>
      <c r="AG159" s="220">
        <v>0</v>
      </c>
      <c r="AH159" s="220">
        <v>0</v>
      </c>
      <c r="AI159" s="220">
        <v>0</v>
      </c>
      <c r="AJ159" s="220">
        <v>0</v>
      </c>
      <c r="AK159" s="220">
        <v>0</v>
      </c>
      <c r="AL159" s="220">
        <v>1</v>
      </c>
      <c r="AM159" s="220">
        <v>1</v>
      </c>
      <c r="AN159" s="220">
        <v>1</v>
      </c>
      <c r="AO159" s="220">
        <v>1</v>
      </c>
      <c r="AP159" s="220">
        <v>1</v>
      </c>
      <c r="AQ159" s="220">
        <v>3</v>
      </c>
      <c r="AR159" s="220">
        <v>7</v>
      </c>
      <c r="AS159" s="220">
        <v>1</v>
      </c>
      <c r="AT159" s="220">
        <v>193</v>
      </c>
      <c r="AU159" s="220">
        <v>35</v>
      </c>
      <c r="AV159" s="220">
        <v>39</v>
      </c>
      <c r="AW159" s="220">
        <v>102</v>
      </c>
      <c r="AX159" s="220">
        <v>192</v>
      </c>
      <c r="AY159" s="220">
        <v>99</v>
      </c>
      <c r="AZ159" s="220">
        <v>141</v>
      </c>
      <c r="BA159" s="220">
        <v>98</v>
      </c>
      <c r="BB159" s="220">
        <v>99</v>
      </c>
      <c r="BC159" s="220">
        <v>19</v>
      </c>
      <c r="BD159" s="220">
        <v>50</v>
      </c>
      <c r="BE159" s="220">
        <v>110</v>
      </c>
      <c r="BF159" s="220">
        <v>179</v>
      </c>
      <c r="BG159" s="220">
        <v>32</v>
      </c>
      <c r="BH159" s="220">
        <v>29</v>
      </c>
      <c r="BI159" s="220">
        <v>49</v>
      </c>
      <c r="BJ159" s="220">
        <v>3</v>
      </c>
      <c r="BK159" s="220">
        <v>0</v>
      </c>
      <c r="BL159" s="220">
        <v>0</v>
      </c>
      <c r="BM159" s="220"/>
      <c r="BN159" s="220"/>
      <c r="BO159" s="132">
        <f t="shared" si="143"/>
        <v>1487</v>
      </c>
    </row>
    <row r="160" spans="1:67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8"/>
      <c r="N160" s="221" t="s">
        <v>633</v>
      </c>
      <c r="O160" s="222" t="str">
        <f t="shared" ref="O160:BN160" si="144">IF(ISBLANK(O158),"-",O158+O159)</f>
        <v>-</v>
      </c>
      <c r="P160" s="222" t="str">
        <f t="shared" si="144"/>
        <v>-</v>
      </c>
      <c r="Q160" s="222">
        <f t="shared" si="144"/>
        <v>0</v>
      </c>
      <c r="R160" s="222">
        <f t="shared" si="144"/>
        <v>0</v>
      </c>
      <c r="S160" s="222">
        <f t="shared" si="144"/>
        <v>0</v>
      </c>
      <c r="T160" s="222">
        <f t="shared" si="144"/>
        <v>0</v>
      </c>
      <c r="U160" s="222">
        <f t="shared" si="144"/>
        <v>0</v>
      </c>
      <c r="V160" s="222">
        <f t="shared" si="144"/>
        <v>0</v>
      </c>
      <c r="W160" s="222">
        <f t="shared" si="144"/>
        <v>0</v>
      </c>
      <c r="X160" s="222">
        <f t="shared" si="144"/>
        <v>0</v>
      </c>
      <c r="Y160" s="222">
        <f t="shared" si="144"/>
        <v>0</v>
      </c>
      <c r="Z160" s="222">
        <f t="shared" si="144"/>
        <v>0</v>
      </c>
      <c r="AA160" s="222">
        <f t="shared" si="144"/>
        <v>0</v>
      </c>
      <c r="AB160" s="222">
        <f t="shared" si="144"/>
        <v>0</v>
      </c>
      <c r="AC160" s="222">
        <f t="shared" si="144"/>
        <v>1</v>
      </c>
      <c r="AD160" s="222">
        <f t="shared" si="144"/>
        <v>1</v>
      </c>
      <c r="AE160" s="222">
        <f t="shared" si="144"/>
        <v>0</v>
      </c>
      <c r="AF160" s="222">
        <f t="shared" si="144"/>
        <v>0</v>
      </c>
      <c r="AG160" s="222">
        <f t="shared" si="144"/>
        <v>0</v>
      </c>
      <c r="AH160" s="222">
        <f t="shared" si="144"/>
        <v>0</v>
      </c>
      <c r="AI160" s="222">
        <f t="shared" si="144"/>
        <v>0</v>
      </c>
      <c r="AJ160" s="222">
        <f t="shared" si="144"/>
        <v>0</v>
      </c>
      <c r="AK160" s="222">
        <f t="shared" si="144"/>
        <v>3</v>
      </c>
      <c r="AL160" s="222">
        <f t="shared" si="144"/>
        <v>1</v>
      </c>
      <c r="AM160" s="222">
        <f t="shared" si="144"/>
        <v>3</v>
      </c>
      <c r="AN160" s="222">
        <f t="shared" si="144"/>
        <v>4</v>
      </c>
      <c r="AO160" s="222">
        <f t="shared" si="144"/>
        <v>7</v>
      </c>
      <c r="AP160" s="222">
        <f t="shared" si="144"/>
        <v>2</v>
      </c>
      <c r="AQ160" s="222">
        <f t="shared" si="144"/>
        <v>11</v>
      </c>
      <c r="AR160" s="222">
        <f t="shared" si="144"/>
        <v>11</v>
      </c>
      <c r="AS160" s="222">
        <f t="shared" si="144"/>
        <v>8</v>
      </c>
      <c r="AT160" s="222">
        <f t="shared" si="144"/>
        <v>384</v>
      </c>
      <c r="AU160" s="222">
        <f t="shared" si="144"/>
        <v>68</v>
      </c>
      <c r="AV160" s="222">
        <f t="shared" si="144"/>
        <v>56</v>
      </c>
      <c r="AW160" s="222">
        <f t="shared" si="144"/>
        <v>157</v>
      </c>
      <c r="AX160" s="222">
        <f t="shared" si="144"/>
        <v>344</v>
      </c>
      <c r="AY160" s="222">
        <f t="shared" si="144"/>
        <v>187</v>
      </c>
      <c r="AZ160" s="222">
        <f t="shared" si="144"/>
        <v>259</v>
      </c>
      <c r="BA160" s="222">
        <f t="shared" si="144"/>
        <v>151</v>
      </c>
      <c r="BB160" s="222">
        <f t="shared" si="144"/>
        <v>140</v>
      </c>
      <c r="BC160" s="222">
        <f t="shared" si="144"/>
        <v>49</v>
      </c>
      <c r="BD160" s="222">
        <f t="shared" si="144"/>
        <v>118</v>
      </c>
      <c r="BE160" s="222">
        <f t="shared" si="144"/>
        <v>208</v>
      </c>
      <c r="BF160" s="222">
        <f t="shared" si="144"/>
        <v>299</v>
      </c>
      <c r="BG160" s="222">
        <f t="shared" si="144"/>
        <v>62</v>
      </c>
      <c r="BH160" s="222">
        <f t="shared" si="144"/>
        <v>53</v>
      </c>
      <c r="BI160" s="222">
        <f t="shared" si="144"/>
        <v>76</v>
      </c>
      <c r="BJ160" s="222">
        <f t="shared" si="144"/>
        <v>4</v>
      </c>
      <c r="BK160" s="222">
        <f t="shared" si="144"/>
        <v>1</v>
      </c>
      <c r="BL160" s="222">
        <f t="shared" si="144"/>
        <v>0</v>
      </c>
      <c r="BM160" s="222" t="str">
        <f t="shared" si="144"/>
        <v>-</v>
      </c>
      <c r="BN160" s="222" t="str">
        <f t="shared" si="144"/>
        <v>-</v>
      </c>
      <c r="BO160" s="133">
        <f t="shared" si="143"/>
        <v>2668</v>
      </c>
    </row>
    <row r="161" spans="1:67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8"/>
      <c r="N161" s="219" t="s">
        <v>936</v>
      </c>
      <c r="O161" s="223" t="str">
        <f t="shared" ref="O161:BN161" si="145">IF(ISNUMBER(O160),(IF(O160&gt;0,(100/(O158+O159))*O158,"-")),"-")</f>
        <v>-</v>
      </c>
      <c r="P161" s="223" t="str">
        <f t="shared" si="145"/>
        <v>-</v>
      </c>
      <c r="Q161" s="223" t="str">
        <f t="shared" si="145"/>
        <v>-</v>
      </c>
      <c r="R161" s="223" t="str">
        <f t="shared" si="145"/>
        <v>-</v>
      </c>
      <c r="S161" s="223" t="str">
        <f t="shared" si="145"/>
        <v>-</v>
      </c>
      <c r="T161" s="223" t="str">
        <f t="shared" si="145"/>
        <v>-</v>
      </c>
      <c r="U161" s="223" t="str">
        <f t="shared" si="145"/>
        <v>-</v>
      </c>
      <c r="V161" s="223" t="str">
        <f t="shared" si="145"/>
        <v>-</v>
      </c>
      <c r="W161" s="223" t="str">
        <f t="shared" si="145"/>
        <v>-</v>
      </c>
      <c r="X161" s="223" t="str">
        <f t="shared" si="145"/>
        <v>-</v>
      </c>
      <c r="Y161" s="223" t="str">
        <f t="shared" si="145"/>
        <v>-</v>
      </c>
      <c r="Z161" s="223" t="str">
        <f t="shared" si="145"/>
        <v>-</v>
      </c>
      <c r="AA161" s="223" t="str">
        <f t="shared" si="145"/>
        <v>-</v>
      </c>
      <c r="AB161" s="223" t="str">
        <f t="shared" si="145"/>
        <v>-</v>
      </c>
      <c r="AC161" s="223">
        <f t="shared" si="145"/>
        <v>0</v>
      </c>
      <c r="AD161" s="223">
        <f t="shared" si="145"/>
        <v>0</v>
      </c>
      <c r="AE161" s="223" t="str">
        <f t="shared" si="145"/>
        <v>-</v>
      </c>
      <c r="AF161" s="223" t="str">
        <f t="shared" si="145"/>
        <v>-</v>
      </c>
      <c r="AG161" s="223" t="str">
        <f t="shared" si="145"/>
        <v>-</v>
      </c>
      <c r="AH161" s="223" t="str">
        <f t="shared" si="145"/>
        <v>-</v>
      </c>
      <c r="AI161" s="223" t="str">
        <f t="shared" si="145"/>
        <v>-</v>
      </c>
      <c r="AJ161" s="223" t="str">
        <f t="shared" si="145"/>
        <v>-</v>
      </c>
      <c r="AK161" s="223">
        <f t="shared" si="145"/>
        <v>100</v>
      </c>
      <c r="AL161" s="223">
        <f t="shared" si="145"/>
        <v>0</v>
      </c>
      <c r="AM161" s="223">
        <f t="shared" si="145"/>
        <v>66.666666666666671</v>
      </c>
      <c r="AN161" s="223">
        <f t="shared" si="145"/>
        <v>75</v>
      </c>
      <c r="AO161" s="223">
        <f t="shared" si="145"/>
        <v>85.714285714285722</v>
      </c>
      <c r="AP161" s="223">
        <f t="shared" si="145"/>
        <v>50</v>
      </c>
      <c r="AQ161" s="223">
        <f t="shared" si="145"/>
        <v>72.727272727272734</v>
      </c>
      <c r="AR161" s="223">
        <f t="shared" si="145"/>
        <v>36.363636363636367</v>
      </c>
      <c r="AS161" s="223">
        <f t="shared" si="145"/>
        <v>87.5</v>
      </c>
      <c r="AT161" s="223">
        <f t="shared" si="145"/>
        <v>49.739583333333336</v>
      </c>
      <c r="AU161" s="223">
        <f t="shared" si="145"/>
        <v>48.529411764705884</v>
      </c>
      <c r="AV161" s="223">
        <f t="shared" si="145"/>
        <v>30.357142857142858</v>
      </c>
      <c r="AW161" s="223">
        <f t="shared" si="145"/>
        <v>35.031847133757957</v>
      </c>
      <c r="AX161" s="223">
        <f t="shared" si="145"/>
        <v>44.186046511627907</v>
      </c>
      <c r="AY161" s="223">
        <f t="shared" si="145"/>
        <v>47.058823529411768</v>
      </c>
      <c r="AZ161" s="223">
        <f t="shared" si="145"/>
        <v>45.559845559845563</v>
      </c>
      <c r="BA161" s="223">
        <f t="shared" si="145"/>
        <v>35.099337748344375</v>
      </c>
      <c r="BB161" s="223">
        <f t="shared" si="145"/>
        <v>29.285714285714285</v>
      </c>
      <c r="BC161" s="223">
        <f t="shared" si="145"/>
        <v>61.224489795918366</v>
      </c>
      <c r="BD161" s="223">
        <f t="shared" si="145"/>
        <v>57.627118644067792</v>
      </c>
      <c r="BE161" s="223">
        <f t="shared" si="145"/>
        <v>47.115384615384613</v>
      </c>
      <c r="BF161" s="223">
        <f t="shared" si="145"/>
        <v>40.133779264214049</v>
      </c>
      <c r="BG161" s="223">
        <f t="shared" si="145"/>
        <v>48.387096774193544</v>
      </c>
      <c r="BH161" s="223">
        <f t="shared" si="145"/>
        <v>45.283018867924525</v>
      </c>
      <c r="BI161" s="223">
        <f t="shared" si="145"/>
        <v>35.526315789473685</v>
      </c>
      <c r="BJ161" s="223">
        <f t="shared" si="145"/>
        <v>25</v>
      </c>
      <c r="BK161" s="223">
        <f t="shared" si="145"/>
        <v>100</v>
      </c>
      <c r="BL161" s="223" t="str">
        <f t="shared" si="145"/>
        <v>-</v>
      </c>
      <c r="BM161" s="223" t="str">
        <f t="shared" si="145"/>
        <v>-</v>
      </c>
      <c r="BN161" s="223" t="str">
        <f t="shared" si="145"/>
        <v>-</v>
      </c>
      <c r="BO161" s="270">
        <f t="shared" ref="BO161:BO162" si="146">AVERAGE(O161:BN161)</f>
        <v>48.245407515411117</v>
      </c>
    </row>
    <row r="162" spans="1:67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8"/>
      <c r="N162" s="224" t="s">
        <v>937</v>
      </c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122" t="e">
        <f t="shared" si="146"/>
        <v>#DIV/0!</v>
      </c>
    </row>
    <row r="163" spans="1:67" ht="12.75" customHeight="1" x14ac:dyDescent="0.2">
      <c r="A163" s="304" t="s">
        <v>72</v>
      </c>
      <c r="B163" s="304">
        <v>33</v>
      </c>
      <c r="C163" s="304" t="s">
        <v>170</v>
      </c>
      <c r="D163" s="304" t="s">
        <v>171</v>
      </c>
      <c r="E163" s="304" t="s">
        <v>172</v>
      </c>
      <c r="F163" s="304" t="s">
        <v>221</v>
      </c>
      <c r="G163" s="304" t="s">
        <v>295</v>
      </c>
      <c r="H163" s="305" t="s">
        <v>220</v>
      </c>
      <c r="I163" s="304" t="s">
        <v>215</v>
      </c>
      <c r="J163" s="304"/>
      <c r="K163" s="304"/>
      <c r="L163" s="304"/>
      <c r="M163" s="303"/>
      <c r="N163" s="219" t="s">
        <v>934</v>
      </c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  <c r="AV163" s="230"/>
      <c r="AW163" s="230"/>
      <c r="AX163" s="230"/>
      <c r="AY163" s="230"/>
      <c r="AZ163" s="230"/>
      <c r="BA163" s="230"/>
      <c r="BB163" s="230"/>
      <c r="BC163" s="230"/>
      <c r="BD163" s="230"/>
      <c r="BE163" s="230"/>
      <c r="BF163" s="230"/>
      <c r="BG163" s="230"/>
      <c r="BH163" s="230"/>
      <c r="BI163" s="230"/>
      <c r="BJ163" s="230"/>
      <c r="BK163" s="230"/>
      <c r="BL163" s="230"/>
      <c r="BM163" s="230"/>
      <c r="BN163" s="230"/>
      <c r="BO163" s="132">
        <f t="shared" ref="BO163:BO165" si="147">SUM(O163:BN163)</f>
        <v>0</v>
      </c>
    </row>
    <row r="164" spans="1:67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8"/>
      <c r="N164" s="219" t="s">
        <v>935</v>
      </c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132">
        <f t="shared" si="147"/>
        <v>0</v>
      </c>
    </row>
    <row r="165" spans="1:67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8"/>
      <c r="N165" s="221" t="s">
        <v>633</v>
      </c>
      <c r="O165" s="222" t="str">
        <f t="shared" ref="O165:BN165" si="148">IF(ISBLANK(O163),"-",O163+O164)</f>
        <v>-</v>
      </c>
      <c r="P165" s="222" t="str">
        <f t="shared" si="148"/>
        <v>-</v>
      </c>
      <c r="Q165" s="222" t="str">
        <f t="shared" si="148"/>
        <v>-</v>
      </c>
      <c r="R165" s="222" t="str">
        <f t="shared" si="148"/>
        <v>-</v>
      </c>
      <c r="S165" s="222" t="str">
        <f t="shared" si="148"/>
        <v>-</v>
      </c>
      <c r="T165" s="222" t="str">
        <f t="shared" si="148"/>
        <v>-</v>
      </c>
      <c r="U165" s="222" t="str">
        <f t="shared" si="148"/>
        <v>-</v>
      </c>
      <c r="V165" s="222" t="str">
        <f t="shared" si="148"/>
        <v>-</v>
      </c>
      <c r="W165" s="222" t="str">
        <f t="shared" si="148"/>
        <v>-</v>
      </c>
      <c r="X165" s="222" t="str">
        <f t="shared" si="148"/>
        <v>-</v>
      </c>
      <c r="Y165" s="222" t="str">
        <f t="shared" si="148"/>
        <v>-</v>
      </c>
      <c r="Z165" s="222" t="str">
        <f t="shared" si="148"/>
        <v>-</v>
      </c>
      <c r="AA165" s="222" t="str">
        <f t="shared" si="148"/>
        <v>-</v>
      </c>
      <c r="AB165" s="222" t="str">
        <f t="shared" si="148"/>
        <v>-</v>
      </c>
      <c r="AC165" s="222" t="str">
        <f t="shared" si="148"/>
        <v>-</v>
      </c>
      <c r="AD165" s="222" t="str">
        <f t="shared" si="148"/>
        <v>-</v>
      </c>
      <c r="AE165" s="222" t="str">
        <f t="shared" si="148"/>
        <v>-</v>
      </c>
      <c r="AF165" s="222" t="str">
        <f t="shared" si="148"/>
        <v>-</v>
      </c>
      <c r="AG165" s="222" t="str">
        <f t="shared" si="148"/>
        <v>-</v>
      </c>
      <c r="AH165" s="222" t="str">
        <f t="shared" si="148"/>
        <v>-</v>
      </c>
      <c r="AI165" s="222" t="str">
        <f t="shared" si="148"/>
        <v>-</v>
      </c>
      <c r="AJ165" s="222" t="str">
        <f t="shared" si="148"/>
        <v>-</v>
      </c>
      <c r="AK165" s="222" t="str">
        <f t="shared" si="148"/>
        <v>-</v>
      </c>
      <c r="AL165" s="222" t="str">
        <f t="shared" si="148"/>
        <v>-</v>
      </c>
      <c r="AM165" s="222" t="str">
        <f t="shared" si="148"/>
        <v>-</v>
      </c>
      <c r="AN165" s="222" t="str">
        <f t="shared" si="148"/>
        <v>-</v>
      </c>
      <c r="AO165" s="222" t="str">
        <f t="shared" si="148"/>
        <v>-</v>
      </c>
      <c r="AP165" s="222" t="str">
        <f t="shared" si="148"/>
        <v>-</v>
      </c>
      <c r="AQ165" s="222" t="str">
        <f t="shared" si="148"/>
        <v>-</v>
      </c>
      <c r="AR165" s="222" t="str">
        <f t="shared" si="148"/>
        <v>-</v>
      </c>
      <c r="AS165" s="222" t="str">
        <f t="shared" si="148"/>
        <v>-</v>
      </c>
      <c r="AT165" s="222" t="str">
        <f t="shared" si="148"/>
        <v>-</v>
      </c>
      <c r="AU165" s="222" t="str">
        <f t="shared" si="148"/>
        <v>-</v>
      </c>
      <c r="AV165" s="222" t="str">
        <f t="shared" si="148"/>
        <v>-</v>
      </c>
      <c r="AW165" s="222" t="str">
        <f t="shared" si="148"/>
        <v>-</v>
      </c>
      <c r="AX165" s="222" t="str">
        <f t="shared" si="148"/>
        <v>-</v>
      </c>
      <c r="AY165" s="222" t="str">
        <f t="shared" si="148"/>
        <v>-</v>
      </c>
      <c r="AZ165" s="222" t="str">
        <f t="shared" si="148"/>
        <v>-</v>
      </c>
      <c r="BA165" s="222" t="str">
        <f t="shared" si="148"/>
        <v>-</v>
      </c>
      <c r="BB165" s="222" t="str">
        <f t="shared" si="148"/>
        <v>-</v>
      </c>
      <c r="BC165" s="222" t="str">
        <f t="shared" si="148"/>
        <v>-</v>
      </c>
      <c r="BD165" s="222" t="str">
        <f t="shared" si="148"/>
        <v>-</v>
      </c>
      <c r="BE165" s="222" t="str">
        <f t="shared" si="148"/>
        <v>-</v>
      </c>
      <c r="BF165" s="222" t="str">
        <f t="shared" si="148"/>
        <v>-</v>
      </c>
      <c r="BG165" s="222" t="str">
        <f t="shared" si="148"/>
        <v>-</v>
      </c>
      <c r="BH165" s="222" t="str">
        <f t="shared" si="148"/>
        <v>-</v>
      </c>
      <c r="BI165" s="222" t="str">
        <f t="shared" si="148"/>
        <v>-</v>
      </c>
      <c r="BJ165" s="222" t="str">
        <f t="shared" si="148"/>
        <v>-</v>
      </c>
      <c r="BK165" s="222" t="str">
        <f t="shared" si="148"/>
        <v>-</v>
      </c>
      <c r="BL165" s="222" t="str">
        <f t="shared" si="148"/>
        <v>-</v>
      </c>
      <c r="BM165" s="222" t="str">
        <f t="shared" si="148"/>
        <v>-</v>
      </c>
      <c r="BN165" s="222" t="str">
        <f t="shared" si="148"/>
        <v>-</v>
      </c>
      <c r="BO165" s="133">
        <f t="shared" si="147"/>
        <v>0</v>
      </c>
    </row>
    <row r="166" spans="1:67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8"/>
      <c r="N166" s="219" t="s">
        <v>936</v>
      </c>
      <c r="O166" s="223" t="str">
        <f t="shared" ref="O166:BN166" si="149">IF(ISNUMBER(O165),(IF(O165&gt;0,(100/(O163+O164))*O163,"-")),"-")</f>
        <v>-</v>
      </c>
      <c r="P166" s="223" t="str">
        <f t="shared" si="149"/>
        <v>-</v>
      </c>
      <c r="Q166" s="223" t="str">
        <f t="shared" si="149"/>
        <v>-</v>
      </c>
      <c r="R166" s="223" t="str">
        <f t="shared" si="149"/>
        <v>-</v>
      </c>
      <c r="S166" s="223" t="str">
        <f t="shared" si="149"/>
        <v>-</v>
      </c>
      <c r="T166" s="223" t="str">
        <f t="shared" si="149"/>
        <v>-</v>
      </c>
      <c r="U166" s="223" t="str">
        <f t="shared" si="149"/>
        <v>-</v>
      </c>
      <c r="V166" s="223" t="str">
        <f t="shared" si="149"/>
        <v>-</v>
      </c>
      <c r="W166" s="223" t="str">
        <f t="shared" si="149"/>
        <v>-</v>
      </c>
      <c r="X166" s="223" t="str">
        <f t="shared" si="149"/>
        <v>-</v>
      </c>
      <c r="Y166" s="223" t="str">
        <f t="shared" si="149"/>
        <v>-</v>
      </c>
      <c r="Z166" s="223" t="str">
        <f t="shared" si="149"/>
        <v>-</v>
      </c>
      <c r="AA166" s="223" t="str">
        <f t="shared" si="149"/>
        <v>-</v>
      </c>
      <c r="AB166" s="223" t="str">
        <f t="shared" si="149"/>
        <v>-</v>
      </c>
      <c r="AC166" s="223" t="str">
        <f t="shared" si="149"/>
        <v>-</v>
      </c>
      <c r="AD166" s="223" t="str">
        <f t="shared" si="149"/>
        <v>-</v>
      </c>
      <c r="AE166" s="223" t="str">
        <f t="shared" si="149"/>
        <v>-</v>
      </c>
      <c r="AF166" s="223" t="str">
        <f t="shared" si="149"/>
        <v>-</v>
      </c>
      <c r="AG166" s="223" t="str">
        <f t="shared" si="149"/>
        <v>-</v>
      </c>
      <c r="AH166" s="223" t="str">
        <f t="shared" si="149"/>
        <v>-</v>
      </c>
      <c r="AI166" s="223" t="str">
        <f t="shared" si="149"/>
        <v>-</v>
      </c>
      <c r="AJ166" s="223" t="str">
        <f t="shared" si="149"/>
        <v>-</v>
      </c>
      <c r="AK166" s="223" t="str">
        <f t="shared" si="149"/>
        <v>-</v>
      </c>
      <c r="AL166" s="223" t="str">
        <f t="shared" si="149"/>
        <v>-</v>
      </c>
      <c r="AM166" s="223" t="str">
        <f t="shared" si="149"/>
        <v>-</v>
      </c>
      <c r="AN166" s="223" t="str">
        <f t="shared" si="149"/>
        <v>-</v>
      </c>
      <c r="AO166" s="223" t="str">
        <f t="shared" si="149"/>
        <v>-</v>
      </c>
      <c r="AP166" s="223" t="str">
        <f t="shared" si="149"/>
        <v>-</v>
      </c>
      <c r="AQ166" s="223" t="str">
        <f t="shared" si="149"/>
        <v>-</v>
      </c>
      <c r="AR166" s="223" t="str">
        <f t="shared" si="149"/>
        <v>-</v>
      </c>
      <c r="AS166" s="223" t="str">
        <f t="shared" si="149"/>
        <v>-</v>
      </c>
      <c r="AT166" s="223" t="str">
        <f t="shared" si="149"/>
        <v>-</v>
      </c>
      <c r="AU166" s="223" t="str">
        <f t="shared" si="149"/>
        <v>-</v>
      </c>
      <c r="AV166" s="223" t="str">
        <f t="shared" si="149"/>
        <v>-</v>
      </c>
      <c r="AW166" s="223" t="str">
        <f t="shared" si="149"/>
        <v>-</v>
      </c>
      <c r="AX166" s="223" t="str">
        <f t="shared" si="149"/>
        <v>-</v>
      </c>
      <c r="AY166" s="223" t="str">
        <f t="shared" si="149"/>
        <v>-</v>
      </c>
      <c r="AZ166" s="223" t="str">
        <f t="shared" si="149"/>
        <v>-</v>
      </c>
      <c r="BA166" s="223" t="str">
        <f t="shared" si="149"/>
        <v>-</v>
      </c>
      <c r="BB166" s="223" t="str">
        <f t="shared" si="149"/>
        <v>-</v>
      </c>
      <c r="BC166" s="223" t="str">
        <f t="shared" si="149"/>
        <v>-</v>
      </c>
      <c r="BD166" s="223" t="str">
        <f t="shared" si="149"/>
        <v>-</v>
      </c>
      <c r="BE166" s="223" t="str">
        <f t="shared" si="149"/>
        <v>-</v>
      </c>
      <c r="BF166" s="223" t="str">
        <f t="shared" si="149"/>
        <v>-</v>
      </c>
      <c r="BG166" s="223" t="str">
        <f t="shared" si="149"/>
        <v>-</v>
      </c>
      <c r="BH166" s="223" t="str">
        <f t="shared" si="149"/>
        <v>-</v>
      </c>
      <c r="BI166" s="223" t="str">
        <f t="shared" si="149"/>
        <v>-</v>
      </c>
      <c r="BJ166" s="223" t="str">
        <f t="shared" si="149"/>
        <v>-</v>
      </c>
      <c r="BK166" s="223" t="str">
        <f t="shared" si="149"/>
        <v>-</v>
      </c>
      <c r="BL166" s="223" t="str">
        <f t="shared" si="149"/>
        <v>-</v>
      </c>
      <c r="BM166" s="223" t="str">
        <f t="shared" si="149"/>
        <v>-</v>
      </c>
      <c r="BN166" s="223" t="str">
        <f t="shared" si="149"/>
        <v>-</v>
      </c>
      <c r="BO166" s="119" t="e">
        <f t="shared" ref="BO166:BO167" si="150">AVERAGE(O166:BN166)</f>
        <v>#DIV/0!</v>
      </c>
    </row>
    <row r="167" spans="1:67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8"/>
      <c r="N167" s="224" t="s">
        <v>937</v>
      </c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25"/>
      <c r="AF167" s="225"/>
      <c r="AG167" s="225"/>
      <c r="AH167" s="225"/>
      <c r="AI167" s="225"/>
      <c r="AJ167" s="225"/>
      <c r="AK167" s="225"/>
      <c r="AL167" s="225"/>
      <c r="AM167" s="225"/>
      <c r="AN167" s="225"/>
      <c r="AO167" s="225"/>
      <c r="AP167" s="225"/>
      <c r="AQ167" s="225"/>
      <c r="AR167" s="225"/>
      <c r="AS167" s="225"/>
      <c r="AT167" s="225"/>
      <c r="AU167" s="225"/>
      <c r="AV167" s="225"/>
      <c r="AW167" s="225"/>
      <c r="AX167" s="225"/>
      <c r="AY167" s="225"/>
      <c r="AZ167" s="225"/>
      <c r="BA167" s="225"/>
      <c r="BB167" s="225"/>
      <c r="BC167" s="225"/>
      <c r="BD167" s="225"/>
      <c r="BE167" s="225"/>
      <c r="BF167" s="225"/>
      <c r="BG167" s="225"/>
      <c r="BH167" s="225"/>
      <c r="BI167" s="225"/>
      <c r="BJ167" s="225"/>
      <c r="BK167" s="225"/>
      <c r="BL167" s="225"/>
      <c r="BM167" s="225"/>
      <c r="BN167" s="225"/>
      <c r="BO167" s="122" t="e">
        <f t="shared" si="150"/>
        <v>#DIV/0!</v>
      </c>
    </row>
    <row r="168" spans="1:67" ht="12.75" customHeight="1" x14ac:dyDescent="0.2">
      <c r="A168" s="304" t="s">
        <v>72</v>
      </c>
      <c r="B168" s="304">
        <v>34</v>
      </c>
      <c r="C168" s="304" t="s">
        <v>170</v>
      </c>
      <c r="D168" s="304" t="s">
        <v>171</v>
      </c>
      <c r="E168" s="304" t="s">
        <v>172</v>
      </c>
      <c r="F168" s="304" t="s">
        <v>222</v>
      </c>
      <c r="G168" s="304">
        <v>50</v>
      </c>
      <c r="H168" s="305" t="s">
        <v>180</v>
      </c>
      <c r="I168" s="304" t="s">
        <v>180</v>
      </c>
      <c r="J168" s="304"/>
      <c r="K168" s="304"/>
      <c r="L168" s="304"/>
      <c r="M168" s="303"/>
      <c r="N168" s="219" t="s">
        <v>934</v>
      </c>
      <c r="O168" s="230">
        <v>0</v>
      </c>
      <c r="P168" s="230">
        <v>0</v>
      </c>
      <c r="Q168" s="230">
        <v>0</v>
      </c>
      <c r="R168" s="230">
        <v>0</v>
      </c>
      <c r="S168" s="230">
        <v>0</v>
      </c>
      <c r="T168" s="230">
        <v>0</v>
      </c>
      <c r="U168" s="230">
        <v>0</v>
      </c>
      <c r="V168" s="230">
        <v>0</v>
      </c>
      <c r="W168" s="230">
        <v>0</v>
      </c>
      <c r="X168" s="230">
        <v>0</v>
      </c>
      <c r="Y168" s="230">
        <v>0</v>
      </c>
      <c r="Z168" s="230">
        <v>0</v>
      </c>
      <c r="AA168" s="230">
        <v>0</v>
      </c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132">
        <f t="shared" ref="BO168:BO170" si="151">SUM(O168:BN168)</f>
        <v>0</v>
      </c>
    </row>
    <row r="169" spans="1:67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8"/>
      <c r="N169" s="219" t="s">
        <v>935</v>
      </c>
      <c r="O169" s="230">
        <v>0</v>
      </c>
      <c r="P169" s="230">
        <v>0</v>
      </c>
      <c r="Q169" s="230">
        <v>0</v>
      </c>
      <c r="R169" s="230">
        <v>0</v>
      </c>
      <c r="S169" s="230">
        <v>0</v>
      </c>
      <c r="T169" s="230">
        <v>0</v>
      </c>
      <c r="U169" s="230">
        <v>0</v>
      </c>
      <c r="V169" s="230">
        <v>0</v>
      </c>
      <c r="W169" s="230">
        <v>0</v>
      </c>
      <c r="X169" s="230">
        <v>0</v>
      </c>
      <c r="Y169" s="230">
        <v>0</v>
      </c>
      <c r="Z169" s="230">
        <v>0</v>
      </c>
      <c r="AA169" s="230">
        <v>0</v>
      </c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132">
        <f t="shared" si="151"/>
        <v>0</v>
      </c>
    </row>
    <row r="170" spans="1:67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8"/>
      <c r="N170" s="221" t="s">
        <v>633</v>
      </c>
      <c r="O170" s="222">
        <f t="shared" ref="O170:BN170" si="152">IF(ISBLANK(O168),"-",O168+O169)</f>
        <v>0</v>
      </c>
      <c r="P170" s="222">
        <f t="shared" si="152"/>
        <v>0</v>
      </c>
      <c r="Q170" s="222">
        <f t="shared" si="152"/>
        <v>0</v>
      </c>
      <c r="R170" s="222">
        <f t="shared" si="152"/>
        <v>0</v>
      </c>
      <c r="S170" s="222">
        <f t="shared" si="152"/>
        <v>0</v>
      </c>
      <c r="T170" s="222">
        <f t="shared" si="152"/>
        <v>0</v>
      </c>
      <c r="U170" s="222">
        <f t="shared" si="152"/>
        <v>0</v>
      </c>
      <c r="V170" s="222">
        <f t="shared" si="152"/>
        <v>0</v>
      </c>
      <c r="W170" s="222">
        <f t="shared" si="152"/>
        <v>0</v>
      </c>
      <c r="X170" s="222">
        <f t="shared" si="152"/>
        <v>0</v>
      </c>
      <c r="Y170" s="222">
        <f t="shared" si="152"/>
        <v>0</v>
      </c>
      <c r="Z170" s="222">
        <f t="shared" si="152"/>
        <v>0</v>
      </c>
      <c r="AA170" s="222">
        <f t="shared" si="152"/>
        <v>0</v>
      </c>
      <c r="AB170" s="222" t="str">
        <f t="shared" si="152"/>
        <v>-</v>
      </c>
      <c r="AC170" s="222" t="str">
        <f t="shared" si="152"/>
        <v>-</v>
      </c>
      <c r="AD170" s="222" t="str">
        <f t="shared" si="152"/>
        <v>-</v>
      </c>
      <c r="AE170" s="222" t="str">
        <f t="shared" si="152"/>
        <v>-</v>
      </c>
      <c r="AF170" s="222" t="str">
        <f t="shared" si="152"/>
        <v>-</v>
      </c>
      <c r="AG170" s="222" t="str">
        <f t="shared" si="152"/>
        <v>-</v>
      </c>
      <c r="AH170" s="222" t="str">
        <f t="shared" si="152"/>
        <v>-</v>
      </c>
      <c r="AI170" s="222" t="str">
        <f t="shared" si="152"/>
        <v>-</v>
      </c>
      <c r="AJ170" s="222" t="str">
        <f t="shared" si="152"/>
        <v>-</v>
      </c>
      <c r="AK170" s="222" t="str">
        <f t="shared" si="152"/>
        <v>-</v>
      </c>
      <c r="AL170" s="222" t="str">
        <f t="shared" si="152"/>
        <v>-</v>
      </c>
      <c r="AM170" s="222" t="str">
        <f t="shared" si="152"/>
        <v>-</v>
      </c>
      <c r="AN170" s="222" t="str">
        <f t="shared" si="152"/>
        <v>-</v>
      </c>
      <c r="AO170" s="222" t="str">
        <f t="shared" si="152"/>
        <v>-</v>
      </c>
      <c r="AP170" s="222" t="str">
        <f t="shared" si="152"/>
        <v>-</v>
      </c>
      <c r="AQ170" s="222" t="str">
        <f t="shared" si="152"/>
        <v>-</v>
      </c>
      <c r="AR170" s="222" t="str">
        <f t="shared" si="152"/>
        <v>-</v>
      </c>
      <c r="AS170" s="222" t="str">
        <f t="shared" si="152"/>
        <v>-</v>
      </c>
      <c r="AT170" s="222" t="str">
        <f t="shared" si="152"/>
        <v>-</v>
      </c>
      <c r="AU170" s="222" t="str">
        <f t="shared" si="152"/>
        <v>-</v>
      </c>
      <c r="AV170" s="222" t="str">
        <f t="shared" si="152"/>
        <v>-</v>
      </c>
      <c r="AW170" s="222" t="str">
        <f t="shared" si="152"/>
        <v>-</v>
      </c>
      <c r="AX170" s="222" t="str">
        <f t="shared" si="152"/>
        <v>-</v>
      </c>
      <c r="AY170" s="222" t="str">
        <f t="shared" si="152"/>
        <v>-</v>
      </c>
      <c r="AZ170" s="222" t="str">
        <f t="shared" si="152"/>
        <v>-</v>
      </c>
      <c r="BA170" s="222" t="str">
        <f t="shared" si="152"/>
        <v>-</v>
      </c>
      <c r="BB170" s="222" t="str">
        <f t="shared" si="152"/>
        <v>-</v>
      </c>
      <c r="BC170" s="222" t="str">
        <f t="shared" si="152"/>
        <v>-</v>
      </c>
      <c r="BD170" s="222" t="str">
        <f t="shared" si="152"/>
        <v>-</v>
      </c>
      <c r="BE170" s="222" t="str">
        <f t="shared" si="152"/>
        <v>-</v>
      </c>
      <c r="BF170" s="222" t="str">
        <f t="shared" si="152"/>
        <v>-</v>
      </c>
      <c r="BG170" s="222" t="str">
        <f t="shared" si="152"/>
        <v>-</v>
      </c>
      <c r="BH170" s="222" t="str">
        <f t="shared" si="152"/>
        <v>-</v>
      </c>
      <c r="BI170" s="222" t="str">
        <f t="shared" si="152"/>
        <v>-</v>
      </c>
      <c r="BJ170" s="222" t="str">
        <f t="shared" si="152"/>
        <v>-</v>
      </c>
      <c r="BK170" s="222" t="str">
        <f t="shared" si="152"/>
        <v>-</v>
      </c>
      <c r="BL170" s="222" t="str">
        <f t="shared" si="152"/>
        <v>-</v>
      </c>
      <c r="BM170" s="222" t="str">
        <f t="shared" si="152"/>
        <v>-</v>
      </c>
      <c r="BN170" s="222" t="str">
        <f t="shared" si="152"/>
        <v>-</v>
      </c>
      <c r="BO170" s="133">
        <f t="shared" si="151"/>
        <v>0</v>
      </c>
    </row>
    <row r="171" spans="1:67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8"/>
      <c r="N171" s="219" t="s">
        <v>936</v>
      </c>
      <c r="O171" s="223" t="str">
        <f t="shared" ref="O171:BN171" si="153">IF(ISNUMBER(O170),(IF(O170&gt;0,(100/(O168+O169))*O168,"-")),"-")</f>
        <v>-</v>
      </c>
      <c r="P171" s="223" t="str">
        <f t="shared" si="153"/>
        <v>-</v>
      </c>
      <c r="Q171" s="223" t="str">
        <f t="shared" si="153"/>
        <v>-</v>
      </c>
      <c r="R171" s="223" t="str">
        <f t="shared" si="153"/>
        <v>-</v>
      </c>
      <c r="S171" s="223" t="str">
        <f t="shared" si="153"/>
        <v>-</v>
      </c>
      <c r="T171" s="223" t="str">
        <f t="shared" si="153"/>
        <v>-</v>
      </c>
      <c r="U171" s="223" t="str">
        <f t="shared" si="153"/>
        <v>-</v>
      </c>
      <c r="V171" s="223" t="str">
        <f t="shared" si="153"/>
        <v>-</v>
      </c>
      <c r="W171" s="223" t="str">
        <f t="shared" si="153"/>
        <v>-</v>
      </c>
      <c r="X171" s="223" t="str">
        <f t="shared" si="153"/>
        <v>-</v>
      </c>
      <c r="Y171" s="223" t="str">
        <f t="shared" si="153"/>
        <v>-</v>
      </c>
      <c r="Z171" s="223" t="str">
        <f t="shared" si="153"/>
        <v>-</v>
      </c>
      <c r="AA171" s="223" t="str">
        <f t="shared" si="153"/>
        <v>-</v>
      </c>
      <c r="AB171" s="223" t="str">
        <f t="shared" si="153"/>
        <v>-</v>
      </c>
      <c r="AC171" s="223" t="str">
        <f t="shared" si="153"/>
        <v>-</v>
      </c>
      <c r="AD171" s="223" t="str">
        <f t="shared" si="153"/>
        <v>-</v>
      </c>
      <c r="AE171" s="223" t="str">
        <f t="shared" si="153"/>
        <v>-</v>
      </c>
      <c r="AF171" s="223" t="str">
        <f t="shared" si="153"/>
        <v>-</v>
      </c>
      <c r="AG171" s="223" t="str">
        <f t="shared" si="153"/>
        <v>-</v>
      </c>
      <c r="AH171" s="223" t="str">
        <f t="shared" si="153"/>
        <v>-</v>
      </c>
      <c r="AI171" s="223" t="str">
        <f t="shared" si="153"/>
        <v>-</v>
      </c>
      <c r="AJ171" s="223" t="str">
        <f t="shared" si="153"/>
        <v>-</v>
      </c>
      <c r="AK171" s="223" t="str">
        <f t="shared" si="153"/>
        <v>-</v>
      </c>
      <c r="AL171" s="223" t="str">
        <f t="shared" si="153"/>
        <v>-</v>
      </c>
      <c r="AM171" s="223" t="str">
        <f t="shared" si="153"/>
        <v>-</v>
      </c>
      <c r="AN171" s="223" t="str">
        <f t="shared" si="153"/>
        <v>-</v>
      </c>
      <c r="AO171" s="223" t="str">
        <f t="shared" si="153"/>
        <v>-</v>
      </c>
      <c r="AP171" s="223" t="str">
        <f t="shared" si="153"/>
        <v>-</v>
      </c>
      <c r="AQ171" s="223" t="str">
        <f t="shared" si="153"/>
        <v>-</v>
      </c>
      <c r="AR171" s="223" t="str">
        <f t="shared" si="153"/>
        <v>-</v>
      </c>
      <c r="AS171" s="223" t="str">
        <f t="shared" si="153"/>
        <v>-</v>
      </c>
      <c r="AT171" s="223" t="str">
        <f t="shared" si="153"/>
        <v>-</v>
      </c>
      <c r="AU171" s="223" t="str">
        <f t="shared" si="153"/>
        <v>-</v>
      </c>
      <c r="AV171" s="223" t="str">
        <f t="shared" si="153"/>
        <v>-</v>
      </c>
      <c r="AW171" s="223" t="str">
        <f t="shared" si="153"/>
        <v>-</v>
      </c>
      <c r="AX171" s="223" t="str">
        <f t="shared" si="153"/>
        <v>-</v>
      </c>
      <c r="AY171" s="223" t="str">
        <f t="shared" si="153"/>
        <v>-</v>
      </c>
      <c r="AZ171" s="223" t="str">
        <f t="shared" si="153"/>
        <v>-</v>
      </c>
      <c r="BA171" s="223" t="str">
        <f t="shared" si="153"/>
        <v>-</v>
      </c>
      <c r="BB171" s="223" t="str">
        <f t="shared" si="153"/>
        <v>-</v>
      </c>
      <c r="BC171" s="223" t="str">
        <f t="shared" si="153"/>
        <v>-</v>
      </c>
      <c r="BD171" s="223" t="str">
        <f t="shared" si="153"/>
        <v>-</v>
      </c>
      <c r="BE171" s="223" t="str">
        <f t="shared" si="153"/>
        <v>-</v>
      </c>
      <c r="BF171" s="223" t="str">
        <f t="shared" si="153"/>
        <v>-</v>
      </c>
      <c r="BG171" s="223" t="str">
        <f t="shared" si="153"/>
        <v>-</v>
      </c>
      <c r="BH171" s="223" t="str">
        <f t="shared" si="153"/>
        <v>-</v>
      </c>
      <c r="BI171" s="223" t="str">
        <f t="shared" si="153"/>
        <v>-</v>
      </c>
      <c r="BJ171" s="223" t="str">
        <f t="shared" si="153"/>
        <v>-</v>
      </c>
      <c r="BK171" s="223" t="str">
        <f t="shared" si="153"/>
        <v>-</v>
      </c>
      <c r="BL171" s="223" t="str">
        <f t="shared" si="153"/>
        <v>-</v>
      </c>
      <c r="BM171" s="223" t="str">
        <f t="shared" si="153"/>
        <v>-</v>
      </c>
      <c r="BN171" s="223" t="str">
        <f t="shared" si="153"/>
        <v>-</v>
      </c>
      <c r="BO171" s="119" t="e">
        <f t="shared" ref="BO171:BO172" si="154">AVERAGE(O171:BN171)</f>
        <v>#DIV/0!</v>
      </c>
    </row>
    <row r="172" spans="1:67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8"/>
      <c r="N172" s="224" t="s">
        <v>937</v>
      </c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25"/>
      <c r="BN172" s="225"/>
      <c r="BO172" s="122" t="e">
        <f t="shared" si="154"/>
        <v>#DIV/0!</v>
      </c>
    </row>
    <row r="173" spans="1:67" ht="12.75" customHeight="1" x14ac:dyDescent="0.2">
      <c r="A173" s="304" t="s">
        <v>72</v>
      </c>
      <c r="B173" s="304">
        <v>35</v>
      </c>
      <c r="C173" s="304" t="s">
        <v>170</v>
      </c>
      <c r="D173" s="304" t="s">
        <v>171</v>
      </c>
      <c r="E173" s="304" t="s">
        <v>172</v>
      </c>
      <c r="F173" s="304" t="s">
        <v>223</v>
      </c>
      <c r="G173" s="304" t="s">
        <v>296</v>
      </c>
      <c r="H173" s="305" t="s">
        <v>180</v>
      </c>
      <c r="I173" s="304" t="s">
        <v>174</v>
      </c>
      <c r="J173" s="304"/>
      <c r="K173" s="304"/>
      <c r="L173" s="304"/>
      <c r="M173" s="303"/>
      <c r="N173" s="219" t="s">
        <v>934</v>
      </c>
      <c r="O173" s="220">
        <v>1</v>
      </c>
      <c r="P173" s="220">
        <v>0</v>
      </c>
      <c r="Q173" s="220">
        <v>0</v>
      </c>
      <c r="R173" s="220"/>
      <c r="S173" s="220">
        <v>0</v>
      </c>
      <c r="T173" s="220">
        <v>0</v>
      </c>
      <c r="U173" s="220">
        <v>1</v>
      </c>
      <c r="V173" s="220">
        <v>0</v>
      </c>
      <c r="W173" s="220">
        <v>0</v>
      </c>
      <c r="X173" s="220">
        <v>0</v>
      </c>
      <c r="Y173" s="220">
        <v>0</v>
      </c>
      <c r="Z173" s="220">
        <v>0</v>
      </c>
      <c r="AA173" s="220">
        <v>0</v>
      </c>
      <c r="AB173" s="220">
        <v>0</v>
      </c>
      <c r="AC173" s="220">
        <v>0</v>
      </c>
      <c r="AD173" s="220">
        <v>0</v>
      </c>
      <c r="AE173" s="220">
        <v>0</v>
      </c>
      <c r="AF173" s="220">
        <v>0</v>
      </c>
      <c r="AG173" s="220">
        <v>0</v>
      </c>
      <c r="AH173" s="220">
        <v>0</v>
      </c>
      <c r="AI173" s="220">
        <v>0</v>
      </c>
      <c r="AJ173" s="220">
        <v>0</v>
      </c>
      <c r="AK173" s="220">
        <v>0</v>
      </c>
      <c r="AL173" s="220">
        <v>0</v>
      </c>
      <c r="AM173" s="220">
        <v>0</v>
      </c>
      <c r="AN173" s="220">
        <v>0</v>
      </c>
      <c r="AO173" s="220">
        <v>0</v>
      </c>
      <c r="AP173" s="220">
        <v>0</v>
      </c>
      <c r="AQ173" s="220">
        <v>3</v>
      </c>
      <c r="AR173" s="220">
        <v>4</v>
      </c>
      <c r="AS173" s="220">
        <v>3</v>
      </c>
      <c r="AT173" s="220">
        <v>4</v>
      </c>
      <c r="AU173" s="220">
        <v>4</v>
      </c>
      <c r="AV173" s="220">
        <v>1</v>
      </c>
      <c r="AW173" s="220">
        <v>4</v>
      </c>
      <c r="AX173" s="220">
        <v>19</v>
      </c>
      <c r="AY173" s="220">
        <v>19</v>
      </c>
      <c r="AZ173" s="220">
        <v>104</v>
      </c>
      <c r="BA173" s="220">
        <v>103</v>
      </c>
      <c r="BB173" s="220">
        <v>116</v>
      </c>
      <c r="BC173" s="220">
        <v>52</v>
      </c>
      <c r="BD173" s="220">
        <v>96</v>
      </c>
      <c r="BE173" s="220">
        <v>37</v>
      </c>
      <c r="BF173" s="220">
        <v>63</v>
      </c>
      <c r="BG173" s="220">
        <v>15</v>
      </c>
      <c r="BH173" s="220">
        <v>25</v>
      </c>
      <c r="BI173" s="220">
        <v>52</v>
      </c>
      <c r="BJ173" s="220">
        <v>2</v>
      </c>
      <c r="BK173" s="220">
        <v>0</v>
      </c>
      <c r="BL173" s="220">
        <v>0</v>
      </c>
      <c r="BM173" s="220">
        <v>0</v>
      </c>
      <c r="BN173" s="220"/>
      <c r="BO173" s="132">
        <f t="shared" ref="BO173:BO175" si="155">SUM(O173:BN173)</f>
        <v>728</v>
      </c>
    </row>
    <row r="174" spans="1:67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8"/>
      <c r="N174" s="219" t="s">
        <v>935</v>
      </c>
      <c r="O174" s="220">
        <v>8</v>
      </c>
      <c r="P174" s="220">
        <v>0</v>
      </c>
      <c r="Q174" s="220">
        <v>0</v>
      </c>
      <c r="R174" s="220"/>
      <c r="S174" s="220">
        <v>0</v>
      </c>
      <c r="T174" s="220">
        <v>0</v>
      </c>
      <c r="U174" s="220">
        <v>0</v>
      </c>
      <c r="V174" s="220">
        <v>0</v>
      </c>
      <c r="W174" s="220">
        <v>0</v>
      </c>
      <c r="X174" s="220">
        <v>0</v>
      </c>
      <c r="Y174" s="220">
        <v>0</v>
      </c>
      <c r="Z174" s="220">
        <v>0</v>
      </c>
      <c r="AA174" s="220">
        <v>0</v>
      </c>
      <c r="AB174" s="220">
        <v>0</v>
      </c>
      <c r="AC174" s="220">
        <v>0</v>
      </c>
      <c r="AD174" s="220">
        <v>0</v>
      </c>
      <c r="AE174" s="220">
        <v>0</v>
      </c>
      <c r="AF174" s="220">
        <v>0</v>
      </c>
      <c r="AG174" s="220">
        <v>0</v>
      </c>
      <c r="AH174" s="220">
        <v>0</v>
      </c>
      <c r="AI174" s="220">
        <v>0</v>
      </c>
      <c r="AJ174" s="220">
        <v>0</v>
      </c>
      <c r="AK174" s="220">
        <v>0</v>
      </c>
      <c r="AL174" s="220">
        <v>0</v>
      </c>
      <c r="AM174" s="220">
        <v>0</v>
      </c>
      <c r="AN174" s="220">
        <v>0</v>
      </c>
      <c r="AO174" s="220">
        <v>0</v>
      </c>
      <c r="AP174" s="220">
        <v>6</v>
      </c>
      <c r="AQ174" s="220">
        <v>9</v>
      </c>
      <c r="AR174" s="220">
        <v>45</v>
      </c>
      <c r="AS174" s="220">
        <v>9</v>
      </c>
      <c r="AT174" s="220">
        <v>2</v>
      </c>
      <c r="AU174" s="220">
        <v>2</v>
      </c>
      <c r="AV174" s="220">
        <v>8</v>
      </c>
      <c r="AW174" s="220">
        <v>36</v>
      </c>
      <c r="AX174" s="220">
        <v>43</v>
      </c>
      <c r="AY174" s="220">
        <v>55</v>
      </c>
      <c r="AZ174" s="220">
        <v>101</v>
      </c>
      <c r="BA174" s="220">
        <v>115</v>
      </c>
      <c r="BB174" s="220">
        <v>98</v>
      </c>
      <c r="BC174" s="220">
        <v>79</v>
      </c>
      <c r="BD174" s="220">
        <v>204</v>
      </c>
      <c r="BE174" s="220">
        <v>17</v>
      </c>
      <c r="BF174" s="220">
        <v>88</v>
      </c>
      <c r="BG174" s="220">
        <v>12</v>
      </c>
      <c r="BH174" s="220">
        <v>26</v>
      </c>
      <c r="BI174" s="220">
        <v>41</v>
      </c>
      <c r="BJ174" s="220">
        <v>6</v>
      </c>
      <c r="BK174" s="220">
        <v>0</v>
      </c>
      <c r="BL174" s="220">
        <v>0</v>
      </c>
      <c r="BM174" s="220">
        <v>0</v>
      </c>
      <c r="BN174" s="220"/>
      <c r="BO174" s="132">
        <f t="shared" si="155"/>
        <v>1010</v>
      </c>
    </row>
    <row r="175" spans="1:67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8"/>
      <c r="N175" s="221" t="s">
        <v>633</v>
      </c>
      <c r="O175" s="222">
        <f t="shared" ref="O175:BN175" si="156">IF(ISBLANK(O173),"-",O173+O174)</f>
        <v>9</v>
      </c>
      <c r="P175" s="222">
        <f t="shared" si="156"/>
        <v>0</v>
      </c>
      <c r="Q175" s="222">
        <f t="shared" si="156"/>
        <v>0</v>
      </c>
      <c r="R175" s="222" t="str">
        <f t="shared" si="156"/>
        <v>-</v>
      </c>
      <c r="S175" s="222">
        <f t="shared" si="156"/>
        <v>0</v>
      </c>
      <c r="T175" s="222">
        <f t="shared" si="156"/>
        <v>0</v>
      </c>
      <c r="U175" s="222">
        <f t="shared" si="156"/>
        <v>1</v>
      </c>
      <c r="V175" s="222">
        <f t="shared" si="156"/>
        <v>0</v>
      </c>
      <c r="W175" s="222">
        <f t="shared" si="156"/>
        <v>0</v>
      </c>
      <c r="X175" s="222">
        <f t="shared" si="156"/>
        <v>0</v>
      </c>
      <c r="Y175" s="222">
        <f t="shared" si="156"/>
        <v>0</v>
      </c>
      <c r="Z175" s="222">
        <f t="shared" si="156"/>
        <v>0</v>
      </c>
      <c r="AA175" s="222">
        <f t="shared" si="156"/>
        <v>0</v>
      </c>
      <c r="AB175" s="222">
        <f t="shared" si="156"/>
        <v>0</v>
      </c>
      <c r="AC175" s="222">
        <f t="shared" si="156"/>
        <v>0</v>
      </c>
      <c r="AD175" s="222">
        <f t="shared" si="156"/>
        <v>0</v>
      </c>
      <c r="AE175" s="222">
        <f t="shared" si="156"/>
        <v>0</v>
      </c>
      <c r="AF175" s="222">
        <f t="shared" si="156"/>
        <v>0</v>
      </c>
      <c r="AG175" s="222">
        <f t="shared" si="156"/>
        <v>0</v>
      </c>
      <c r="AH175" s="222">
        <f t="shared" si="156"/>
        <v>0</v>
      </c>
      <c r="AI175" s="222">
        <f t="shared" si="156"/>
        <v>0</v>
      </c>
      <c r="AJ175" s="222">
        <f t="shared" si="156"/>
        <v>0</v>
      </c>
      <c r="AK175" s="222">
        <f t="shared" si="156"/>
        <v>0</v>
      </c>
      <c r="AL175" s="222">
        <f t="shared" si="156"/>
        <v>0</v>
      </c>
      <c r="AM175" s="222">
        <f t="shared" si="156"/>
        <v>0</v>
      </c>
      <c r="AN175" s="222">
        <f t="shared" si="156"/>
        <v>0</v>
      </c>
      <c r="AO175" s="222">
        <f t="shared" si="156"/>
        <v>0</v>
      </c>
      <c r="AP175" s="222">
        <f t="shared" si="156"/>
        <v>6</v>
      </c>
      <c r="AQ175" s="222">
        <f t="shared" si="156"/>
        <v>12</v>
      </c>
      <c r="AR175" s="222">
        <f t="shared" si="156"/>
        <v>49</v>
      </c>
      <c r="AS175" s="222">
        <f t="shared" si="156"/>
        <v>12</v>
      </c>
      <c r="AT175" s="222">
        <f t="shared" si="156"/>
        <v>6</v>
      </c>
      <c r="AU175" s="222">
        <f t="shared" si="156"/>
        <v>6</v>
      </c>
      <c r="AV175" s="222">
        <f t="shared" si="156"/>
        <v>9</v>
      </c>
      <c r="AW175" s="222">
        <f t="shared" si="156"/>
        <v>40</v>
      </c>
      <c r="AX175" s="222">
        <f t="shared" si="156"/>
        <v>62</v>
      </c>
      <c r="AY175" s="222">
        <f t="shared" si="156"/>
        <v>74</v>
      </c>
      <c r="AZ175" s="222">
        <f t="shared" si="156"/>
        <v>205</v>
      </c>
      <c r="BA175" s="222">
        <f t="shared" si="156"/>
        <v>218</v>
      </c>
      <c r="BB175" s="222">
        <f t="shared" si="156"/>
        <v>214</v>
      </c>
      <c r="BC175" s="222">
        <f t="shared" si="156"/>
        <v>131</v>
      </c>
      <c r="BD175" s="222">
        <f t="shared" si="156"/>
        <v>300</v>
      </c>
      <c r="BE175" s="222">
        <f t="shared" si="156"/>
        <v>54</v>
      </c>
      <c r="BF175" s="222">
        <f t="shared" si="156"/>
        <v>151</v>
      </c>
      <c r="BG175" s="222">
        <f t="shared" si="156"/>
        <v>27</v>
      </c>
      <c r="BH175" s="222">
        <f t="shared" si="156"/>
        <v>51</v>
      </c>
      <c r="BI175" s="222">
        <f t="shared" si="156"/>
        <v>93</v>
      </c>
      <c r="BJ175" s="222">
        <f t="shared" si="156"/>
        <v>8</v>
      </c>
      <c r="BK175" s="222">
        <f t="shared" si="156"/>
        <v>0</v>
      </c>
      <c r="BL175" s="222">
        <f t="shared" si="156"/>
        <v>0</v>
      </c>
      <c r="BM175" s="222">
        <f t="shared" si="156"/>
        <v>0</v>
      </c>
      <c r="BN175" s="222" t="str">
        <f t="shared" si="156"/>
        <v>-</v>
      </c>
      <c r="BO175" s="133">
        <f t="shared" si="155"/>
        <v>1738</v>
      </c>
    </row>
    <row r="176" spans="1:67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8"/>
      <c r="N176" s="219" t="s">
        <v>936</v>
      </c>
      <c r="O176" s="223">
        <f t="shared" ref="O176:BN176" si="157">IF(ISNUMBER(O175),(IF(O175&gt;0,(100/(O173+O174))*O173,"-")),"-")</f>
        <v>11.111111111111111</v>
      </c>
      <c r="P176" s="223" t="str">
        <f t="shared" si="157"/>
        <v>-</v>
      </c>
      <c r="Q176" s="223" t="str">
        <f t="shared" si="157"/>
        <v>-</v>
      </c>
      <c r="R176" s="223" t="str">
        <f t="shared" si="157"/>
        <v>-</v>
      </c>
      <c r="S176" s="223" t="str">
        <f t="shared" si="157"/>
        <v>-</v>
      </c>
      <c r="T176" s="223" t="str">
        <f t="shared" si="157"/>
        <v>-</v>
      </c>
      <c r="U176" s="223">
        <f t="shared" si="157"/>
        <v>100</v>
      </c>
      <c r="V176" s="223" t="str">
        <f t="shared" si="157"/>
        <v>-</v>
      </c>
      <c r="W176" s="223" t="str">
        <f t="shared" si="157"/>
        <v>-</v>
      </c>
      <c r="X176" s="223" t="str">
        <f t="shared" si="157"/>
        <v>-</v>
      </c>
      <c r="Y176" s="223" t="str">
        <f t="shared" si="157"/>
        <v>-</v>
      </c>
      <c r="Z176" s="223" t="str">
        <f t="shared" si="157"/>
        <v>-</v>
      </c>
      <c r="AA176" s="223" t="str">
        <f t="shared" si="157"/>
        <v>-</v>
      </c>
      <c r="AB176" s="223" t="str">
        <f t="shared" si="157"/>
        <v>-</v>
      </c>
      <c r="AC176" s="223" t="str">
        <f t="shared" si="157"/>
        <v>-</v>
      </c>
      <c r="AD176" s="223" t="str">
        <f t="shared" si="157"/>
        <v>-</v>
      </c>
      <c r="AE176" s="223" t="str">
        <f t="shared" si="157"/>
        <v>-</v>
      </c>
      <c r="AF176" s="223" t="str">
        <f t="shared" si="157"/>
        <v>-</v>
      </c>
      <c r="AG176" s="223" t="str">
        <f t="shared" si="157"/>
        <v>-</v>
      </c>
      <c r="AH176" s="223" t="str">
        <f t="shared" si="157"/>
        <v>-</v>
      </c>
      <c r="AI176" s="223" t="str">
        <f t="shared" si="157"/>
        <v>-</v>
      </c>
      <c r="AJ176" s="223" t="str">
        <f t="shared" si="157"/>
        <v>-</v>
      </c>
      <c r="AK176" s="223" t="str">
        <f t="shared" si="157"/>
        <v>-</v>
      </c>
      <c r="AL176" s="223" t="str">
        <f t="shared" si="157"/>
        <v>-</v>
      </c>
      <c r="AM176" s="223" t="str">
        <f t="shared" si="157"/>
        <v>-</v>
      </c>
      <c r="AN176" s="223" t="str">
        <f t="shared" si="157"/>
        <v>-</v>
      </c>
      <c r="AO176" s="223" t="str">
        <f t="shared" si="157"/>
        <v>-</v>
      </c>
      <c r="AP176" s="223">
        <f t="shared" si="157"/>
        <v>0</v>
      </c>
      <c r="AQ176" s="223">
        <f t="shared" si="157"/>
        <v>25</v>
      </c>
      <c r="AR176" s="223">
        <f t="shared" si="157"/>
        <v>8.1632653061224492</v>
      </c>
      <c r="AS176" s="223">
        <f t="shared" si="157"/>
        <v>25</v>
      </c>
      <c r="AT176" s="223">
        <f t="shared" si="157"/>
        <v>66.666666666666671</v>
      </c>
      <c r="AU176" s="223">
        <f t="shared" si="157"/>
        <v>66.666666666666671</v>
      </c>
      <c r="AV176" s="223">
        <f t="shared" si="157"/>
        <v>11.111111111111111</v>
      </c>
      <c r="AW176" s="223">
        <f t="shared" si="157"/>
        <v>10</v>
      </c>
      <c r="AX176" s="223">
        <f t="shared" si="157"/>
        <v>30.64516129032258</v>
      </c>
      <c r="AY176" s="223">
        <f t="shared" si="157"/>
        <v>25.675675675675674</v>
      </c>
      <c r="AZ176" s="223">
        <f t="shared" si="157"/>
        <v>50.731707317073173</v>
      </c>
      <c r="BA176" s="223">
        <f t="shared" si="157"/>
        <v>47.247706422018354</v>
      </c>
      <c r="BB176" s="223">
        <f t="shared" si="157"/>
        <v>54.205607476635514</v>
      </c>
      <c r="BC176" s="223">
        <f t="shared" si="157"/>
        <v>39.694656488549619</v>
      </c>
      <c r="BD176" s="223">
        <f t="shared" si="157"/>
        <v>32</v>
      </c>
      <c r="BE176" s="223">
        <f t="shared" si="157"/>
        <v>68.518518518518519</v>
      </c>
      <c r="BF176" s="223">
        <f t="shared" si="157"/>
        <v>41.721854304635762</v>
      </c>
      <c r="BG176" s="223">
        <f t="shared" si="157"/>
        <v>55.555555555555557</v>
      </c>
      <c r="BH176" s="223">
        <f t="shared" si="157"/>
        <v>49.019607843137251</v>
      </c>
      <c r="BI176" s="223">
        <f t="shared" si="157"/>
        <v>55.913978494623649</v>
      </c>
      <c r="BJ176" s="223">
        <f t="shared" si="157"/>
        <v>25</v>
      </c>
      <c r="BK176" s="223" t="str">
        <f t="shared" si="157"/>
        <v>-</v>
      </c>
      <c r="BL176" s="223" t="str">
        <f t="shared" si="157"/>
        <v>-</v>
      </c>
      <c r="BM176" s="223" t="str">
        <f t="shared" si="157"/>
        <v>-</v>
      </c>
      <c r="BN176" s="223" t="str">
        <f t="shared" si="157"/>
        <v>-</v>
      </c>
      <c r="BO176" s="270">
        <f t="shared" ref="BO176:BO177" si="158">AVERAGE(O176:BN176)</f>
        <v>39.115167402105371</v>
      </c>
    </row>
    <row r="177" spans="1:67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8"/>
      <c r="N177" s="224" t="s">
        <v>937</v>
      </c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122" t="e">
        <f t="shared" si="158"/>
        <v>#DIV/0!</v>
      </c>
    </row>
    <row r="178" spans="1:67" ht="12.75" customHeight="1" x14ac:dyDescent="0.2">
      <c r="A178" s="304" t="s">
        <v>72</v>
      </c>
      <c r="B178" s="304">
        <v>36</v>
      </c>
      <c r="C178" s="304" t="s">
        <v>170</v>
      </c>
      <c r="D178" s="304" t="s">
        <v>171</v>
      </c>
      <c r="E178" s="304" t="s">
        <v>172</v>
      </c>
      <c r="F178" s="304" t="s">
        <v>224</v>
      </c>
      <c r="G178" s="304" t="s">
        <v>297</v>
      </c>
      <c r="H178" s="305" t="s">
        <v>187</v>
      </c>
      <c r="I178" s="304" t="s">
        <v>187</v>
      </c>
      <c r="J178" s="304"/>
      <c r="K178" s="304"/>
      <c r="L178" s="304"/>
      <c r="M178" s="303"/>
      <c r="N178" s="219" t="s">
        <v>934</v>
      </c>
      <c r="O178" s="220">
        <v>28</v>
      </c>
      <c r="P178" s="220">
        <v>0</v>
      </c>
      <c r="Q178" s="220">
        <v>0</v>
      </c>
      <c r="R178" s="220"/>
      <c r="S178" s="220">
        <v>1</v>
      </c>
      <c r="T178" s="220">
        <v>0</v>
      </c>
      <c r="U178" s="220">
        <v>1</v>
      </c>
      <c r="V178" s="220">
        <v>0</v>
      </c>
      <c r="W178" s="220">
        <v>0</v>
      </c>
      <c r="X178" s="220">
        <v>0</v>
      </c>
      <c r="Y178" s="220">
        <v>0</v>
      </c>
      <c r="Z178" s="220">
        <v>0</v>
      </c>
      <c r="AA178" s="220">
        <v>0</v>
      </c>
      <c r="AB178" s="220">
        <v>0</v>
      </c>
      <c r="AC178" s="220">
        <v>0</v>
      </c>
      <c r="AD178" s="220">
        <v>0</v>
      </c>
      <c r="AE178" s="220">
        <v>0</v>
      </c>
      <c r="AF178" s="220">
        <v>0</v>
      </c>
      <c r="AG178" s="220">
        <v>0</v>
      </c>
      <c r="AH178" s="220">
        <v>0</v>
      </c>
      <c r="AI178" s="220">
        <v>0</v>
      </c>
      <c r="AJ178" s="220">
        <v>0</v>
      </c>
      <c r="AK178" s="220">
        <v>0</v>
      </c>
      <c r="AL178" s="220">
        <v>0</v>
      </c>
      <c r="AM178" s="220">
        <v>0</v>
      </c>
      <c r="AN178" s="220">
        <v>0</v>
      </c>
      <c r="AO178" s="220">
        <v>0</v>
      </c>
      <c r="AP178" s="220">
        <v>0</v>
      </c>
      <c r="AQ178" s="220">
        <v>2</v>
      </c>
      <c r="AR178" s="220">
        <v>2</v>
      </c>
      <c r="AS178" s="220">
        <v>5</v>
      </c>
      <c r="AT178" s="220">
        <v>9</v>
      </c>
      <c r="AU178" s="220">
        <v>12</v>
      </c>
      <c r="AV178" s="220">
        <v>6</v>
      </c>
      <c r="AW178" s="220">
        <v>7</v>
      </c>
      <c r="AX178" s="220">
        <v>51</v>
      </c>
      <c r="AY178" s="220">
        <v>44</v>
      </c>
      <c r="AZ178" s="220">
        <v>25</v>
      </c>
      <c r="BA178" s="220">
        <v>78</v>
      </c>
      <c r="BB178" s="220">
        <v>117</v>
      </c>
      <c r="BC178" s="220">
        <v>6</v>
      </c>
      <c r="BD178" s="220">
        <v>162</v>
      </c>
      <c r="BE178" s="220">
        <v>4</v>
      </c>
      <c r="BF178" s="220">
        <v>101</v>
      </c>
      <c r="BG178" s="220">
        <v>1</v>
      </c>
      <c r="BH178" s="220">
        <v>46</v>
      </c>
      <c r="BI178" s="220">
        <v>636</v>
      </c>
      <c r="BJ178" s="220">
        <v>28</v>
      </c>
      <c r="BK178" s="220">
        <v>0</v>
      </c>
      <c r="BL178" s="220">
        <v>0</v>
      </c>
      <c r="BM178" s="220">
        <v>0</v>
      </c>
      <c r="BN178" s="220"/>
      <c r="BO178" s="132">
        <f t="shared" ref="BO178:BO180" si="159">SUM(O178:BN178)</f>
        <v>1372</v>
      </c>
    </row>
    <row r="179" spans="1:67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8"/>
      <c r="N179" s="219" t="s">
        <v>935</v>
      </c>
      <c r="O179" s="220">
        <v>33</v>
      </c>
      <c r="P179" s="220">
        <v>0</v>
      </c>
      <c r="Q179" s="220">
        <v>0</v>
      </c>
      <c r="R179" s="220"/>
      <c r="S179" s="220">
        <v>5</v>
      </c>
      <c r="T179" s="220">
        <v>1</v>
      </c>
      <c r="U179" s="220">
        <v>1</v>
      </c>
      <c r="V179" s="220">
        <v>0</v>
      </c>
      <c r="W179" s="220">
        <v>0</v>
      </c>
      <c r="X179" s="220">
        <v>0</v>
      </c>
      <c r="Y179" s="220">
        <v>0</v>
      </c>
      <c r="Z179" s="220">
        <v>0</v>
      </c>
      <c r="AA179" s="220">
        <v>1</v>
      </c>
      <c r="AB179" s="220">
        <v>1</v>
      </c>
      <c r="AC179" s="220">
        <v>0</v>
      </c>
      <c r="AD179" s="220">
        <v>0</v>
      </c>
      <c r="AE179" s="220">
        <v>0</v>
      </c>
      <c r="AF179" s="220">
        <v>0</v>
      </c>
      <c r="AG179" s="220">
        <v>0</v>
      </c>
      <c r="AH179" s="220">
        <v>0</v>
      </c>
      <c r="AI179" s="220">
        <v>0</v>
      </c>
      <c r="AJ179" s="220">
        <v>0</v>
      </c>
      <c r="AK179" s="220">
        <v>0</v>
      </c>
      <c r="AL179" s="220">
        <v>0</v>
      </c>
      <c r="AM179" s="220">
        <v>0</v>
      </c>
      <c r="AN179" s="220">
        <v>0</v>
      </c>
      <c r="AO179" s="220">
        <v>0</v>
      </c>
      <c r="AP179" s="220">
        <v>2</v>
      </c>
      <c r="AQ179" s="220">
        <v>0</v>
      </c>
      <c r="AR179" s="220">
        <v>3</v>
      </c>
      <c r="AS179" s="220">
        <v>6</v>
      </c>
      <c r="AT179" s="220">
        <v>10</v>
      </c>
      <c r="AU179" s="220">
        <v>12</v>
      </c>
      <c r="AV179" s="220">
        <v>24</v>
      </c>
      <c r="AW179" s="220">
        <v>18</v>
      </c>
      <c r="AX179" s="220">
        <v>60</v>
      </c>
      <c r="AY179" s="220">
        <v>54</v>
      </c>
      <c r="AZ179" s="220">
        <v>24</v>
      </c>
      <c r="BA179" s="220">
        <v>60</v>
      </c>
      <c r="BB179" s="220">
        <v>89</v>
      </c>
      <c r="BC179" s="220">
        <v>6</v>
      </c>
      <c r="BD179" s="220">
        <v>188</v>
      </c>
      <c r="BE179" s="220">
        <v>3</v>
      </c>
      <c r="BF179" s="220">
        <v>160</v>
      </c>
      <c r="BG179" s="220">
        <v>3</v>
      </c>
      <c r="BH179" s="220">
        <v>44</v>
      </c>
      <c r="BI179" s="220">
        <v>484</v>
      </c>
      <c r="BJ179" s="220">
        <v>39</v>
      </c>
      <c r="BK179" s="220">
        <v>2</v>
      </c>
      <c r="BL179" s="220">
        <v>0</v>
      </c>
      <c r="BM179" s="220">
        <v>0</v>
      </c>
      <c r="BN179" s="220"/>
      <c r="BO179" s="132">
        <f t="shared" si="159"/>
        <v>1333</v>
      </c>
    </row>
    <row r="180" spans="1:67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8"/>
      <c r="N180" s="221" t="s">
        <v>633</v>
      </c>
      <c r="O180" s="222">
        <f t="shared" ref="O180:BN180" si="160">IF(ISBLANK(O178),"-",O178+O179)</f>
        <v>61</v>
      </c>
      <c r="P180" s="222">
        <f t="shared" si="160"/>
        <v>0</v>
      </c>
      <c r="Q180" s="222">
        <f t="shared" si="160"/>
        <v>0</v>
      </c>
      <c r="R180" s="222" t="str">
        <f t="shared" si="160"/>
        <v>-</v>
      </c>
      <c r="S180" s="222">
        <f t="shared" si="160"/>
        <v>6</v>
      </c>
      <c r="T180" s="222">
        <f t="shared" si="160"/>
        <v>1</v>
      </c>
      <c r="U180" s="222">
        <f t="shared" si="160"/>
        <v>2</v>
      </c>
      <c r="V180" s="222">
        <f t="shared" si="160"/>
        <v>0</v>
      </c>
      <c r="W180" s="222">
        <f t="shared" si="160"/>
        <v>0</v>
      </c>
      <c r="X180" s="222">
        <f t="shared" si="160"/>
        <v>0</v>
      </c>
      <c r="Y180" s="222">
        <f t="shared" si="160"/>
        <v>0</v>
      </c>
      <c r="Z180" s="222">
        <f t="shared" si="160"/>
        <v>0</v>
      </c>
      <c r="AA180" s="222">
        <f t="shared" si="160"/>
        <v>1</v>
      </c>
      <c r="AB180" s="222">
        <f t="shared" si="160"/>
        <v>1</v>
      </c>
      <c r="AC180" s="222">
        <f t="shared" si="160"/>
        <v>0</v>
      </c>
      <c r="AD180" s="222">
        <f t="shared" si="160"/>
        <v>0</v>
      </c>
      <c r="AE180" s="222">
        <f t="shared" si="160"/>
        <v>0</v>
      </c>
      <c r="AF180" s="222">
        <f t="shared" si="160"/>
        <v>0</v>
      </c>
      <c r="AG180" s="222">
        <f t="shared" si="160"/>
        <v>0</v>
      </c>
      <c r="AH180" s="222">
        <f t="shared" si="160"/>
        <v>0</v>
      </c>
      <c r="AI180" s="222">
        <f t="shared" si="160"/>
        <v>0</v>
      </c>
      <c r="AJ180" s="222">
        <f t="shared" si="160"/>
        <v>0</v>
      </c>
      <c r="AK180" s="222">
        <f t="shared" si="160"/>
        <v>0</v>
      </c>
      <c r="AL180" s="222">
        <f t="shared" si="160"/>
        <v>0</v>
      </c>
      <c r="AM180" s="222">
        <f t="shared" si="160"/>
        <v>0</v>
      </c>
      <c r="AN180" s="222">
        <f t="shared" si="160"/>
        <v>0</v>
      </c>
      <c r="AO180" s="222">
        <f t="shared" si="160"/>
        <v>0</v>
      </c>
      <c r="AP180" s="222">
        <f t="shared" si="160"/>
        <v>2</v>
      </c>
      <c r="AQ180" s="222">
        <f t="shared" si="160"/>
        <v>2</v>
      </c>
      <c r="AR180" s="222">
        <f t="shared" si="160"/>
        <v>5</v>
      </c>
      <c r="AS180" s="222">
        <f t="shared" si="160"/>
        <v>11</v>
      </c>
      <c r="AT180" s="222">
        <f t="shared" si="160"/>
        <v>19</v>
      </c>
      <c r="AU180" s="222">
        <f t="shared" si="160"/>
        <v>24</v>
      </c>
      <c r="AV180" s="222">
        <f t="shared" si="160"/>
        <v>30</v>
      </c>
      <c r="AW180" s="222">
        <f t="shared" si="160"/>
        <v>25</v>
      </c>
      <c r="AX180" s="222">
        <f t="shared" si="160"/>
        <v>111</v>
      </c>
      <c r="AY180" s="222">
        <f t="shared" si="160"/>
        <v>98</v>
      </c>
      <c r="AZ180" s="222">
        <f t="shared" si="160"/>
        <v>49</v>
      </c>
      <c r="BA180" s="222">
        <f t="shared" si="160"/>
        <v>138</v>
      </c>
      <c r="BB180" s="222">
        <f t="shared" si="160"/>
        <v>206</v>
      </c>
      <c r="BC180" s="222">
        <f t="shared" si="160"/>
        <v>12</v>
      </c>
      <c r="BD180" s="222">
        <f t="shared" si="160"/>
        <v>350</v>
      </c>
      <c r="BE180" s="222">
        <f t="shared" si="160"/>
        <v>7</v>
      </c>
      <c r="BF180" s="222">
        <f t="shared" si="160"/>
        <v>261</v>
      </c>
      <c r="BG180" s="222">
        <f t="shared" si="160"/>
        <v>4</v>
      </c>
      <c r="BH180" s="222">
        <f t="shared" si="160"/>
        <v>90</v>
      </c>
      <c r="BI180" s="222">
        <f t="shared" si="160"/>
        <v>1120</v>
      </c>
      <c r="BJ180" s="222">
        <f t="shared" si="160"/>
        <v>67</v>
      </c>
      <c r="BK180" s="222">
        <f t="shared" si="160"/>
        <v>2</v>
      </c>
      <c r="BL180" s="222">
        <f t="shared" si="160"/>
        <v>0</v>
      </c>
      <c r="BM180" s="222">
        <f t="shared" si="160"/>
        <v>0</v>
      </c>
      <c r="BN180" s="222" t="str">
        <f t="shared" si="160"/>
        <v>-</v>
      </c>
      <c r="BO180" s="133">
        <f t="shared" si="159"/>
        <v>2705</v>
      </c>
    </row>
    <row r="181" spans="1:67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8"/>
      <c r="N181" s="219" t="s">
        <v>936</v>
      </c>
      <c r="O181" s="223">
        <f t="shared" ref="O181:BN181" si="161">IF(ISNUMBER(O180),(IF(O180&gt;0,(100/(O178+O179))*O178,"-")),"-")</f>
        <v>45.901639344262293</v>
      </c>
      <c r="P181" s="223" t="str">
        <f t="shared" si="161"/>
        <v>-</v>
      </c>
      <c r="Q181" s="223" t="str">
        <f t="shared" si="161"/>
        <v>-</v>
      </c>
      <c r="R181" s="223" t="str">
        <f t="shared" si="161"/>
        <v>-</v>
      </c>
      <c r="S181" s="223">
        <f t="shared" si="161"/>
        <v>16.666666666666668</v>
      </c>
      <c r="T181" s="223">
        <f t="shared" si="161"/>
        <v>0</v>
      </c>
      <c r="U181" s="223">
        <f t="shared" si="161"/>
        <v>50</v>
      </c>
      <c r="V181" s="223" t="str">
        <f t="shared" si="161"/>
        <v>-</v>
      </c>
      <c r="W181" s="223" t="str">
        <f t="shared" si="161"/>
        <v>-</v>
      </c>
      <c r="X181" s="223" t="str">
        <f t="shared" si="161"/>
        <v>-</v>
      </c>
      <c r="Y181" s="223" t="str">
        <f t="shared" si="161"/>
        <v>-</v>
      </c>
      <c r="Z181" s="223" t="str">
        <f t="shared" si="161"/>
        <v>-</v>
      </c>
      <c r="AA181" s="223">
        <f t="shared" si="161"/>
        <v>0</v>
      </c>
      <c r="AB181" s="223">
        <f t="shared" si="161"/>
        <v>0</v>
      </c>
      <c r="AC181" s="223" t="str">
        <f t="shared" si="161"/>
        <v>-</v>
      </c>
      <c r="AD181" s="223" t="str">
        <f t="shared" si="161"/>
        <v>-</v>
      </c>
      <c r="AE181" s="223" t="str">
        <f t="shared" si="161"/>
        <v>-</v>
      </c>
      <c r="AF181" s="223" t="str">
        <f t="shared" si="161"/>
        <v>-</v>
      </c>
      <c r="AG181" s="223" t="str">
        <f t="shared" si="161"/>
        <v>-</v>
      </c>
      <c r="AH181" s="223" t="str">
        <f t="shared" si="161"/>
        <v>-</v>
      </c>
      <c r="AI181" s="223" t="str">
        <f t="shared" si="161"/>
        <v>-</v>
      </c>
      <c r="AJ181" s="223" t="str">
        <f t="shared" si="161"/>
        <v>-</v>
      </c>
      <c r="AK181" s="223" t="str">
        <f t="shared" si="161"/>
        <v>-</v>
      </c>
      <c r="AL181" s="223" t="str">
        <f t="shared" si="161"/>
        <v>-</v>
      </c>
      <c r="AM181" s="223" t="str">
        <f t="shared" si="161"/>
        <v>-</v>
      </c>
      <c r="AN181" s="223" t="str">
        <f t="shared" si="161"/>
        <v>-</v>
      </c>
      <c r="AO181" s="223" t="str">
        <f t="shared" si="161"/>
        <v>-</v>
      </c>
      <c r="AP181" s="223">
        <f t="shared" si="161"/>
        <v>0</v>
      </c>
      <c r="AQ181" s="223">
        <f t="shared" si="161"/>
        <v>100</v>
      </c>
      <c r="AR181" s="223">
        <f t="shared" si="161"/>
        <v>40</v>
      </c>
      <c r="AS181" s="223">
        <f t="shared" si="161"/>
        <v>45.45454545454546</v>
      </c>
      <c r="AT181" s="223">
        <f t="shared" si="161"/>
        <v>47.368421052631582</v>
      </c>
      <c r="AU181" s="223">
        <f t="shared" si="161"/>
        <v>50</v>
      </c>
      <c r="AV181" s="223">
        <f t="shared" si="161"/>
        <v>20</v>
      </c>
      <c r="AW181" s="223">
        <f t="shared" si="161"/>
        <v>28</v>
      </c>
      <c r="AX181" s="223">
        <f t="shared" si="161"/>
        <v>45.945945945945944</v>
      </c>
      <c r="AY181" s="223">
        <f t="shared" si="161"/>
        <v>44.897959183673471</v>
      </c>
      <c r="AZ181" s="223">
        <f t="shared" si="161"/>
        <v>51.020408163265309</v>
      </c>
      <c r="BA181" s="223">
        <f t="shared" si="161"/>
        <v>56.521739130434781</v>
      </c>
      <c r="BB181" s="223">
        <f t="shared" si="161"/>
        <v>56.796116504854368</v>
      </c>
      <c r="BC181" s="223">
        <f t="shared" si="161"/>
        <v>50</v>
      </c>
      <c r="BD181" s="223">
        <f t="shared" si="161"/>
        <v>46.285714285714285</v>
      </c>
      <c r="BE181" s="223">
        <f t="shared" si="161"/>
        <v>57.142857142857146</v>
      </c>
      <c r="BF181" s="223">
        <f t="shared" si="161"/>
        <v>38.697318007662837</v>
      </c>
      <c r="BG181" s="223">
        <f t="shared" si="161"/>
        <v>25</v>
      </c>
      <c r="BH181" s="223">
        <f t="shared" si="161"/>
        <v>51.111111111111114</v>
      </c>
      <c r="BI181" s="223">
        <f t="shared" si="161"/>
        <v>56.785714285714285</v>
      </c>
      <c r="BJ181" s="223">
        <f t="shared" si="161"/>
        <v>41.791044776119406</v>
      </c>
      <c r="BK181" s="223">
        <f t="shared" si="161"/>
        <v>0</v>
      </c>
      <c r="BL181" s="223" t="str">
        <f t="shared" si="161"/>
        <v>-</v>
      </c>
      <c r="BM181" s="223" t="str">
        <f t="shared" si="161"/>
        <v>-</v>
      </c>
      <c r="BN181" s="223" t="str">
        <f t="shared" si="161"/>
        <v>-</v>
      </c>
      <c r="BO181" s="270">
        <f t="shared" ref="BO181:BO182" si="162">AVERAGE(O181:BN181)</f>
        <v>38.049542894837813</v>
      </c>
    </row>
    <row r="182" spans="1:67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8"/>
      <c r="N182" s="224" t="s">
        <v>937</v>
      </c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122" t="e">
        <f t="shared" si="162"/>
        <v>#DIV/0!</v>
      </c>
    </row>
    <row r="183" spans="1:67" ht="12.75" customHeight="1" x14ac:dyDescent="0.2">
      <c r="A183" s="304" t="s">
        <v>72</v>
      </c>
      <c r="B183" s="304">
        <v>37</v>
      </c>
      <c r="C183" s="304" t="s">
        <v>170</v>
      </c>
      <c r="D183" s="304" t="s">
        <v>171</v>
      </c>
      <c r="E183" s="304" t="s">
        <v>172</v>
      </c>
      <c r="F183" s="304" t="s">
        <v>225</v>
      </c>
      <c r="G183" s="304">
        <v>41</v>
      </c>
      <c r="H183" s="305" t="s">
        <v>174</v>
      </c>
      <c r="I183" s="304" t="s">
        <v>185</v>
      </c>
      <c r="J183" s="304"/>
      <c r="K183" s="304"/>
      <c r="L183" s="304"/>
      <c r="M183" s="303"/>
      <c r="N183" s="219" t="s">
        <v>934</v>
      </c>
      <c r="O183" s="230">
        <v>0</v>
      </c>
      <c r="P183" s="230">
        <v>0</v>
      </c>
      <c r="Q183" s="230">
        <v>0</v>
      </c>
      <c r="R183" s="230">
        <v>0</v>
      </c>
      <c r="S183" s="230">
        <v>0</v>
      </c>
      <c r="T183" s="230">
        <v>0</v>
      </c>
      <c r="U183" s="230">
        <v>0</v>
      </c>
      <c r="V183" s="230">
        <v>0</v>
      </c>
      <c r="W183" s="230">
        <v>0</v>
      </c>
      <c r="X183" s="230">
        <v>0</v>
      </c>
      <c r="Y183" s="230">
        <v>0</v>
      </c>
      <c r="Z183" s="230">
        <v>0</v>
      </c>
      <c r="AA183" s="230">
        <v>0</v>
      </c>
      <c r="AB183" s="230">
        <v>0</v>
      </c>
      <c r="AC183" s="230">
        <v>0</v>
      </c>
      <c r="AD183" s="230">
        <v>0</v>
      </c>
      <c r="AE183" s="230">
        <v>0</v>
      </c>
      <c r="AF183" s="230">
        <v>0</v>
      </c>
      <c r="AG183" s="230">
        <v>0</v>
      </c>
      <c r="AH183" s="230">
        <v>0</v>
      </c>
      <c r="AI183" s="230">
        <v>0</v>
      </c>
      <c r="AJ183" s="230">
        <v>0</v>
      </c>
      <c r="AK183" s="230">
        <v>0</v>
      </c>
      <c r="AL183" s="230">
        <v>0</v>
      </c>
      <c r="AM183" s="230">
        <v>1</v>
      </c>
      <c r="AN183" s="230">
        <v>0</v>
      </c>
      <c r="AO183" s="230">
        <v>4</v>
      </c>
      <c r="AP183" s="230">
        <v>30</v>
      </c>
      <c r="AQ183" s="230">
        <v>6</v>
      </c>
      <c r="AR183" s="230">
        <v>24</v>
      </c>
      <c r="AS183" s="230">
        <v>5</v>
      </c>
      <c r="AT183" s="230">
        <v>94</v>
      </c>
      <c r="AU183" s="230">
        <v>59</v>
      </c>
      <c r="AV183" s="230">
        <v>72</v>
      </c>
      <c r="AW183" s="230">
        <v>96</v>
      </c>
      <c r="AX183" s="230">
        <v>172</v>
      </c>
      <c r="AY183" s="230">
        <v>62</v>
      </c>
      <c r="AZ183" s="230">
        <v>472</v>
      </c>
      <c r="BA183" s="230">
        <v>330</v>
      </c>
      <c r="BB183" s="230">
        <v>242</v>
      </c>
      <c r="BC183" s="230">
        <v>64</v>
      </c>
      <c r="BD183" s="230">
        <v>24</v>
      </c>
      <c r="BE183" s="230">
        <v>132</v>
      </c>
      <c r="BF183" s="230">
        <v>89</v>
      </c>
      <c r="BG183" s="230">
        <v>30</v>
      </c>
      <c r="BH183" s="230">
        <v>1</v>
      </c>
      <c r="BI183" s="230">
        <v>84</v>
      </c>
      <c r="BJ183" s="230">
        <v>4</v>
      </c>
      <c r="BK183" s="230">
        <v>1</v>
      </c>
      <c r="BL183" s="230">
        <v>0</v>
      </c>
      <c r="BM183" s="230">
        <v>0</v>
      </c>
      <c r="BN183" s="230"/>
      <c r="BO183" s="132">
        <f t="shared" ref="BO183:BO185" si="163">SUM(O183:BN183)</f>
        <v>2098</v>
      </c>
    </row>
    <row r="184" spans="1:67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8"/>
      <c r="N184" s="219" t="s">
        <v>935</v>
      </c>
      <c r="O184" s="230">
        <v>0</v>
      </c>
      <c r="P184" s="230">
        <v>0</v>
      </c>
      <c r="Q184" s="230">
        <v>0</v>
      </c>
      <c r="R184" s="230">
        <v>0</v>
      </c>
      <c r="S184" s="230">
        <v>0</v>
      </c>
      <c r="T184" s="230">
        <v>0</v>
      </c>
      <c r="U184" s="230">
        <v>0</v>
      </c>
      <c r="V184" s="230">
        <v>0</v>
      </c>
      <c r="W184" s="230">
        <v>0</v>
      </c>
      <c r="X184" s="230">
        <v>0</v>
      </c>
      <c r="Y184" s="230">
        <v>0</v>
      </c>
      <c r="Z184" s="230">
        <v>0</v>
      </c>
      <c r="AA184" s="230">
        <v>0</v>
      </c>
      <c r="AB184" s="230">
        <v>1</v>
      </c>
      <c r="AC184" s="230">
        <v>0</v>
      </c>
      <c r="AD184" s="230">
        <v>0</v>
      </c>
      <c r="AE184" s="230">
        <v>0</v>
      </c>
      <c r="AF184" s="230">
        <v>0</v>
      </c>
      <c r="AG184" s="230">
        <v>0</v>
      </c>
      <c r="AH184" s="230">
        <v>0</v>
      </c>
      <c r="AI184" s="230">
        <v>1</v>
      </c>
      <c r="AJ184" s="230">
        <v>0</v>
      </c>
      <c r="AK184" s="230">
        <v>0</v>
      </c>
      <c r="AL184" s="230">
        <v>0</v>
      </c>
      <c r="AM184" s="230">
        <v>0</v>
      </c>
      <c r="AN184" s="230">
        <v>0</v>
      </c>
      <c r="AO184" s="230">
        <v>7</v>
      </c>
      <c r="AP184" s="230">
        <v>6</v>
      </c>
      <c r="AQ184" s="230">
        <v>3</v>
      </c>
      <c r="AR184" s="230">
        <v>5</v>
      </c>
      <c r="AS184" s="230">
        <v>6</v>
      </c>
      <c r="AT184" s="230">
        <v>31</v>
      </c>
      <c r="AU184" s="230">
        <v>31</v>
      </c>
      <c r="AV184" s="230">
        <v>36</v>
      </c>
      <c r="AW184" s="230">
        <v>74</v>
      </c>
      <c r="AX184" s="230">
        <v>292</v>
      </c>
      <c r="AY184" s="230">
        <v>130</v>
      </c>
      <c r="AZ184" s="230">
        <v>409</v>
      </c>
      <c r="BA184" s="230">
        <v>457</v>
      </c>
      <c r="BB184" s="230">
        <v>190</v>
      </c>
      <c r="BC184" s="230">
        <v>81</v>
      </c>
      <c r="BD184" s="230">
        <v>22</v>
      </c>
      <c r="BE184" s="230">
        <v>140</v>
      </c>
      <c r="BF184" s="230">
        <v>115</v>
      </c>
      <c r="BG184" s="230">
        <v>24</v>
      </c>
      <c r="BH184" s="230">
        <v>2</v>
      </c>
      <c r="BI184" s="230">
        <v>59</v>
      </c>
      <c r="BJ184" s="230">
        <v>4</v>
      </c>
      <c r="BK184" s="230">
        <v>1</v>
      </c>
      <c r="BL184" s="230">
        <v>0</v>
      </c>
      <c r="BM184" s="230">
        <v>0</v>
      </c>
      <c r="BN184" s="230"/>
      <c r="BO184" s="132">
        <f t="shared" si="163"/>
        <v>2127</v>
      </c>
    </row>
    <row r="185" spans="1:67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8"/>
      <c r="N185" s="221" t="s">
        <v>633</v>
      </c>
      <c r="O185" s="222">
        <f t="shared" ref="O185:BN185" si="164">IF(ISBLANK(O183),"-",O183+O184)</f>
        <v>0</v>
      </c>
      <c r="P185" s="222">
        <f t="shared" si="164"/>
        <v>0</v>
      </c>
      <c r="Q185" s="222">
        <f t="shared" si="164"/>
        <v>0</v>
      </c>
      <c r="R185" s="222">
        <f t="shared" si="164"/>
        <v>0</v>
      </c>
      <c r="S185" s="222">
        <f t="shared" si="164"/>
        <v>0</v>
      </c>
      <c r="T185" s="222">
        <f t="shared" si="164"/>
        <v>0</v>
      </c>
      <c r="U185" s="222">
        <f t="shared" si="164"/>
        <v>0</v>
      </c>
      <c r="V185" s="222">
        <f t="shared" si="164"/>
        <v>0</v>
      </c>
      <c r="W185" s="222">
        <f t="shared" si="164"/>
        <v>0</v>
      </c>
      <c r="X185" s="222">
        <f t="shared" si="164"/>
        <v>0</v>
      </c>
      <c r="Y185" s="222">
        <f t="shared" si="164"/>
        <v>0</v>
      </c>
      <c r="Z185" s="222">
        <f t="shared" si="164"/>
        <v>0</v>
      </c>
      <c r="AA185" s="222">
        <f t="shared" si="164"/>
        <v>0</v>
      </c>
      <c r="AB185" s="222">
        <f t="shared" si="164"/>
        <v>1</v>
      </c>
      <c r="AC185" s="222">
        <f t="shared" si="164"/>
        <v>0</v>
      </c>
      <c r="AD185" s="222">
        <f t="shared" si="164"/>
        <v>0</v>
      </c>
      <c r="AE185" s="222">
        <f t="shared" si="164"/>
        <v>0</v>
      </c>
      <c r="AF185" s="222">
        <f t="shared" si="164"/>
        <v>0</v>
      </c>
      <c r="AG185" s="222">
        <f t="shared" si="164"/>
        <v>0</v>
      </c>
      <c r="AH185" s="222">
        <f t="shared" si="164"/>
        <v>0</v>
      </c>
      <c r="AI185" s="222">
        <f t="shared" si="164"/>
        <v>1</v>
      </c>
      <c r="AJ185" s="222">
        <f t="shared" si="164"/>
        <v>0</v>
      </c>
      <c r="AK185" s="222">
        <f t="shared" si="164"/>
        <v>0</v>
      </c>
      <c r="AL185" s="222">
        <f t="shared" si="164"/>
        <v>0</v>
      </c>
      <c r="AM185" s="222">
        <f t="shared" si="164"/>
        <v>1</v>
      </c>
      <c r="AN185" s="222">
        <f t="shared" si="164"/>
        <v>0</v>
      </c>
      <c r="AO185" s="222">
        <f t="shared" si="164"/>
        <v>11</v>
      </c>
      <c r="AP185" s="222">
        <f t="shared" si="164"/>
        <v>36</v>
      </c>
      <c r="AQ185" s="222">
        <f t="shared" si="164"/>
        <v>9</v>
      </c>
      <c r="AR185" s="222">
        <f t="shared" si="164"/>
        <v>29</v>
      </c>
      <c r="AS185" s="222">
        <f t="shared" si="164"/>
        <v>11</v>
      </c>
      <c r="AT185" s="222">
        <f t="shared" si="164"/>
        <v>125</v>
      </c>
      <c r="AU185" s="222">
        <f t="shared" si="164"/>
        <v>90</v>
      </c>
      <c r="AV185" s="222">
        <f t="shared" si="164"/>
        <v>108</v>
      </c>
      <c r="AW185" s="222">
        <f t="shared" si="164"/>
        <v>170</v>
      </c>
      <c r="AX185" s="222">
        <f t="shared" si="164"/>
        <v>464</v>
      </c>
      <c r="AY185" s="222">
        <f t="shared" si="164"/>
        <v>192</v>
      </c>
      <c r="AZ185" s="222">
        <f t="shared" si="164"/>
        <v>881</v>
      </c>
      <c r="BA185" s="222">
        <f t="shared" si="164"/>
        <v>787</v>
      </c>
      <c r="BB185" s="222">
        <f t="shared" si="164"/>
        <v>432</v>
      </c>
      <c r="BC185" s="222">
        <f t="shared" si="164"/>
        <v>145</v>
      </c>
      <c r="BD185" s="222">
        <f t="shared" si="164"/>
        <v>46</v>
      </c>
      <c r="BE185" s="222">
        <f t="shared" si="164"/>
        <v>272</v>
      </c>
      <c r="BF185" s="222">
        <f t="shared" si="164"/>
        <v>204</v>
      </c>
      <c r="BG185" s="222">
        <f t="shared" si="164"/>
        <v>54</v>
      </c>
      <c r="BH185" s="222">
        <f t="shared" si="164"/>
        <v>3</v>
      </c>
      <c r="BI185" s="222">
        <f t="shared" si="164"/>
        <v>143</v>
      </c>
      <c r="BJ185" s="222">
        <f t="shared" si="164"/>
        <v>8</v>
      </c>
      <c r="BK185" s="222">
        <f t="shared" si="164"/>
        <v>2</v>
      </c>
      <c r="BL185" s="222">
        <f t="shared" si="164"/>
        <v>0</v>
      </c>
      <c r="BM185" s="222">
        <f t="shared" si="164"/>
        <v>0</v>
      </c>
      <c r="BN185" s="222" t="str">
        <f t="shared" si="164"/>
        <v>-</v>
      </c>
      <c r="BO185" s="133">
        <f t="shared" si="163"/>
        <v>4225</v>
      </c>
    </row>
    <row r="186" spans="1:67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8"/>
      <c r="N186" s="219" t="s">
        <v>936</v>
      </c>
      <c r="O186" s="223" t="str">
        <f t="shared" ref="O186:BN186" si="165">IF(ISNUMBER(O185),(IF(O185&gt;0,(100/(O183+O184))*O183,"-")),"-")</f>
        <v>-</v>
      </c>
      <c r="P186" s="223" t="str">
        <f t="shared" si="165"/>
        <v>-</v>
      </c>
      <c r="Q186" s="223" t="str">
        <f t="shared" si="165"/>
        <v>-</v>
      </c>
      <c r="R186" s="223" t="str">
        <f t="shared" si="165"/>
        <v>-</v>
      </c>
      <c r="S186" s="223" t="str">
        <f t="shared" si="165"/>
        <v>-</v>
      </c>
      <c r="T186" s="223" t="str">
        <f t="shared" si="165"/>
        <v>-</v>
      </c>
      <c r="U186" s="223" t="str">
        <f t="shared" si="165"/>
        <v>-</v>
      </c>
      <c r="V186" s="223" t="str">
        <f t="shared" si="165"/>
        <v>-</v>
      </c>
      <c r="W186" s="223" t="str">
        <f t="shared" si="165"/>
        <v>-</v>
      </c>
      <c r="X186" s="223" t="str">
        <f t="shared" si="165"/>
        <v>-</v>
      </c>
      <c r="Y186" s="223" t="str">
        <f t="shared" si="165"/>
        <v>-</v>
      </c>
      <c r="Z186" s="223" t="str">
        <f t="shared" si="165"/>
        <v>-</v>
      </c>
      <c r="AA186" s="223" t="str">
        <f t="shared" si="165"/>
        <v>-</v>
      </c>
      <c r="AB186" s="223">
        <f t="shared" si="165"/>
        <v>0</v>
      </c>
      <c r="AC186" s="223" t="str">
        <f t="shared" si="165"/>
        <v>-</v>
      </c>
      <c r="AD186" s="223" t="str">
        <f t="shared" si="165"/>
        <v>-</v>
      </c>
      <c r="AE186" s="223" t="str">
        <f t="shared" si="165"/>
        <v>-</v>
      </c>
      <c r="AF186" s="223" t="str">
        <f t="shared" si="165"/>
        <v>-</v>
      </c>
      <c r="AG186" s="223" t="str">
        <f t="shared" si="165"/>
        <v>-</v>
      </c>
      <c r="AH186" s="223" t="str">
        <f t="shared" si="165"/>
        <v>-</v>
      </c>
      <c r="AI186" s="223">
        <f t="shared" si="165"/>
        <v>0</v>
      </c>
      <c r="AJ186" s="223" t="str">
        <f t="shared" si="165"/>
        <v>-</v>
      </c>
      <c r="AK186" s="223" t="str">
        <f t="shared" si="165"/>
        <v>-</v>
      </c>
      <c r="AL186" s="223" t="str">
        <f t="shared" si="165"/>
        <v>-</v>
      </c>
      <c r="AM186" s="223">
        <f t="shared" si="165"/>
        <v>100</v>
      </c>
      <c r="AN186" s="223" t="str">
        <f t="shared" si="165"/>
        <v>-</v>
      </c>
      <c r="AO186" s="223">
        <f t="shared" si="165"/>
        <v>36.363636363636367</v>
      </c>
      <c r="AP186" s="223">
        <f t="shared" si="165"/>
        <v>83.333333333333329</v>
      </c>
      <c r="AQ186" s="223">
        <f t="shared" si="165"/>
        <v>66.666666666666657</v>
      </c>
      <c r="AR186" s="223">
        <f t="shared" si="165"/>
        <v>82.758620689655174</v>
      </c>
      <c r="AS186" s="223">
        <f t="shared" si="165"/>
        <v>45.45454545454546</v>
      </c>
      <c r="AT186" s="223">
        <f t="shared" si="165"/>
        <v>75.2</v>
      </c>
      <c r="AU186" s="223">
        <f t="shared" si="165"/>
        <v>65.555555555555557</v>
      </c>
      <c r="AV186" s="223">
        <f t="shared" si="165"/>
        <v>66.666666666666671</v>
      </c>
      <c r="AW186" s="223">
        <f t="shared" si="165"/>
        <v>56.470588235294116</v>
      </c>
      <c r="AX186" s="223">
        <f t="shared" si="165"/>
        <v>37.068965517241374</v>
      </c>
      <c r="AY186" s="223">
        <f t="shared" si="165"/>
        <v>32.291666666666671</v>
      </c>
      <c r="AZ186" s="223">
        <f t="shared" si="165"/>
        <v>53.575482406356414</v>
      </c>
      <c r="BA186" s="223">
        <f t="shared" si="165"/>
        <v>41.931385006353246</v>
      </c>
      <c r="BB186" s="223">
        <f t="shared" si="165"/>
        <v>56.018518518518519</v>
      </c>
      <c r="BC186" s="223">
        <f t="shared" si="165"/>
        <v>44.137931034482762</v>
      </c>
      <c r="BD186" s="223">
        <f t="shared" si="165"/>
        <v>52.173913043478258</v>
      </c>
      <c r="BE186" s="223">
        <f t="shared" si="165"/>
        <v>48.529411764705884</v>
      </c>
      <c r="BF186" s="223">
        <f t="shared" si="165"/>
        <v>43.627450980392155</v>
      </c>
      <c r="BG186" s="223">
        <f t="shared" si="165"/>
        <v>55.555555555555557</v>
      </c>
      <c r="BH186" s="223">
        <f t="shared" si="165"/>
        <v>33.333333333333336</v>
      </c>
      <c r="BI186" s="223">
        <f t="shared" si="165"/>
        <v>58.74125874125874</v>
      </c>
      <c r="BJ186" s="223">
        <f t="shared" si="165"/>
        <v>50</v>
      </c>
      <c r="BK186" s="223">
        <f t="shared" si="165"/>
        <v>50</v>
      </c>
      <c r="BL186" s="223" t="str">
        <f t="shared" si="165"/>
        <v>-</v>
      </c>
      <c r="BM186" s="223" t="str">
        <f t="shared" si="165"/>
        <v>-</v>
      </c>
      <c r="BN186" s="223" t="str">
        <f t="shared" si="165"/>
        <v>-</v>
      </c>
      <c r="BO186" s="270">
        <f t="shared" ref="BO186:BO187" si="166">AVERAGE(O186:BN186)</f>
        <v>51.36363405898831</v>
      </c>
    </row>
    <row r="187" spans="1:67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8"/>
      <c r="N187" s="224" t="s">
        <v>937</v>
      </c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225"/>
      <c r="AM187" s="225"/>
      <c r="AN187" s="225"/>
      <c r="AO187" s="225"/>
      <c r="AP187" s="225"/>
      <c r="AQ187" s="225"/>
      <c r="AR187" s="225"/>
      <c r="AS187" s="225"/>
      <c r="AT187" s="225"/>
      <c r="AU187" s="225"/>
      <c r="AV187" s="225"/>
      <c r="AW187" s="225"/>
      <c r="AX187" s="225"/>
      <c r="AY187" s="225"/>
      <c r="AZ187" s="225"/>
      <c r="BA187" s="225"/>
      <c r="BB187" s="225"/>
      <c r="BC187" s="225"/>
      <c r="BD187" s="225"/>
      <c r="BE187" s="225"/>
      <c r="BF187" s="225"/>
      <c r="BG187" s="225"/>
      <c r="BH187" s="225"/>
      <c r="BI187" s="225"/>
      <c r="BJ187" s="225"/>
      <c r="BK187" s="225"/>
      <c r="BL187" s="225"/>
      <c r="BM187" s="225"/>
      <c r="BN187" s="225"/>
      <c r="BO187" s="122" t="e">
        <f t="shared" si="166"/>
        <v>#DIV/0!</v>
      </c>
    </row>
    <row r="188" spans="1:67" ht="12.75" customHeight="1" x14ac:dyDescent="0.2">
      <c r="A188" s="304" t="s">
        <v>72</v>
      </c>
      <c r="B188" s="304">
        <v>38</v>
      </c>
      <c r="C188" s="304" t="s">
        <v>170</v>
      </c>
      <c r="D188" s="304" t="s">
        <v>171</v>
      </c>
      <c r="E188" s="304" t="s">
        <v>172</v>
      </c>
      <c r="F188" s="304" t="s">
        <v>226</v>
      </c>
      <c r="G188" s="304" t="s">
        <v>298</v>
      </c>
      <c r="H188" s="305" t="s">
        <v>174</v>
      </c>
      <c r="I188" s="304" t="s">
        <v>227</v>
      </c>
      <c r="J188" s="304"/>
      <c r="K188" s="304"/>
      <c r="L188" s="304"/>
      <c r="M188" s="303"/>
      <c r="N188" s="219" t="s">
        <v>934</v>
      </c>
      <c r="O188" s="230">
        <v>3</v>
      </c>
      <c r="P188" s="230">
        <v>1</v>
      </c>
      <c r="Q188" s="230">
        <v>0</v>
      </c>
      <c r="R188" s="230">
        <v>0</v>
      </c>
      <c r="S188" s="230">
        <v>0</v>
      </c>
      <c r="T188" s="230">
        <v>0</v>
      </c>
      <c r="U188" s="230">
        <v>0</v>
      </c>
      <c r="V188" s="230">
        <v>0</v>
      </c>
      <c r="W188" s="230">
        <v>0</v>
      </c>
      <c r="X188" s="230">
        <v>0</v>
      </c>
      <c r="Y188" s="230">
        <v>0</v>
      </c>
      <c r="Z188" s="230">
        <v>0</v>
      </c>
      <c r="AA188" s="230">
        <v>0</v>
      </c>
      <c r="AB188" s="230">
        <v>0</v>
      </c>
      <c r="AC188" s="230">
        <v>0</v>
      </c>
      <c r="AD188" s="230">
        <v>0</v>
      </c>
      <c r="AE188" s="230">
        <v>0</v>
      </c>
      <c r="AF188" s="230">
        <v>0</v>
      </c>
      <c r="AG188" s="230">
        <v>0</v>
      </c>
      <c r="AH188" s="230">
        <v>0</v>
      </c>
      <c r="AI188" s="230">
        <v>0</v>
      </c>
      <c r="AJ188" s="230">
        <v>0</v>
      </c>
      <c r="AK188" s="230">
        <v>0</v>
      </c>
      <c r="AL188" s="230">
        <v>0</v>
      </c>
      <c r="AM188" s="230">
        <v>0</v>
      </c>
      <c r="AN188" s="230">
        <v>0</v>
      </c>
      <c r="AO188" s="230">
        <v>0</v>
      </c>
      <c r="AP188" s="230">
        <v>0</v>
      </c>
      <c r="AQ188" s="230">
        <v>0</v>
      </c>
      <c r="AR188" s="230">
        <v>0</v>
      </c>
      <c r="AS188" s="230">
        <v>0</v>
      </c>
      <c r="AT188" s="230">
        <v>6</v>
      </c>
      <c r="AU188" s="230">
        <v>23</v>
      </c>
      <c r="AV188" s="230">
        <v>16</v>
      </c>
      <c r="AW188" s="230">
        <v>23</v>
      </c>
      <c r="AX188" s="230">
        <v>36</v>
      </c>
      <c r="AY188" s="230">
        <v>7</v>
      </c>
      <c r="AZ188" s="230">
        <v>6</v>
      </c>
      <c r="BA188" s="230">
        <v>10</v>
      </c>
      <c r="BB188" s="230">
        <v>6</v>
      </c>
      <c r="BC188" s="230">
        <v>6</v>
      </c>
      <c r="BD188" s="230">
        <v>10</v>
      </c>
      <c r="BE188" s="230">
        <v>4</v>
      </c>
      <c r="BF188" s="230">
        <v>5</v>
      </c>
      <c r="BG188" s="230">
        <v>24</v>
      </c>
      <c r="BH188" s="230">
        <v>2</v>
      </c>
      <c r="BI188" s="230">
        <v>30</v>
      </c>
      <c r="BJ188" s="230">
        <v>4</v>
      </c>
      <c r="BK188" s="230">
        <v>0</v>
      </c>
      <c r="BL188" s="230">
        <v>0</v>
      </c>
      <c r="BM188" s="230">
        <v>0</v>
      </c>
      <c r="BN188" s="230"/>
      <c r="BO188" s="132">
        <f t="shared" ref="BO188:BO190" si="167">SUM(O188:BN188)</f>
        <v>222</v>
      </c>
    </row>
    <row r="189" spans="1:67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8"/>
      <c r="N189" s="219" t="s">
        <v>935</v>
      </c>
      <c r="O189" s="230">
        <v>4</v>
      </c>
      <c r="P189" s="230">
        <v>1</v>
      </c>
      <c r="Q189" s="230">
        <v>0</v>
      </c>
      <c r="R189" s="230">
        <v>0</v>
      </c>
      <c r="S189" s="230">
        <v>0</v>
      </c>
      <c r="T189" s="230">
        <v>0</v>
      </c>
      <c r="U189" s="230">
        <v>0</v>
      </c>
      <c r="V189" s="230">
        <v>0</v>
      </c>
      <c r="W189" s="230">
        <v>0</v>
      </c>
      <c r="X189" s="230">
        <v>0</v>
      </c>
      <c r="Y189" s="230">
        <v>0</v>
      </c>
      <c r="Z189" s="230">
        <v>0</v>
      </c>
      <c r="AA189" s="230">
        <v>0</v>
      </c>
      <c r="AB189" s="230">
        <v>0</v>
      </c>
      <c r="AC189" s="230">
        <v>0</v>
      </c>
      <c r="AD189" s="230">
        <v>0</v>
      </c>
      <c r="AE189" s="230">
        <v>0</v>
      </c>
      <c r="AF189" s="230">
        <v>0</v>
      </c>
      <c r="AG189" s="230">
        <v>0</v>
      </c>
      <c r="AH189" s="230">
        <v>0</v>
      </c>
      <c r="AI189" s="230">
        <v>0</v>
      </c>
      <c r="AJ189" s="230">
        <v>0</v>
      </c>
      <c r="AK189" s="230">
        <v>0</v>
      </c>
      <c r="AL189" s="230">
        <v>0</v>
      </c>
      <c r="AM189" s="230">
        <v>0</v>
      </c>
      <c r="AN189" s="230">
        <v>0</v>
      </c>
      <c r="AO189" s="230">
        <v>0</v>
      </c>
      <c r="AP189" s="230">
        <v>0</v>
      </c>
      <c r="AQ189" s="230">
        <v>0</v>
      </c>
      <c r="AR189" s="230">
        <v>0</v>
      </c>
      <c r="AS189" s="230">
        <v>0</v>
      </c>
      <c r="AT189" s="230">
        <v>2</v>
      </c>
      <c r="AU189" s="230">
        <v>3</v>
      </c>
      <c r="AV189" s="230">
        <v>6</v>
      </c>
      <c r="AW189" s="230">
        <v>20</v>
      </c>
      <c r="AX189" s="230">
        <v>48</v>
      </c>
      <c r="AY189" s="230">
        <v>22</v>
      </c>
      <c r="AZ189" s="230">
        <v>21</v>
      </c>
      <c r="BA189" s="230">
        <v>18</v>
      </c>
      <c r="BB189" s="230">
        <v>6</v>
      </c>
      <c r="BC189" s="230">
        <v>2</v>
      </c>
      <c r="BD189" s="230">
        <v>8</v>
      </c>
      <c r="BE189" s="230">
        <v>2</v>
      </c>
      <c r="BF189" s="230">
        <v>5</v>
      </c>
      <c r="BG189" s="230">
        <v>15</v>
      </c>
      <c r="BH189" s="230">
        <v>1</v>
      </c>
      <c r="BI189" s="230">
        <v>30</v>
      </c>
      <c r="BJ189" s="230">
        <v>9</v>
      </c>
      <c r="BK189" s="230">
        <v>0</v>
      </c>
      <c r="BL189" s="230">
        <v>0</v>
      </c>
      <c r="BM189" s="230">
        <v>0</v>
      </c>
      <c r="BN189" s="230"/>
      <c r="BO189" s="132">
        <f t="shared" si="167"/>
        <v>223</v>
      </c>
    </row>
    <row r="190" spans="1:67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8"/>
      <c r="N190" s="221" t="s">
        <v>633</v>
      </c>
      <c r="O190" s="222">
        <f t="shared" ref="O190:BN190" si="168">IF(ISBLANK(O188),"-",O188+O189)</f>
        <v>7</v>
      </c>
      <c r="P190" s="222">
        <f t="shared" si="168"/>
        <v>2</v>
      </c>
      <c r="Q190" s="222">
        <f t="shared" si="168"/>
        <v>0</v>
      </c>
      <c r="R190" s="222">
        <f t="shared" si="168"/>
        <v>0</v>
      </c>
      <c r="S190" s="222">
        <f t="shared" si="168"/>
        <v>0</v>
      </c>
      <c r="T190" s="222">
        <f t="shared" si="168"/>
        <v>0</v>
      </c>
      <c r="U190" s="222">
        <f t="shared" si="168"/>
        <v>0</v>
      </c>
      <c r="V190" s="222">
        <f t="shared" si="168"/>
        <v>0</v>
      </c>
      <c r="W190" s="222">
        <f t="shared" si="168"/>
        <v>0</v>
      </c>
      <c r="X190" s="222">
        <f t="shared" si="168"/>
        <v>0</v>
      </c>
      <c r="Y190" s="222">
        <f t="shared" si="168"/>
        <v>0</v>
      </c>
      <c r="Z190" s="222">
        <f t="shared" si="168"/>
        <v>0</v>
      </c>
      <c r="AA190" s="222">
        <f t="shared" si="168"/>
        <v>0</v>
      </c>
      <c r="AB190" s="222">
        <f t="shared" si="168"/>
        <v>0</v>
      </c>
      <c r="AC190" s="222">
        <f t="shared" si="168"/>
        <v>0</v>
      </c>
      <c r="AD190" s="222">
        <f t="shared" si="168"/>
        <v>0</v>
      </c>
      <c r="AE190" s="222">
        <f t="shared" si="168"/>
        <v>0</v>
      </c>
      <c r="AF190" s="222">
        <f t="shared" si="168"/>
        <v>0</v>
      </c>
      <c r="AG190" s="222">
        <f t="shared" si="168"/>
        <v>0</v>
      </c>
      <c r="AH190" s="222">
        <f t="shared" si="168"/>
        <v>0</v>
      </c>
      <c r="AI190" s="222">
        <f t="shared" si="168"/>
        <v>0</v>
      </c>
      <c r="AJ190" s="222">
        <f t="shared" si="168"/>
        <v>0</v>
      </c>
      <c r="AK190" s="222">
        <f t="shared" si="168"/>
        <v>0</v>
      </c>
      <c r="AL190" s="222">
        <f t="shared" si="168"/>
        <v>0</v>
      </c>
      <c r="AM190" s="222">
        <f t="shared" si="168"/>
        <v>0</v>
      </c>
      <c r="AN190" s="222">
        <f t="shared" si="168"/>
        <v>0</v>
      </c>
      <c r="AO190" s="222">
        <f t="shared" si="168"/>
        <v>0</v>
      </c>
      <c r="AP190" s="222">
        <f t="shared" si="168"/>
        <v>0</v>
      </c>
      <c r="AQ190" s="222">
        <f t="shared" si="168"/>
        <v>0</v>
      </c>
      <c r="AR190" s="222">
        <f t="shared" si="168"/>
        <v>0</v>
      </c>
      <c r="AS190" s="222">
        <f t="shared" si="168"/>
        <v>0</v>
      </c>
      <c r="AT190" s="222">
        <f t="shared" si="168"/>
        <v>8</v>
      </c>
      <c r="AU190" s="222">
        <f t="shared" si="168"/>
        <v>26</v>
      </c>
      <c r="AV190" s="222">
        <f t="shared" si="168"/>
        <v>22</v>
      </c>
      <c r="AW190" s="222">
        <f t="shared" si="168"/>
        <v>43</v>
      </c>
      <c r="AX190" s="222">
        <f t="shared" si="168"/>
        <v>84</v>
      </c>
      <c r="AY190" s="222">
        <f t="shared" si="168"/>
        <v>29</v>
      </c>
      <c r="AZ190" s="222">
        <f t="shared" si="168"/>
        <v>27</v>
      </c>
      <c r="BA190" s="222">
        <f t="shared" si="168"/>
        <v>28</v>
      </c>
      <c r="BB190" s="222">
        <f t="shared" si="168"/>
        <v>12</v>
      </c>
      <c r="BC190" s="222">
        <f t="shared" si="168"/>
        <v>8</v>
      </c>
      <c r="BD190" s="222">
        <f t="shared" si="168"/>
        <v>18</v>
      </c>
      <c r="BE190" s="222">
        <f t="shared" si="168"/>
        <v>6</v>
      </c>
      <c r="BF190" s="222">
        <f t="shared" si="168"/>
        <v>10</v>
      </c>
      <c r="BG190" s="222">
        <f t="shared" si="168"/>
        <v>39</v>
      </c>
      <c r="BH190" s="222">
        <f t="shared" si="168"/>
        <v>3</v>
      </c>
      <c r="BI190" s="222">
        <f t="shared" si="168"/>
        <v>60</v>
      </c>
      <c r="BJ190" s="222">
        <f t="shared" si="168"/>
        <v>13</v>
      </c>
      <c r="BK190" s="222">
        <f t="shared" si="168"/>
        <v>0</v>
      </c>
      <c r="BL190" s="222">
        <f t="shared" si="168"/>
        <v>0</v>
      </c>
      <c r="BM190" s="222">
        <f t="shared" si="168"/>
        <v>0</v>
      </c>
      <c r="BN190" s="222" t="str">
        <f t="shared" si="168"/>
        <v>-</v>
      </c>
      <c r="BO190" s="133">
        <f t="shared" si="167"/>
        <v>445</v>
      </c>
    </row>
    <row r="191" spans="1:67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8"/>
      <c r="N191" s="219" t="s">
        <v>936</v>
      </c>
      <c r="O191" s="223">
        <f t="shared" ref="O191:BN191" si="169">IF(ISNUMBER(O190),(IF(O190&gt;0,(100/(O188+O189))*O188,"-")),"-")</f>
        <v>42.857142857142861</v>
      </c>
      <c r="P191" s="223">
        <f t="shared" si="169"/>
        <v>50</v>
      </c>
      <c r="Q191" s="223" t="str">
        <f t="shared" si="169"/>
        <v>-</v>
      </c>
      <c r="R191" s="223" t="str">
        <f t="shared" si="169"/>
        <v>-</v>
      </c>
      <c r="S191" s="223" t="str">
        <f t="shared" si="169"/>
        <v>-</v>
      </c>
      <c r="T191" s="223" t="str">
        <f t="shared" si="169"/>
        <v>-</v>
      </c>
      <c r="U191" s="223" t="str">
        <f t="shared" si="169"/>
        <v>-</v>
      </c>
      <c r="V191" s="223" t="str">
        <f t="shared" si="169"/>
        <v>-</v>
      </c>
      <c r="W191" s="223" t="str">
        <f t="shared" si="169"/>
        <v>-</v>
      </c>
      <c r="X191" s="223" t="str">
        <f t="shared" si="169"/>
        <v>-</v>
      </c>
      <c r="Y191" s="223" t="str">
        <f t="shared" si="169"/>
        <v>-</v>
      </c>
      <c r="Z191" s="223" t="str">
        <f t="shared" si="169"/>
        <v>-</v>
      </c>
      <c r="AA191" s="223" t="str">
        <f t="shared" si="169"/>
        <v>-</v>
      </c>
      <c r="AB191" s="223" t="str">
        <f t="shared" si="169"/>
        <v>-</v>
      </c>
      <c r="AC191" s="223" t="str">
        <f t="shared" si="169"/>
        <v>-</v>
      </c>
      <c r="AD191" s="223" t="str">
        <f t="shared" si="169"/>
        <v>-</v>
      </c>
      <c r="AE191" s="223" t="str">
        <f t="shared" si="169"/>
        <v>-</v>
      </c>
      <c r="AF191" s="223" t="str">
        <f t="shared" si="169"/>
        <v>-</v>
      </c>
      <c r="AG191" s="223" t="str">
        <f t="shared" si="169"/>
        <v>-</v>
      </c>
      <c r="AH191" s="223" t="str">
        <f t="shared" si="169"/>
        <v>-</v>
      </c>
      <c r="AI191" s="223" t="str">
        <f t="shared" si="169"/>
        <v>-</v>
      </c>
      <c r="AJ191" s="223" t="str">
        <f t="shared" si="169"/>
        <v>-</v>
      </c>
      <c r="AK191" s="223" t="str">
        <f t="shared" si="169"/>
        <v>-</v>
      </c>
      <c r="AL191" s="223" t="str">
        <f t="shared" si="169"/>
        <v>-</v>
      </c>
      <c r="AM191" s="223" t="str">
        <f t="shared" si="169"/>
        <v>-</v>
      </c>
      <c r="AN191" s="223" t="str">
        <f t="shared" si="169"/>
        <v>-</v>
      </c>
      <c r="AO191" s="223" t="str">
        <f t="shared" si="169"/>
        <v>-</v>
      </c>
      <c r="AP191" s="223" t="str">
        <f t="shared" si="169"/>
        <v>-</v>
      </c>
      <c r="AQ191" s="223" t="str">
        <f t="shared" si="169"/>
        <v>-</v>
      </c>
      <c r="AR191" s="223" t="str">
        <f t="shared" si="169"/>
        <v>-</v>
      </c>
      <c r="AS191" s="223" t="str">
        <f t="shared" si="169"/>
        <v>-</v>
      </c>
      <c r="AT191" s="223">
        <f t="shared" si="169"/>
        <v>75</v>
      </c>
      <c r="AU191" s="223">
        <f t="shared" si="169"/>
        <v>88.461538461538467</v>
      </c>
      <c r="AV191" s="223">
        <f t="shared" si="169"/>
        <v>72.727272727272734</v>
      </c>
      <c r="AW191" s="223">
        <f t="shared" si="169"/>
        <v>53.488372093023258</v>
      </c>
      <c r="AX191" s="223">
        <f t="shared" si="169"/>
        <v>42.857142857142854</v>
      </c>
      <c r="AY191" s="223">
        <f t="shared" si="169"/>
        <v>24.137931034482758</v>
      </c>
      <c r="AZ191" s="223">
        <f t="shared" si="169"/>
        <v>22.222222222222221</v>
      </c>
      <c r="BA191" s="223">
        <f t="shared" si="169"/>
        <v>35.714285714285715</v>
      </c>
      <c r="BB191" s="223">
        <f t="shared" si="169"/>
        <v>50</v>
      </c>
      <c r="BC191" s="223">
        <f t="shared" si="169"/>
        <v>75</v>
      </c>
      <c r="BD191" s="223">
        <f t="shared" si="169"/>
        <v>55.555555555555557</v>
      </c>
      <c r="BE191" s="223">
        <f t="shared" si="169"/>
        <v>66.666666666666671</v>
      </c>
      <c r="BF191" s="223">
        <f t="shared" si="169"/>
        <v>50</v>
      </c>
      <c r="BG191" s="223">
        <f t="shared" si="169"/>
        <v>61.538461538461547</v>
      </c>
      <c r="BH191" s="223">
        <f t="shared" si="169"/>
        <v>66.666666666666671</v>
      </c>
      <c r="BI191" s="223">
        <f t="shared" si="169"/>
        <v>50</v>
      </c>
      <c r="BJ191" s="223">
        <f t="shared" si="169"/>
        <v>30.76923076923077</v>
      </c>
      <c r="BK191" s="223" t="str">
        <f t="shared" si="169"/>
        <v>-</v>
      </c>
      <c r="BL191" s="223" t="str">
        <f t="shared" si="169"/>
        <v>-</v>
      </c>
      <c r="BM191" s="223" t="str">
        <f t="shared" si="169"/>
        <v>-</v>
      </c>
      <c r="BN191" s="223" t="str">
        <f t="shared" si="169"/>
        <v>-</v>
      </c>
      <c r="BO191" s="270">
        <f t="shared" ref="BO191:BO192" si="170">AVERAGE(O191:BN191)</f>
        <v>53.350657324404835</v>
      </c>
    </row>
    <row r="192" spans="1:67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8"/>
      <c r="N192" s="224" t="s">
        <v>937</v>
      </c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25"/>
      <c r="BN192" s="225"/>
      <c r="BO192" s="122" t="e">
        <f t="shared" si="170"/>
        <v>#DIV/0!</v>
      </c>
    </row>
    <row r="193" spans="1:67" ht="12.75" customHeight="1" x14ac:dyDescent="0.2">
      <c r="A193" s="304" t="s">
        <v>72</v>
      </c>
      <c r="B193" s="304">
        <v>39</v>
      </c>
      <c r="C193" s="304" t="s">
        <v>170</v>
      </c>
      <c r="D193" s="304" t="s">
        <v>171</v>
      </c>
      <c r="E193" s="304" t="s">
        <v>172</v>
      </c>
      <c r="F193" s="304" t="s">
        <v>226</v>
      </c>
      <c r="G193" s="304" t="s">
        <v>299</v>
      </c>
      <c r="H193" s="305" t="s">
        <v>228</v>
      </c>
      <c r="I193" s="304" t="s">
        <v>228</v>
      </c>
      <c r="J193" s="304"/>
      <c r="K193" s="304"/>
      <c r="L193" s="304"/>
      <c r="M193" s="303"/>
      <c r="N193" s="219" t="s">
        <v>934</v>
      </c>
      <c r="O193" s="230">
        <v>0</v>
      </c>
      <c r="P193" s="230">
        <v>0</v>
      </c>
      <c r="Q193" s="230">
        <v>0</v>
      </c>
      <c r="R193" s="230">
        <v>0</v>
      </c>
      <c r="S193" s="230">
        <v>0</v>
      </c>
      <c r="T193" s="230">
        <v>0</v>
      </c>
      <c r="U193" s="230">
        <v>0</v>
      </c>
      <c r="V193" s="230">
        <v>0</v>
      </c>
      <c r="W193" s="230">
        <v>0</v>
      </c>
      <c r="X193" s="230">
        <v>0</v>
      </c>
      <c r="Y193" s="230">
        <v>0</v>
      </c>
      <c r="Z193" s="230">
        <v>0</v>
      </c>
      <c r="AA193" s="230">
        <v>0</v>
      </c>
      <c r="AB193" s="230">
        <v>0</v>
      </c>
      <c r="AC193" s="230">
        <v>0</v>
      </c>
      <c r="AD193" s="230">
        <v>0</v>
      </c>
      <c r="AE193" s="230">
        <v>0</v>
      </c>
      <c r="AF193" s="230">
        <v>0</v>
      </c>
      <c r="AG193" s="230">
        <v>0</v>
      </c>
      <c r="AH193" s="230">
        <v>0</v>
      </c>
      <c r="AI193" s="230">
        <v>0</v>
      </c>
      <c r="AJ193" s="230">
        <v>0</v>
      </c>
      <c r="AK193" s="230">
        <v>0</v>
      </c>
      <c r="AL193" s="230">
        <v>0</v>
      </c>
      <c r="AM193" s="230">
        <v>0</v>
      </c>
      <c r="AN193" s="230">
        <v>0</v>
      </c>
      <c r="AO193" s="230">
        <v>0</v>
      </c>
      <c r="AP193" s="230">
        <v>0</v>
      </c>
      <c r="AQ193" s="230">
        <v>0</v>
      </c>
      <c r="AR193" s="230">
        <v>0</v>
      </c>
      <c r="AS193" s="230">
        <v>0</v>
      </c>
      <c r="AT193" s="230">
        <v>5</v>
      </c>
      <c r="AU193" s="230">
        <v>11</v>
      </c>
      <c r="AV193" s="230">
        <v>0</v>
      </c>
      <c r="AW193" s="230">
        <v>7</v>
      </c>
      <c r="AX193" s="230">
        <v>6</v>
      </c>
      <c r="AY193" s="230">
        <v>6</v>
      </c>
      <c r="AZ193" s="230">
        <v>17</v>
      </c>
      <c r="BA193" s="230">
        <v>4</v>
      </c>
      <c r="BB193" s="230">
        <v>4</v>
      </c>
      <c r="BC193" s="230">
        <v>1</v>
      </c>
      <c r="BD193" s="230">
        <v>1</v>
      </c>
      <c r="BE193" s="230">
        <v>1</v>
      </c>
      <c r="BF193" s="230">
        <v>2</v>
      </c>
      <c r="BG193" s="230">
        <v>0</v>
      </c>
      <c r="BH193" s="230">
        <v>1</v>
      </c>
      <c r="BI193" s="230">
        <v>6</v>
      </c>
      <c r="BJ193" s="230">
        <v>0</v>
      </c>
      <c r="BK193" s="230">
        <v>0</v>
      </c>
      <c r="BL193" s="230">
        <v>0</v>
      </c>
      <c r="BM193" s="230">
        <v>0</v>
      </c>
      <c r="BN193" s="230"/>
      <c r="BO193" s="132">
        <f t="shared" ref="BO193:BO195" si="171">SUM(O193:BN193)</f>
        <v>72</v>
      </c>
    </row>
    <row r="194" spans="1:67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8"/>
      <c r="N194" s="219" t="s">
        <v>935</v>
      </c>
      <c r="O194" s="230">
        <v>0</v>
      </c>
      <c r="P194" s="230">
        <v>0</v>
      </c>
      <c r="Q194" s="230">
        <v>0</v>
      </c>
      <c r="R194" s="230">
        <v>0</v>
      </c>
      <c r="S194" s="230">
        <v>0</v>
      </c>
      <c r="T194" s="230">
        <v>0</v>
      </c>
      <c r="U194" s="230">
        <v>0</v>
      </c>
      <c r="V194" s="230">
        <v>0</v>
      </c>
      <c r="W194" s="230">
        <v>0</v>
      </c>
      <c r="X194" s="230">
        <v>0</v>
      </c>
      <c r="Y194" s="230">
        <v>0</v>
      </c>
      <c r="Z194" s="230">
        <v>0</v>
      </c>
      <c r="AA194" s="230">
        <v>0</v>
      </c>
      <c r="AB194" s="230">
        <v>0</v>
      </c>
      <c r="AC194" s="230">
        <v>0</v>
      </c>
      <c r="AD194" s="230">
        <v>0</v>
      </c>
      <c r="AE194" s="230">
        <v>0</v>
      </c>
      <c r="AF194" s="230">
        <v>0</v>
      </c>
      <c r="AG194" s="230">
        <v>0</v>
      </c>
      <c r="AH194" s="230">
        <v>0</v>
      </c>
      <c r="AI194" s="230">
        <v>0</v>
      </c>
      <c r="AJ194" s="230">
        <v>0</v>
      </c>
      <c r="AK194" s="230">
        <v>0</v>
      </c>
      <c r="AL194" s="230">
        <v>1</v>
      </c>
      <c r="AM194" s="230">
        <v>0</v>
      </c>
      <c r="AN194" s="230">
        <v>0</v>
      </c>
      <c r="AO194" s="230">
        <v>0</v>
      </c>
      <c r="AP194" s="230">
        <v>0</v>
      </c>
      <c r="AQ194" s="230">
        <v>0</v>
      </c>
      <c r="AR194" s="230">
        <v>0</v>
      </c>
      <c r="AS194" s="230">
        <v>0</v>
      </c>
      <c r="AT194" s="230">
        <v>2</v>
      </c>
      <c r="AU194" s="230">
        <v>9</v>
      </c>
      <c r="AV194" s="230">
        <v>6</v>
      </c>
      <c r="AW194" s="230">
        <v>3</v>
      </c>
      <c r="AX194" s="230">
        <v>13</v>
      </c>
      <c r="AY194" s="230">
        <v>17</v>
      </c>
      <c r="AZ194" s="230">
        <v>28</v>
      </c>
      <c r="BA194" s="230">
        <v>8</v>
      </c>
      <c r="BB194" s="230">
        <v>6</v>
      </c>
      <c r="BC194" s="230">
        <v>3</v>
      </c>
      <c r="BD194" s="230">
        <v>1</v>
      </c>
      <c r="BE194" s="230">
        <v>1</v>
      </c>
      <c r="BF194" s="230">
        <v>1</v>
      </c>
      <c r="BG194" s="230">
        <v>0</v>
      </c>
      <c r="BH194" s="230">
        <v>0</v>
      </c>
      <c r="BI194" s="230">
        <v>1</v>
      </c>
      <c r="BJ194" s="230">
        <v>0</v>
      </c>
      <c r="BK194" s="230">
        <v>0</v>
      </c>
      <c r="BL194" s="230">
        <v>0</v>
      </c>
      <c r="BM194" s="230">
        <v>0</v>
      </c>
      <c r="BN194" s="230"/>
      <c r="BO194" s="132">
        <f t="shared" si="171"/>
        <v>100</v>
      </c>
    </row>
    <row r="195" spans="1:67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8"/>
      <c r="N195" s="221" t="s">
        <v>633</v>
      </c>
      <c r="O195" s="222">
        <f t="shared" ref="O195:BN195" si="172">IF(ISBLANK(O193),"-",O193+O194)</f>
        <v>0</v>
      </c>
      <c r="P195" s="222">
        <f t="shared" si="172"/>
        <v>0</v>
      </c>
      <c r="Q195" s="222">
        <f t="shared" si="172"/>
        <v>0</v>
      </c>
      <c r="R195" s="222">
        <f t="shared" si="172"/>
        <v>0</v>
      </c>
      <c r="S195" s="222">
        <f t="shared" si="172"/>
        <v>0</v>
      </c>
      <c r="T195" s="222">
        <f t="shared" si="172"/>
        <v>0</v>
      </c>
      <c r="U195" s="222">
        <f t="shared" si="172"/>
        <v>0</v>
      </c>
      <c r="V195" s="222">
        <f t="shared" si="172"/>
        <v>0</v>
      </c>
      <c r="W195" s="222">
        <f t="shared" si="172"/>
        <v>0</v>
      </c>
      <c r="X195" s="222">
        <f t="shared" si="172"/>
        <v>0</v>
      </c>
      <c r="Y195" s="222">
        <f t="shared" si="172"/>
        <v>0</v>
      </c>
      <c r="Z195" s="222">
        <f t="shared" si="172"/>
        <v>0</v>
      </c>
      <c r="AA195" s="222">
        <f t="shared" si="172"/>
        <v>0</v>
      </c>
      <c r="AB195" s="222">
        <f t="shared" si="172"/>
        <v>0</v>
      </c>
      <c r="AC195" s="222">
        <f t="shared" si="172"/>
        <v>0</v>
      </c>
      <c r="AD195" s="222">
        <f t="shared" si="172"/>
        <v>0</v>
      </c>
      <c r="AE195" s="222">
        <f t="shared" si="172"/>
        <v>0</v>
      </c>
      <c r="AF195" s="222">
        <f t="shared" si="172"/>
        <v>0</v>
      </c>
      <c r="AG195" s="222">
        <f t="shared" si="172"/>
        <v>0</v>
      </c>
      <c r="AH195" s="222">
        <f t="shared" si="172"/>
        <v>0</v>
      </c>
      <c r="AI195" s="222">
        <f t="shared" si="172"/>
        <v>0</v>
      </c>
      <c r="AJ195" s="222">
        <f t="shared" si="172"/>
        <v>0</v>
      </c>
      <c r="AK195" s="222">
        <f t="shared" si="172"/>
        <v>0</v>
      </c>
      <c r="AL195" s="222">
        <f t="shared" si="172"/>
        <v>1</v>
      </c>
      <c r="AM195" s="222">
        <f t="shared" si="172"/>
        <v>0</v>
      </c>
      <c r="AN195" s="222">
        <f t="shared" si="172"/>
        <v>0</v>
      </c>
      <c r="AO195" s="222">
        <f t="shared" si="172"/>
        <v>0</v>
      </c>
      <c r="AP195" s="222">
        <f t="shared" si="172"/>
        <v>0</v>
      </c>
      <c r="AQ195" s="222">
        <f t="shared" si="172"/>
        <v>0</v>
      </c>
      <c r="AR195" s="222">
        <f t="shared" si="172"/>
        <v>0</v>
      </c>
      <c r="AS195" s="222">
        <f t="shared" si="172"/>
        <v>0</v>
      </c>
      <c r="AT195" s="222">
        <f t="shared" si="172"/>
        <v>7</v>
      </c>
      <c r="AU195" s="222">
        <f t="shared" si="172"/>
        <v>20</v>
      </c>
      <c r="AV195" s="222">
        <f t="shared" si="172"/>
        <v>6</v>
      </c>
      <c r="AW195" s="222">
        <f t="shared" si="172"/>
        <v>10</v>
      </c>
      <c r="AX195" s="222">
        <f t="shared" si="172"/>
        <v>19</v>
      </c>
      <c r="AY195" s="222">
        <f t="shared" si="172"/>
        <v>23</v>
      </c>
      <c r="AZ195" s="222">
        <f t="shared" si="172"/>
        <v>45</v>
      </c>
      <c r="BA195" s="222">
        <f t="shared" si="172"/>
        <v>12</v>
      </c>
      <c r="BB195" s="222">
        <f t="shared" si="172"/>
        <v>10</v>
      </c>
      <c r="BC195" s="222">
        <f t="shared" si="172"/>
        <v>4</v>
      </c>
      <c r="BD195" s="222">
        <f t="shared" si="172"/>
        <v>2</v>
      </c>
      <c r="BE195" s="222">
        <f t="shared" si="172"/>
        <v>2</v>
      </c>
      <c r="BF195" s="222">
        <f t="shared" si="172"/>
        <v>3</v>
      </c>
      <c r="BG195" s="222">
        <f t="shared" si="172"/>
        <v>0</v>
      </c>
      <c r="BH195" s="222">
        <f t="shared" si="172"/>
        <v>1</v>
      </c>
      <c r="BI195" s="222">
        <f t="shared" si="172"/>
        <v>7</v>
      </c>
      <c r="BJ195" s="222">
        <f t="shared" si="172"/>
        <v>0</v>
      </c>
      <c r="BK195" s="222">
        <f t="shared" si="172"/>
        <v>0</v>
      </c>
      <c r="BL195" s="222">
        <f t="shared" si="172"/>
        <v>0</v>
      </c>
      <c r="BM195" s="222">
        <f t="shared" si="172"/>
        <v>0</v>
      </c>
      <c r="BN195" s="222" t="str">
        <f t="shared" si="172"/>
        <v>-</v>
      </c>
      <c r="BO195" s="133">
        <f t="shared" si="171"/>
        <v>172</v>
      </c>
    </row>
    <row r="196" spans="1:67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8"/>
      <c r="N196" s="219" t="s">
        <v>936</v>
      </c>
      <c r="O196" s="223" t="str">
        <f t="shared" ref="O196:BN196" si="173">IF(ISNUMBER(O195),(IF(O195&gt;0,(100/(O193+O194))*O193,"-")),"-")</f>
        <v>-</v>
      </c>
      <c r="P196" s="223" t="str">
        <f t="shared" si="173"/>
        <v>-</v>
      </c>
      <c r="Q196" s="223" t="str">
        <f t="shared" si="173"/>
        <v>-</v>
      </c>
      <c r="R196" s="223" t="str">
        <f t="shared" si="173"/>
        <v>-</v>
      </c>
      <c r="S196" s="223" t="str">
        <f t="shared" si="173"/>
        <v>-</v>
      </c>
      <c r="T196" s="223" t="str">
        <f t="shared" si="173"/>
        <v>-</v>
      </c>
      <c r="U196" s="223" t="str">
        <f t="shared" si="173"/>
        <v>-</v>
      </c>
      <c r="V196" s="223" t="str">
        <f t="shared" si="173"/>
        <v>-</v>
      </c>
      <c r="W196" s="223" t="str">
        <f t="shared" si="173"/>
        <v>-</v>
      </c>
      <c r="X196" s="223" t="str">
        <f t="shared" si="173"/>
        <v>-</v>
      </c>
      <c r="Y196" s="223" t="str">
        <f t="shared" si="173"/>
        <v>-</v>
      </c>
      <c r="Z196" s="223" t="str">
        <f t="shared" si="173"/>
        <v>-</v>
      </c>
      <c r="AA196" s="223" t="str">
        <f t="shared" si="173"/>
        <v>-</v>
      </c>
      <c r="AB196" s="223" t="str">
        <f t="shared" si="173"/>
        <v>-</v>
      </c>
      <c r="AC196" s="223" t="str">
        <f t="shared" si="173"/>
        <v>-</v>
      </c>
      <c r="AD196" s="223" t="str">
        <f t="shared" si="173"/>
        <v>-</v>
      </c>
      <c r="AE196" s="223" t="str">
        <f t="shared" si="173"/>
        <v>-</v>
      </c>
      <c r="AF196" s="223" t="str">
        <f t="shared" si="173"/>
        <v>-</v>
      </c>
      <c r="AG196" s="223" t="str">
        <f t="shared" si="173"/>
        <v>-</v>
      </c>
      <c r="AH196" s="223" t="str">
        <f t="shared" si="173"/>
        <v>-</v>
      </c>
      <c r="AI196" s="223" t="str">
        <f t="shared" si="173"/>
        <v>-</v>
      </c>
      <c r="AJ196" s="223" t="str">
        <f t="shared" si="173"/>
        <v>-</v>
      </c>
      <c r="AK196" s="223" t="str">
        <f t="shared" si="173"/>
        <v>-</v>
      </c>
      <c r="AL196" s="223">
        <f t="shared" si="173"/>
        <v>0</v>
      </c>
      <c r="AM196" s="223" t="str">
        <f t="shared" si="173"/>
        <v>-</v>
      </c>
      <c r="AN196" s="223" t="str">
        <f t="shared" si="173"/>
        <v>-</v>
      </c>
      <c r="AO196" s="223" t="str">
        <f t="shared" si="173"/>
        <v>-</v>
      </c>
      <c r="AP196" s="223" t="str">
        <f t="shared" si="173"/>
        <v>-</v>
      </c>
      <c r="AQ196" s="223" t="str">
        <f t="shared" si="173"/>
        <v>-</v>
      </c>
      <c r="AR196" s="223" t="str">
        <f t="shared" si="173"/>
        <v>-</v>
      </c>
      <c r="AS196" s="223" t="str">
        <f t="shared" si="173"/>
        <v>-</v>
      </c>
      <c r="AT196" s="223">
        <f t="shared" si="173"/>
        <v>71.428571428571431</v>
      </c>
      <c r="AU196" s="223">
        <f t="shared" si="173"/>
        <v>55</v>
      </c>
      <c r="AV196" s="223">
        <f t="shared" si="173"/>
        <v>0</v>
      </c>
      <c r="AW196" s="223">
        <f t="shared" si="173"/>
        <v>70</v>
      </c>
      <c r="AX196" s="223">
        <f t="shared" si="173"/>
        <v>31.578947368421055</v>
      </c>
      <c r="AY196" s="223">
        <f t="shared" si="173"/>
        <v>26.086956521739129</v>
      </c>
      <c r="AZ196" s="223">
        <f t="shared" si="173"/>
        <v>37.777777777777779</v>
      </c>
      <c r="BA196" s="223">
        <f t="shared" si="173"/>
        <v>33.333333333333336</v>
      </c>
      <c r="BB196" s="223">
        <f t="shared" si="173"/>
        <v>40</v>
      </c>
      <c r="BC196" s="223">
        <f t="shared" si="173"/>
        <v>25</v>
      </c>
      <c r="BD196" s="223">
        <f t="shared" si="173"/>
        <v>50</v>
      </c>
      <c r="BE196" s="223">
        <f t="shared" si="173"/>
        <v>50</v>
      </c>
      <c r="BF196" s="223">
        <f t="shared" si="173"/>
        <v>66.666666666666671</v>
      </c>
      <c r="BG196" s="223" t="str">
        <f t="shared" si="173"/>
        <v>-</v>
      </c>
      <c r="BH196" s="223">
        <f t="shared" si="173"/>
        <v>100</v>
      </c>
      <c r="BI196" s="223">
        <f t="shared" si="173"/>
        <v>85.714285714285722</v>
      </c>
      <c r="BJ196" s="223" t="str">
        <f t="shared" si="173"/>
        <v>-</v>
      </c>
      <c r="BK196" s="223" t="str">
        <f t="shared" si="173"/>
        <v>-</v>
      </c>
      <c r="BL196" s="223" t="str">
        <f t="shared" si="173"/>
        <v>-</v>
      </c>
      <c r="BM196" s="223" t="str">
        <f t="shared" si="173"/>
        <v>-</v>
      </c>
      <c r="BN196" s="223" t="str">
        <f t="shared" si="173"/>
        <v>-</v>
      </c>
      <c r="BO196" s="270">
        <f t="shared" ref="BO196:BO197" si="174">AVERAGE(O196:BN196)</f>
        <v>46.411658675674687</v>
      </c>
    </row>
    <row r="197" spans="1:67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8"/>
      <c r="N197" s="224" t="s">
        <v>937</v>
      </c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5"/>
      <c r="BN197" s="225"/>
      <c r="BO197" s="122" t="e">
        <f t="shared" si="174"/>
        <v>#DIV/0!</v>
      </c>
    </row>
    <row r="198" spans="1:67" ht="12.75" customHeight="1" x14ac:dyDescent="0.2">
      <c r="A198" s="304" t="s">
        <v>72</v>
      </c>
      <c r="B198" s="304">
        <v>40</v>
      </c>
      <c r="C198" s="304" t="s">
        <v>170</v>
      </c>
      <c r="D198" s="304" t="s">
        <v>171</v>
      </c>
      <c r="E198" s="304" t="s">
        <v>172</v>
      </c>
      <c r="F198" s="304" t="s">
        <v>226</v>
      </c>
      <c r="G198" s="304" t="s">
        <v>533</v>
      </c>
      <c r="H198" s="305" t="s">
        <v>118</v>
      </c>
      <c r="I198" s="304" t="s">
        <v>118</v>
      </c>
      <c r="J198" s="304"/>
      <c r="K198" s="304"/>
      <c r="L198" s="304"/>
      <c r="M198" s="303"/>
      <c r="N198" s="219" t="s">
        <v>934</v>
      </c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>
        <v>0</v>
      </c>
      <c r="AC198" s="230">
        <v>0</v>
      </c>
      <c r="AD198" s="230">
        <v>0</v>
      </c>
      <c r="AE198" s="230">
        <v>0</v>
      </c>
      <c r="AF198" s="230">
        <v>0</v>
      </c>
      <c r="AG198" s="230">
        <v>0</v>
      </c>
      <c r="AH198" s="230">
        <v>0</v>
      </c>
      <c r="AI198" s="230">
        <v>0</v>
      </c>
      <c r="AJ198" s="230">
        <v>1</v>
      </c>
      <c r="AK198" s="230">
        <v>0</v>
      </c>
      <c r="AL198" s="230">
        <v>0</v>
      </c>
      <c r="AM198" s="230">
        <v>0</v>
      </c>
      <c r="AN198" s="230">
        <v>1</v>
      </c>
      <c r="AO198" s="230">
        <v>2</v>
      </c>
      <c r="AP198" s="230">
        <v>2</v>
      </c>
      <c r="AQ198" s="230">
        <v>3</v>
      </c>
      <c r="AR198" s="230">
        <v>8</v>
      </c>
      <c r="AS198" s="230">
        <v>12</v>
      </c>
      <c r="AT198" s="230">
        <v>19</v>
      </c>
      <c r="AU198" s="230">
        <v>20</v>
      </c>
      <c r="AV198" s="230">
        <v>3</v>
      </c>
      <c r="AW198" s="230">
        <v>16</v>
      </c>
      <c r="AX198" s="230">
        <v>36</v>
      </c>
      <c r="AY198" s="230">
        <v>33</v>
      </c>
      <c r="AZ198" s="230">
        <v>30</v>
      </c>
      <c r="BA198" s="230">
        <v>53</v>
      </c>
      <c r="BB198" s="230">
        <v>61</v>
      </c>
      <c r="BC198" s="230">
        <v>21</v>
      </c>
      <c r="BD198" s="230">
        <v>11</v>
      </c>
      <c r="BE198" s="230">
        <v>6</v>
      </c>
      <c r="BF198" s="230">
        <v>8</v>
      </c>
      <c r="BG198" s="230">
        <v>2</v>
      </c>
      <c r="BH198" s="230">
        <v>3</v>
      </c>
      <c r="BI198" s="230">
        <v>19</v>
      </c>
      <c r="BJ198" s="230">
        <v>1</v>
      </c>
      <c r="BK198" s="230">
        <v>0</v>
      </c>
      <c r="BL198" s="230">
        <v>0</v>
      </c>
      <c r="BM198" s="230">
        <v>0</v>
      </c>
      <c r="BN198" s="230"/>
      <c r="BO198" s="132">
        <f t="shared" ref="BO198:BO200" si="175">SUM(O198:BN198)</f>
        <v>371</v>
      </c>
    </row>
    <row r="199" spans="1:67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8"/>
      <c r="N199" s="219" t="s">
        <v>935</v>
      </c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>
        <v>0</v>
      </c>
      <c r="AC199" s="230">
        <v>0</v>
      </c>
      <c r="AD199" s="230">
        <v>0</v>
      </c>
      <c r="AE199" s="230">
        <v>0</v>
      </c>
      <c r="AF199" s="230">
        <v>0</v>
      </c>
      <c r="AG199" s="230">
        <v>0</v>
      </c>
      <c r="AH199" s="230">
        <v>0</v>
      </c>
      <c r="AI199" s="230">
        <v>0</v>
      </c>
      <c r="AJ199" s="230">
        <v>0</v>
      </c>
      <c r="AK199" s="230">
        <v>0</v>
      </c>
      <c r="AL199" s="230">
        <v>1</v>
      </c>
      <c r="AM199" s="230">
        <v>0</v>
      </c>
      <c r="AN199" s="230">
        <v>0</v>
      </c>
      <c r="AO199" s="230">
        <v>1</v>
      </c>
      <c r="AP199" s="230">
        <v>4</v>
      </c>
      <c r="AQ199" s="230">
        <v>2</v>
      </c>
      <c r="AR199" s="230">
        <v>7</v>
      </c>
      <c r="AS199" s="230">
        <v>13</v>
      </c>
      <c r="AT199" s="230">
        <v>20</v>
      </c>
      <c r="AU199" s="230">
        <v>31</v>
      </c>
      <c r="AV199" s="230">
        <v>15</v>
      </c>
      <c r="AW199" s="230">
        <v>34</v>
      </c>
      <c r="AX199" s="230">
        <v>84</v>
      </c>
      <c r="AY199" s="230">
        <v>43</v>
      </c>
      <c r="AZ199" s="230">
        <v>28</v>
      </c>
      <c r="BA199" s="230">
        <v>53</v>
      </c>
      <c r="BB199" s="230">
        <v>59</v>
      </c>
      <c r="BC199" s="230">
        <v>34</v>
      </c>
      <c r="BD199" s="230">
        <v>21</v>
      </c>
      <c r="BE199" s="230">
        <v>13</v>
      </c>
      <c r="BF199" s="230">
        <v>7</v>
      </c>
      <c r="BG199" s="230">
        <v>5</v>
      </c>
      <c r="BH199" s="230">
        <v>42</v>
      </c>
      <c r="BI199" s="230">
        <v>9</v>
      </c>
      <c r="BJ199" s="230">
        <v>1</v>
      </c>
      <c r="BK199" s="230">
        <v>0</v>
      </c>
      <c r="BL199" s="230">
        <v>0</v>
      </c>
      <c r="BM199" s="230">
        <v>0</v>
      </c>
      <c r="BN199" s="230"/>
      <c r="BO199" s="132">
        <f t="shared" si="175"/>
        <v>527</v>
      </c>
    </row>
    <row r="200" spans="1:67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8"/>
      <c r="N200" s="221" t="s">
        <v>633</v>
      </c>
      <c r="O200" s="222" t="str">
        <f t="shared" ref="O200:BN200" si="176">IF(ISBLANK(O198),"-",O198+O199)</f>
        <v>-</v>
      </c>
      <c r="P200" s="222" t="str">
        <f t="shared" si="176"/>
        <v>-</v>
      </c>
      <c r="Q200" s="222" t="str">
        <f t="shared" si="176"/>
        <v>-</v>
      </c>
      <c r="R200" s="222" t="str">
        <f t="shared" si="176"/>
        <v>-</v>
      </c>
      <c r="S200" s="222" t="str">
        <f t="shared" si="176"/>
        <v>-</v>
      </c>
      <c r="T200" s="222" t="str">
        <f t="shared" si="176"/>
        <v>-</v>
      </c>
      <c r="U200" s="222" t="str">
        <f t="shared" si="176"/>
        <v>-</v>
      </c>
      <c r="V200" s="222" t="str">
        <f t="shared" si="176"/>
        <v>-</v>
      </c>
      <c r="W200" s="222" t="str">
        <f t="shared" si="176"/>
        <v>-</v>
      </c>
      <c r="X200" s="222" t="str">
        <f t="shared" si="176"/>
        <v>-</v>
      </c>
      <c r="Y200" s="222" t="str">
        <f t="shared" si="176"/>
        <v>-</v>
      </c>
      <c r="Z200" s="222" t="str">
        <f t="shared" si="176"/>
        <v>-</v>
      </c>
      <c r="AA200" s="222" t="str">
        <f t="shared" si="176"/>
        <v>-</v>
      </c>
      <c r="AB200" s="222">
        <f t="shared" si="176"/>
        <v>0</v>
      </c>
      <c r="AC200" s="222">
        <f t="shared" si="176"/>
        <v>0</v>
      </c>
      <c r="AD200" s="222">
        <f t="shared" si="176"/>
        <v>0</v>
      </c>
      <c r="AE200" s="222">
        <f t="shared" si="176"/>
        <v>0</v>
      </c>
      <c r="AF200" s="222">
        <f t="shared" si="176"/>
        <v>0</v>
      </c>
      <c r="AG200" s="222">
        <f t="shared" si="176"/>
        <v>0</v>
      </c>
      <c r="AH200" s="222">
        <f t="shared" si="176"/>
        <v>0</v>
      </c>
      <c r="AI200" s="222">
        <f t="shared" si="176"/>
        <v>0</v>
      </c>
      <c r="AJ200" s="222">
        <f t="shared" si="176"/>
        <v>1</v>
      </c>
      <c r="AK200" s="222">
        <f t="shared" si="176"/>
        <v>0</v>
      </c>
      <c r="AL200" s="222">
        <f t="shared" si="176"/>
        <v>1</v>
      </c>
      <c r="AM200" s="222">
        <f t="shared" si="176"/>
        <v>0</v>
      </c>
      <c r="AN200" s="222">
        <f t="shared" si="176"/>
        <v>1</v>
      </c>
      <c r="AO200" s="222">
        <f t="shared" si="176"/>
        <v>3</v>
      </c>
      <c r="AP200" s="222">
        <f t="shared" si="176"/>
        <v>6</v>
      </c>
      <c r="AQ200" s="222">
        <f t="shared" si="176"/>
        <v>5</v>
      </c>
      <c r="AR200" s="222">
        <f t="shared" si="176"/>
        <v>15</v>
      </c>
      <c r="AS200" s="222">
        <f t="shared" si="176"/>
        <v>25</v>
      </c>
      <c r="AT200" s="222">
        <f t="shared" si="176"/>
        <v>39</v>
      </c>
      <c r="AU200" s="222">
        <f t="shared" si="176"/>
        <v>51</v>
      </c>
      <c r="AV200" s="222">
        <f t="shared" si="176"/>
        <v>18</v>
      </c>
      <c r="AW200" s="222">
        <f t="shared" si="176"/>
        <v>50</v>
      </c>
      <c r="AX200" s="222">
        <f t="shared" si="176"/>
        <v>120</v>
      </c>
      <c r="AY200" s="222">
        <f t="shared" si="176"/>
        <v>76</v>
      </c>
      <c r="AZ200" s="222">
        <f t="shared" si="176"/>
        <v>58</v>
      </c>
      <c r="BA200" s="222">
        <f t="shared" si="176"/>
        <v>106</v>
      </c>
      <c r="BB200" s="222">
        <f t="shared" si="176"/>
        <v>120</v>
      </c>
      <c r="BC200" s="222">
        <f t="shared" si="176"/>
        <v>55</v>
      </c>
      <c r="BD200" s="222">
        <f t="shared" si="176"/>
        <v>32</v>
      </c>
      <c r="BE200" s="222">
        <f t="shared" si="176"/>
        <v>19</v>
      </c>
      <c r="BF200" s="222">
        <f t="shared" si="176"/>
        <v>15</v>
      </c>
      <c r="BG200" s="222">
        <f t="shared" si="176"/>
        <v>7</v>
      </c>
      <c r="BH200" s="222">
        <f t="shared" si="176"/>
        <v>45</v>
      </c>
      <c r="BI200" s="222">
        <f t="shared" si="176"/>
        <v>28</v>
      </c>
      <c r="BJ200" s="222">
        <f t="shared" si="176"/>
        <v>2</v>
      </c>
      <c r="BK200" s="222">
        <f t="shared" si="176"/>
        <v>0</v>
      </c>
      <c r="BL200" s="222">
        <f t="shared" si="176"/>
        <v>0</v>
      </c>
      <c r="BM200" s="222">
        <f t="shared" si="176"/>
        <v>0</v>
      </c>
      <c r="BN200" s="222" t="str">
        <f t="shared" si="176"/>
        <v>-</v>
      </c>
      <c r="BO200" s="133">
        <f t="shared" si="175"/>
        <v>898</v>
      </c>
    </row>
    <row r="201" spans="1:67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8"/>
      <c r="N201" s="219" t="s">
        <v>936</v>
      </c>
      <c r="O201" s="223" t="str">
        <f t="shared" ref="O201:BN201" si="177">IF(ISNUMBER(O200),(IF(O200&gt;0,(100/(O198+O199))*O198,"-")),"-")</f>
        <v>-</v>
      </c>
      <c r="P201" s="223" t="str">
        <f t="shared" si="177"/>
        <v>-</v>
      </c>
      <c r="Q201" s="223" t="str">
        <f t="shared" si="177"/>
        <v>-</v>
      </c>
      <c r="R201" s="223" t="str">
        <f t="shared" si="177"/>
        <v>-</v>
      </c>
      <c r="S201" s="223" t="str">
        <f t="shared" si="177"/>
        <v>-</v>
      </c>
      <c r="T201" s="223" t="str">
        <f t="shared" si="177"/>
        <v>-</v>
      </c>
      <c r="U201" s="223" t="str">
        <f t="shared" si="177"/>
        <v>-</v>
      </c>
      <c r="V201" s="223" t="str">
        <f t="shared" si="177"/>
        <v>-</v>
      </c>
      <c r="W201" s="223" t="str">
        <f t="shared" si="177"/>
        <v>-</v>
      </c>
      <c r="X201" s="223" t="str">
        <f t="shared" si="177"/>
        <v>-</v>
      </c>
      <c r="Y201" s="223" t="str">
        <f t="shared" si="177"/>
        <v>-</v>
      </c>
      <c r="Z201" s="223" t="str">
        <f t="shared" si="177"/>
        <v>-</v>
      </c>
      <c r="AA201" s="223" t="str">
        <f t="shared" si="177"/>
        <v>-</v>
      </c>
      <c r="AB201" s="223" t="str">
        <f t="shared" si="177"/>
        <v>-</v>
      </c>
      <c r="AC201" s="223" t="str">
        <f t="shared" si="177"/>
        <v>-</v>
      </c>
      <c r="AD201" s="223" t="str">
        <f t="shared" si="177"/>
        <v>-</v>
      </c>
      <c r="AE201" s="223" t="str">
        <f t="shared" si="177"/>
        <v>-</v>
      </c>
      <c r="AF201" s="223" t="str">
        <f t="shared" si="177"/>
        <v>-</v>
      </c>
      <c r="AG201" s="223" t="str">
        <f t="shared" si="177"/>
        <v>-</v>
      </c>
      <c r="AH201" s="223" t="str">
        <f t="shared" si="177"/>
        <v>-</v>
      </c>
      <c r="AI201" s="223" t="str">
        <f t="shared" si="177"/>
        <v>-</v>
      </c>
      <c r="AJ201" s="223">
        <f t="shared" si="177"/>
        <v>100</v>
      </c>
      <c r="AK201" s="223" t="str">
        <f t="shared" si="177"/>
        <v>-</v>
      </c>
      <c r="AL201" s="223">
        <f t="shared" si="177"/>
        <v>0</v>
      </c>
      <c r="AM201" s="223" t="str">
        <f t="shared" si="177"/>
        <v>-</v>
      </c>
      <c r="AN201" s="223">
        <f t="shared" si="177"/>
        <v>100</v>
      </c>
      <c r="AO201" s="223">
        <f t="shared" si="177"/>
        <v>66.666666666666671</v>
      </c>
      <c r="AP201" s="223">
        <f t="shared" si="177"/>
        <v>33.333333333333336</v>
      </c>
      <c r="AQ201" s="223">
        <f t="shared" si="177"/>
        <v>60</v>
      </c>
      <c r="AR201" s="223">
        <f t="shared" si="177"/>
        <v>53.333333333333336</v>
      </c>
      <c r="AS201" s="223">
        <f t="shared" si="177"/>
        <v>48</v>
      </c>
      <c r="AT201" s="223">
        <f t="shared" si="177"/>
        <v>48.717948717948723</v>
      </c>
      <c r="AU201" s="223">
        <f t="shared" si="177"/>
        <v>39.2156862745098</v>
      </c>
      <c r="AV201" s="223">
        <f t="shared" si="177"/>
        <v>16.666666666666664</v>
      </c>
      <c r="AW201" s="223">
        <f t="shared" si="177"/>
        <v>32</v>
      </c>
      <c r="AX201" s="223">
        <f t="shared" si="177"/>
        <v>30</v>
      </c>
      <c r="AY201" s="223">
        <f t="shared" si="177"/>
        <v>43.421052631578952</v>
      </c>
      <c r="AZ201" s="223">
        <f t="shared" si="177"/>
        <v>51.724137931034477</v>
      </c>
      <c r="BA201" s="223">
        <f t="shared" si="177"/>
        <v>50</v>
      </c>
      <c r="BB201" s="223">
        <f t="shared" si="177"/>
        <v>50.833333333333336</v>
      </c>
      <c r="BC201" s="223">
        <f t="shared" si="177"/>
        <v>38.18181818181818</v>
      </c>
      <c r="BD201" s="223">
        <f t="shared" si="177"/>
        <v>34.375</v>
      </c>
      <c r="BE201" s="223">
        <f t="shared" si="177"/>
        <v>31.578947368421055</v>
      </c>
      <c r="BF201" s="223">
        <f t="shared" si="177"/>
        <v>53.333333333333336</v>
      </c>
      <c r="BG201" s="223">
        <f t="shared" si="177"/>
        <v>28.571428571428573</v>
      </c>
      <c r="BH201" s="223">
        <f t="shared" si="177"/>
        <v>6.666666666666667</v>
      </c>
      <c r="BI201" s="223">
        <f t="shared" si="177"/>
        <v>67.857142857142861</v>
      </c>
      <c r="BJ201" s="223">
        <f t="shared" si="177"/>
        <v>50</v>
      </c>
      <c r="BK201" s="223" t="str">
        <f t="shared" si="177"/>
        <v>-</v>
      </c>
      <c r="BL201" s="223" t="str">
        <f t="shared" si="177"/>
        <v>-</v>
      </c>
      <c r="BM201" s="223" t="str">
        <f t="shared" si="177"/>
        <v>-</v>
      </c>
      <c r="BN201" s="223" t="str">
        <f t="shared" si="177"/>
        <v>-</v>
      </c>
      <c r="BO201" s="270">
        <f t="shared" ref="BO201:BO202" si="178">AVERAGE(O201:BN201)</f>
        <v>45.379059834688633</v>
      </c>
    </row>
    <row r="202" spans="1:67" x14ac:dyDescent="0.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9"/>
      <c r="N202" s="224" t="s">
        <v>937</v>
      </c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122" t="e">
        <f t="shared" si="178"/>
        <v>#DIV/0!</v>
      </c>
    </row>
    <row r="205" spans="1:67" x14ac:dyDescent="0.2">
      <c r="A205" s="188"/>
      <c r="B205" s="188"/>
      <c r="C205" s="188"/>
      <c r="D205" s="188"/>
      <c r="E205" s="188"/>
      <c r="F205" s="188"/>
      <c r="G205" s="188"/>
      <c r="H205" s="189"/>
      <c r="I205" s="188"/>
      <c r="J205" s="188"/>
      <c r="K205" s="188"/>
      <c r="L205" s="188"/>
      <c r="M205" s="188"/>
      <c r="N205" s="129" t="s">
        <v>961</v>
      </c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</row>
    <row r="206" spans="1:67" x14ac:dyDescent="0.2">
      <c r="A206" s="188"/>
      <c r="B206" s="188"/>
      <c r="C206" s="188"/>
      <c r="D206" s="188"/>
      <c r="E206" s="188"/>
      <c r="F206" s="188"/>
      <c r="G206" s="188"/>
      <c r="H206" s="189"/>
      <c r="I206" s="188"/>
      <c r="J206" s="188"/>
      <c r="K206" s="188"/>
      <c r="L206" s="188"/>
      <c r="M206" s="188"/>
      <c r="N206" s="127" t="s">
        <v>939</v>
      </c>
      <c r="O206" s="125">
        <v>1</v>
      </c>
      <c r="P206" s="125">
        <v>2</v>
      </c>
      <c r="Q206" s="125">
        <v>3</v>
      </c>
      <c r="R206" s="125">
        <v>4</v>
      </c>
      <c r="S206" s="125">
        <v>5</v>
      </c>
      <c r="T206" s="125">
        <v>6</v>
      </c>
      <c r="U206" s="125">
        <v>7</v>
      </c>
      <c r="V206" s="125">
        <v>8</v>
      </c>
      <c r="W206" s="125">
        <v>9</v>
      </c>
      <c r="X206" s="125">
        <v>10</v>
      </c>
      <c r="Y206" s="125">
        <v>11</v>
      </c>
      <c r="Z206" s="125">
        <v>12</v>
      </c>
      <c r="AA206" s="125">
        <v>13</v>
      </c>
      <c r="AB206" s="125">
        <v>14</v>
      </c>
      <c r="AC206" s="125">
        <v>15</v>
      </c>
      <c r="AD206" s="125">
        <v>16</v>
      </c>
      <c r="AE206" s="125">
        <v>17</v>
      </c>
      <c r="AF206" s="125">
        <v>18</v>
      </c>
      <c r="AG206" s="125">
        <v>19</v>
      </c>
      <c r="AH206" s="125">
        <v>20</v>
      </c>
      <c r="AI206" s="125">
        <v>21</v>
      </c>
      <c r="AJ206" s="125">
        <v>22</v>
      </c>
      <c r="AK206" s="125">
        <v>23</v>
      </c>
      <c r="AL206" s="125">
        <v>24</v>
      </c>
      <c r="AM206" s="125">
        <v>25</v>
      </c>
      <c r="AN206" s="125">
        <v>26</v>
      </c>
      <c r="AO206" s="125">
        <v>27</v>
      </c>
      <c r="AP206" s="125">
        <v>28</v>
      </c>
      <c r="AQ206" s="125">
        <v>29</v>
      </c>
      <c r="AR206" s="125">
        <v>30</v>
      </c>
      <c r="AS206" s="125">
        <v>31</v>
      </c>
      <c r="AT206" s="125">
        <v>32</v>
      </c>
      <c r="AU206" s="125">
        <v>33</v>
      </c>
      <c r="AV206" s="125">
        <v>34</v>
      </c>
      <c r="AW206" s="125">
        <v>35</v>
      </c>
      <c r="AX206" s="125">
        <v>36</v>
      </c>
      <c r="AY206" s="125">
        <v>37</v>
      </c>
      <c r="AZ206" s="125">
        <v>38</v>
      </c>
      <c r="BA206" s="125">
        <v>39</v>
      </c>
      <c r="BB206" s="125">
        <v>40</v>
      </c>
      <c r="BC206" s="125">
        <v>41</v>
      </c>
      <c r="BD206" s="125">
        <v>42</v>
      </c>
      <c r="BE206" s="125">
        <v>43</v>
      </c>
      <c r="BF206" s="125">
        <v>44</v>
      </c>
      <c r="BG206" s="125">
        <v>45</v>
      </c>
      <c r="BH206" s="125">
        <v>46</v>
      </c>
      <c r="BI206" s="125">
        <v>47</v>
      </c>
      <c r="BJ206" s="125">
        <v>48</v>
      </c>
      <c r="BK206" s="125">
        <v>49</v>
      </c>
      <c r="BL206" s="125">
        <v>50</v>
      </c>
      <c r="BM206" s="125">
        <v>51</v>
      </c>
      <c r="BN206" s="125">
        <v>52</v>
      </c>
    </row>
    <row r="207" spans="1:67" x14ac:dyDescent="0.2">
      <c r="A207" s="188"/>
      <c r="B207" s="188"/>
      <c r="C207" s="188"/>
      <c r="D207" s="188"/>
      <c r="E207" s="188"/>
      <c r="F207" s="188"/>
      <c r="G207" s="188"/>
      <c r="H207" s="189"/>
      <c r="I207" s="188"/>
      <c r="J207" s="188"/>
      <c r="K207" s="188"/>
      <c r="L207" s="188"/>
      <c r="M207" s="188"/>
      <c r="N207" s="127" t="s">
        <v>940</v>
      </c>
      <c r="O207" s="125">
        <f>SUM(O5,O10,O15,O20,O25,O30,O35,O40,O45,O50,O55,O60,O65,O70,O75,O80,O85,O90,O95,O100,O105,O110,O115,O120,O125,O130,O135,O140,O145,O150,O155,O160,O165,O170,O175,O180,O185,O190,O195,O200)</f>
        <v>185</v>
      </c>
      <c r="P207" s="125">
        <f t="shared" ref="P207:BN207" si="179">SUM(P5,P10,P15,P20,P25,P30,P35,P40,P45,P50,P55,P60,P65,P70,P75,P80,P85,P90,P95,P100,P105,P110,P115,P120,P125,P130,P135,P140,P145,P150,P155,P160,P165,P170,P175,P180,P185,P190,P195,P200)</f>
        <v>32</v>
      </c>
      <c r="Q207" s="125">
        <f t="shared" si="179"/>
        <v>0</v>
      </c>
      <c r="R207" s="125">
        <f t="shared" si="179"/>
        <v>26</v>
      </c>
      <c r="S207" s="125">
        <f t="shared" si="179"/>
        <v>21</v>
      </c>
      <c r="T207" s="125">
        <f t="shared" si="179"/>
        <v>46</v>
      </c>
      <c r="U207" s="125">
        <f t="shared" si="179"/>
        <v>13</v>
      </c>
      <c r="V207" s="125">
        <f t="shared" si="179"/>
        <v>10</v>
      </c>
      <c r="W207" s="125">
        <f t="shared" si="179"/>
        <v>0</v>
      </c>
      <c r="X207" s="125">
        <f t="shared" si="179"/>
        <v>1</v>
      </c>
      <c r="Y207" s="125">
        <f t="shared" si="179"/>
        <v>2</v>
      </c>
      <c r="Z207" s="125">
        <f t="shared" si="179"/>
        <v>0</v>
      </c>
      <c r="AA207" s="125">
        <f t="shared" si="179"/>
        <v>2</v>
      </c>
      <c r="AB207" s="125">
        <f t="shared" si="179"/>
        <v>3</v>
      </c>
      <c r="AC207" s="125">
        <f t="shared" si="179"/>
        <v>3</v>
      </c>
      <c r="AD207" s="125">
        <f t="shared" si="179"/>
        <v>4</v>
      </c>
      <c r="AE207" s="125">
        <f t="shared" si="179"/>
        <v>2</v>
      </c>
      <c r="AF207" s="125">
        <f t="shared" si="179"/>
        <v>0</v>
      </c>
      <c r="AG207" s="125">
        <f t="shared" si="179"/>
        <v>4</v>
      </c>
      <c r="AH207" s="125">
        <f t="shared" si="179"/>
        <v>7</v>
      </c>
      <c r="AI207" s="125">
        <f t="shared" si="179"/>
        <v>13</v>
      </c>
      <c r="AJ207" s="125">
        <f t="shared" si="179"/>
        <v>4</v>
      </c>
      <c r="AK207" s="125">
        <f t="shared" si="179"/>
        <v>17</v>
      </c>
      <c r="AL207" s="125">
        <f t="shared" si="179"/>
        <v>15</v>
      </c>
      <c r="AM207" s="125">
        <f t="shared" si="179"/>
        <v>39</v>
      </c>
      <c r="AN207" s="125">
        <f t="shared" si="179"/>
        <v>45</v>
      </c>
      <c r="AO207" s="125">
        <f t="shared" si="179"/>
        <v>126</v>
      </c>
      <c r="AP207" s="125">
        <f t="shared" si="179"/>
        <v>203</v>
      </c>
      <c r="AQ207" s="125">
        <f t="shared" si="179"/>
        <v>349</v>
      </c>
      <c r="AR207" s="125">
        <f t="shared" si="179"/>
        <v>573</v>
      </c>
      <c r="AS207" s="125">
        <f t="shared" si="179"/>
        <v>2259</v>
      </c>
      <c r="AT207" s="125">
        <f t="shared" si="179"/>
        <v>8643</v>
      </c>
      <c r="AU207" s="125">
        <f t="shared" si="179"/>
        <v>2155</v>
      </c>
      <c r="AV207" s="125">
        <f t="shared" si="179"/>
        <v>1831</v>
      </c>
      <c r="AW207" s="125">
        <f t="shared" si="179"/>
        <v>4869</v>
      </c>
      <c r="AX207" s="125">
        <f t="shared" si="179"/>
        <v>6879</v>
      </c>
      <c r="AY207" s="125">
        <f t="shared" si="179"/>
        <v>8713</v>
      </c>
      <c r="AZ207" s="125">
        <f t="shared" si="179"/>
        <v>7002</v>
      </c>
      <c r="BA207" s="125">
        <f t="shared" si="179"/>
        <v>6624</v>
      </c>
      <c r="BB207" s="125">
        <f t="shared" si="179"/>
        <v>3247</v>
      </c>
      <c r="BC207" s="125">
        <f t="shared" si="179"/>
        <v>1217</v>
      </c>
      <c r="BD207" s="125">
        <f t="shared" si="179"/>
        <v>2936</v>
      </c>
      <c r="BE207" s="125">
        <f t="shared" si="179"/>
        <v>4861</v>
      </c>
      <c r="BF207" s="125">
        <f t="shared" si="179"/>
        <v>6001</v>
      </c>
      <c r="BG207" s="125">
        <f t="shared" si="179"/>
        <v>1910</v>
      </c>
      <c r="BH207" s="125">
        <f t="shared" si="179"/>
        <v>3364</v>
      </c>
      <c r="BI207" s="125">
        <f t="shared" si="179"/>
        <v>10067</v>
      </c>
      <c r="BJ207" s="125">
        <f t="shared" si="179"/>
        <v>631</v>
      </c>
      <c r="BK207" s="125">
        <f t="shared" si="179"/>
        <v>34</v>
      </c>
      <c r="BL207" s="125">
        <f t="shared" si="179"/>
        <v>45</v>
      </c>
      <c r="BM207" s="125">
        <f t="shared" si="179"/>
        <v>2</v>
      </c>
      <c r="BN207" s="125">
        <f t="shared" si="179"/>
        <v>489</v>
      </c>
    </row>
    <row r="208" spans="1:67" ht="12.75" customHeight="1" x14ac:dyDescent="0.2">
      <c r="A208" s="188"/>
      <c r="B208" s="188"/>
      <c r="C208" s="188"/>
      <c r="D208" s="188"/>
      <c r="E208" s="188"/>
      <c r="F208" s="188"/>
      <c r="G208" s="188"/>
      <c r="H208" s="189"/>
      <c r="I208" s="188"/>
      <c r="J208" s="188"/>
      <c r="K208" s="188"/>
      <c r="L208" s="188"/>
      <c r="M208" s="188"/>
      <c r="N208" s="127" t="s">
        <v>1067</v>
      </c>
      <c r="O208" s="125">
        <f>COUNT(O5,O10,O15,O20,O25,O30,O35,O40,O45,O50,O55,O60,O65,O70,O75,O80,O85,O90,O95,O100,O105,O110,O115,O120,O125,O130,O135,O140,O145,O150,O155,O160,O165,O170,O175,O180,O185,O190,O195,O200)</f>
        <v>27</v>
      </c>
      <c r="P208" s="125">
        <f t="shared" ref="P208:BN208" si="180">COUNT(P5,P10,P15,P20,P25,P30,P35,P40,P45,P50,P55,P60,P65,P70,P75,P80,P85,P90,P95,P100,P105,P110,P115,P120,P125,P130,P135,P140,P145,P150,P155,P160,P165,P170,P175,P180,P185,P190,P195,P200)</f>
        <v>24</v>
      </c>
      <c r="Q208" s="125">
        <f t="shared" si="180"/>
        <v>15</v>
      </c>
      <c r="R208" s="125">
        <f t="shared" si="180"/>
        <v>26</v>
      </c>
      <c r="S208" s="125">
        <f t="shared" si="180"/>
        <v>14</v>
      </c>
      <c r="T208" s="125">
        <f t="shared" si="180"/>
        <v>27</v>
      </c>
      <c r="U208" s="125">
        <f t="shared" si="180"/>
        <v>27</v>
      </c>
      <c r="V208" s="125">
        <f t="shared" si="180"/>
        <v>28</v>
      </c>
      <c r="W208" s="125">
        <f t="shared" si="180"/>
        <v>28</v>
      </c>
      <c r="X208" s="125">
        <f t="shared" si="180"/>
        <v>28</v>
      </c>
      <c r="Y208" s="125">
        <f t="shared" si="180"/>
        <v>28</v>
      </c>
      <c r="Z208" s="125">
        <f t="shared" si="180"/>
        <v>26</v>
      </c>
      <c r="AA208" s="125">
        <f t="shared" si="180"/>
        <v>26</v>
      </c>
      <c r="AB208" s="125">
        <f t="shared" si="180"/>
        <v>26</v>
      </c>
      <c r="AC208" s="125">
        <f t="shared" si="180"/>
        <v>26</v>
      </c>
      <c r="AD208" s="125">
        <f t="shared" si="180"/>
        <v>26</v>
      </c>
      <c r="AE208" s="125">
        <f t="shared" si="180"/>
        <v>26</v>
      </c>
      <c r="AF208" s="125">
        <f t="shared" si="180"/>
        <v>26</v>
      </c>
      <c r="AG208" s="125">
        <f t="shared" si="180"/>
        <v>26</v>
      </c>
      <c r="AH208" s="125">
        <f t="shared" si="180"/>
        <v>26</v>
      </c>
      <c r="AI208" s="125">
        <f t="shared" si="180"/>
        <v>26</v>
      </c>
      <c r="AJ208" s="125">
        <f t="shared" si="180"/>
        <v>27</v>
      </c>
      <c r="AK208" s="125">
        <f t="shared" si="180"/>
        <v>27</v>
      </c>
      <c r="AL208" s="125">
        <f t="shared" si="180"/>
        <v>27</v>
      </c>
      <c r="AM208" s="125">
        <f t="shared" si="180"/>
        <v>29</v>
      </c>
      <c r="AN208" s="125">
        <f t="shared" si="180"/>
        <v>29</v>
      </c>
      <c r="AO208" s="125">
        <f t="shared" si="180"/>
        <v>29</v>
      </c>
      <c r="AP208" s="125">
        <f t="shared" si="180"/>
        <v>29</v>
      </c>
      <c r="AQ208" s="125">
        <f t="shared" si="180"/>
        <v>28</v>
      </c>
      <c r="AR208" s="125">
        <f t="shared" si="180"/>
        <v>27</v>
      </c>
      <c r="AS208" s="125">
        <f t="shared" si="180"/>
        <v>26</v>
      </c>
      <c r="AT208" s="125">
        <f t="shared" si="180"/>
        <v>27</v>
      </c>
      <c r="AU208" s="125">
        <f t="shared" si="180"/>
        <v>26</v>
      </c>
      <c r="AV208" s="125">
        <f t="shared" si="180"/>
        <v>26</v>
      </c>
      <c r="AW208" s="125">
        <f t="shared" si="180"/>
        <v>27</v>
      </c>
      <c r="AX208" s="125">
        <f t="shared" si="180"/>
        <v>27</v>
      </c>
      <c r="AY208" s="125">
        <f t="shared" si="180"/>
        <v>27</v>
      </c>
      <c r="AZ208" s="125">
        <f t="shared" si="180"/>
        <v>22</v>
      </c>
      <c r="BA208" s="125">
        <f t="shared" si="180"/>
        <v>27</v>
      </c>
      <c r="BB208" s="125">
        <f t="shared" si="180"/>
        <v>27</v>
      </c>
      <c r="BC208" s="125">
        <f t="shared" si="180"/>
        <v>27</v>
      </c>
      <c r="BD208" s="125">
        <f t="shared" si="180"/>
        <v>26</v>
      </c>
      <c r="BE208" s="125">
        <f t="shared" si="180"/>
        <v>26</v>
      </c>
      <c r="BF208" s="125">
        <f t="shared" si="180"/>
        <v>26</v>
      </c>
      <c r="BG208" s="125">
        <f t="shared" si="180"/>
        <v>27</v>
      </c>
      <c r="BH208" s="125">
        <f t="shared" si="180"/>
        <v>27</v>
      </c>
      <c r="BI208" s="125">
        <f t="shared" si="180"/>
        <v>27</v>
      </c>
      <c r="BJ208" s="125">
        <f t="shared" si="180"/>
        <v>27</v>
      </c>
      <c r="BK208" s="125">
        <f t="shared" si="180"/>
        <v>27</v>
      </c>
      <c r="BL208" s="125">
        <f t="shared" si="180"/>
        <v>27</v>
      </c>
      <c r="BM208" s="125">
        <f t="shared" si="180"/>
        <v>21</v>
      </c>
      <c r="BN208" s="125">
        <f t="shared" si="180"/>
        <v>15</v>
      </c>
    </row>
    <row r="209" spans="14:66" ht="22.5" x14ac:dyDescent="0.2">
      <c r="N209" s="128" t="s">
        <v>1068</v>
      </c>
      <c r="O209" s="126">
        <f>O207/O208</f>
        <v>6.8518518518518521</v>
      </c>
      <c r="P209" s="126">
        <f t="shared" ref="P209:BN209" si="181">P207/P208</f>
        <v>1.3333333333333333</v>
      </c>
      <c r="Q209" s="126">
        <f t="shared" si="181"/>
        <v>0</v>
      </c>
      <c r="R209" s="126">
        <f t="shared" si="181"/>
        <v>1</v>
      </c>
      <c r="S209" s="126">
        <f t="shared" si="181"/>
        <v>1.5</v>
      </c>
      <c r="T209" s="126">
        <f t="shared" si="181"/>
        <v>1.7037037037037037</v>
      </c>
      <c r="U209" s="126">
        <f t="shared" si="181"/>
        <v>0.48148148148148145</v>
      </c>
      <c r="V209" s="126">
        <f t="shared" si="181"/>
        <v>0.35714285714285715</v>
      </c>
      <c r="W209" s="126">
        <f t="shared" si="181"/>
        <v>0</v>
      </c>
      <c r="X209" s="126">
        <f t="shared" si="181"/>
        <v>3.5714285714285712E-2</v>
      </c>
      <c r="Y209" s="126">
        <f t="shared" si="181"/>
        <v>7.1428571428571425E-2</v>
      </c>
      <c r="Z209" s="126">
        <f t="shared" si="181"/>
        <v>0</v>
      </c>
      <c r="AA209" s="126">
        <f t="shared" si="181"/>
        <v>7.6923076923076927E-2</v>
      </c>
      <c r="AB209" s="126">
        <f t="shared" si="181"/>
        <v>0.11538461538461539</v>
      </c>
      <c r="AC209" s="126">
        <f t="shared" si="181"/>
        <v>0.11538461538461539</v>
      </c>
      <c r="AD209" s="126">
        <f t="shared" si="181"/>
        <v>0.15384615384615385</v>
      </c>
      <c r="AE209" s="126">
        <f t="shared" si="181"/>
        <v>7.6923076923076927E-2</v>
      </c>
      <c r="AF209" s="126">
        <f t="shared" si="181"/>
        <v>0</v>
      </c>
      <c r="AG209" s="126">
        <f t="shared" si="181"/>
        <v>0.15384615384615385</v>
      </c>
      <c r="AH209" s="126">
        <f t="shared" si="181"/>
        <v>0.26923076923076922</v>
      </c>
      <c r="AI209" s="126">
        <f t="shared" si="181"/>
        <v>0.5</v>
      </c>
      <c r="AJ209" s="126">
        <f t="shared" si="181"/>
        <v>0.14814814814814814</v>
      </c>
      <c r="AK209" s="126">
        <f t="shared" si="181"/>
        <v>0.62962962962962965</v>
      </c>
      <c r="AL209" s="126">
        <f t="shared" si="181"/>
        <v>0.55555555555555558</v>
      </c>
      <c r="AM209" s="126">
        <f t="shared" si="181"/>
        <v>1.3448275862068966</v>
      </c>
      <c r="AN209" s="126">
        <f t="shared" si="181"/>
        <v>1.5517241379310345</v>
      </c>
      <c r="AO209" s="126">
        <f t="shared" si="181"/>
        <v>4.3448275862068968</v>
      </c>
      <c r="AP209" s="126">
        <f t="shared" si="181"/>
        <v>7</v>
      </c>
      <c r="AQ209" s="126">
        <f t="shared" si="181"/>
        <v>12.464285714285714</v>
      </c>
      <c r="AR209" s="126">
        <f t="shared" si="181"/>
        <v>21.222222222222221</v>
      </c>
      <c r="AS209" s="126">
        <f t="shared" si="181"/>
        <v>86.884615384615387</v>
      </c>
      <c r="AT209" s="126">
        <f t="shared" si="181"/>
        <v>320.11111111111109</v>
      </c>
      <c r="AU209" s="126">
        <f t="shared" si="181"/>
        <v>82.884615384615387</v>
      </c>
      <c r="AV209" s="126">
        <f t="shared" si="181"/>
        <v>70.42307692307692</v>
      </c>
      <c r="AW209" s="126">
        <f t="shared" si="181"/>
        <v>180.33333333333334</v>
      </c>
      <c r="AX209" s="126">
        <f t="shared" si="181"/>
        <v>254.77777777777777</v>
      </c>
      <c r="AY209" s="126">
        <f t="shared" si="181"/>
        <v>322.7037037037037</v>
      </c>
      <c r="AZ209" s="126">
        <f t="shared" si="181"/>
        <v>318.27272727272725</v>
      </c>
      <c r="BA209" s="126">
        <f t="shared" si="181"/>
        <v>245.33333333333334</v>
      </c>
      <c r="BB209" s="126">
        <f t="shared" si="181"/>
        <v>120.25925925925925</v>
      </c>
      <c r="BC209" s="126">
        <f t="shared" si="181"/>
        <v>45.074074074074076</v>
      </c>
      <c r="BD209" s="126">
        <f t="shared" si="181"/>
        <v>112.92307692307692</v>
      </c>
      <c r="BE209" s="126">
        <f t="shared" si="181"/>
        <v>186.96153846153845</v>
      </c>
      <c r="BF209" s="126">
        <f t="shared" si="181"/>
        <v>230.80769230769232</v>
      </c>
      <c r="BG209" s="126">
        <f t="shared" si="181"/>
        <v>70.740740740740748</v>
      </c>
      <c r="BH209" s="126">
        <f t="shared" si="181"/>
        <v>124.5925925925926</v>
      </c>
      <c r="BI209" s="126">
        <f t="shared" si="181"/>
        <v>372.85185185185185</v>
      </c>
      <c r="BJ209" s="126">
        <f t="shared" si="181"/>
        <v>23.37037037037037</v>
      </c>
      <c r="BK209" s="126">
        <f t="shared" si="181"/>
        <v>1.2592592592592593</v>
      </c>
      <c r="BL209" s="126">
        <f t="shared" si="181"/>
        <v>1.6666666666666667</v>
      </c>
      <c r="BM209" s="126">
        <f t="shared" si="181"/>
        <v>9.5238095238095233E-2</v>
      </c>
      <c r="BN209" s="126">
        <f t="shared" si="181"/>
        <v>32.6</v>
      </c>
    </row>
  </sheetData>
  <mergeCells count="520">
    <mergeCell ref="I188:I192"/>
    <mergeCell ref="J188:J192"/>
    <mergeCell ref="K188:K192"/>
    <mergeCell ref="L188:L192"/>
    <mergeCell ref="J198:J202"/>
    <mergeCell ref="K198:K202"/>
    <mergeCell ref="L198:L202"/>
    <mergeCell ref="A198:A202"/>
    <mergeCell ref="B198:B202"/>
    <mergeCell ref="C198:C202"/>
    <mergeCell ref="D198:D202"/>
    <mergeCell ref="E198:E202"/>
    <mergeCell ref="F198:F202"/>
    <mergeCell ref="G198:G202"/>
    <mergeCell ref="H198:H202"/>
    <mergeCell ref="I198:I202"/>
    <mergeCell ref="I193:I197"/>
    <mergeCell ref="J193:J197"/>
    <mergeCell ref="K193:K197"/>
    <mergeCell ref="L193:L197"/>
    <mergeCell ref="A193:A197"/>
    <mergeCell ref="B193:B197"/>
    <mergeCell ref="C193:C197"/>
    <mergeCell ref="D193:D197"/>
    <mergeCell ref="A173:A177"/>
    <mergeCell ref="B173:B177"/>
    <mergeCell ref="C173:C177"/>
    <mergeCell ref="G193:G197"/>
    <mergeCell ref="H193:H197"/>
    <mergeCell ref="H188:H192"/>
    <mergeCell ref="A188:A192"/>
    <mergeCell ref="B188:B192"/>
    <mergeCell ref="C188:C192"/>
    <mergeCell ref="D188:D192"/>
    <mergeCell ref="E188:E192"/>
    <mergeCell ref="F188:F192"/>
    <mergeCell ref="G188:G192"/>
    <mergeCell ref="G183:G187"/>
    <mergeCell ref="H183:H187"/>
    <mergeCell ref="A183:A187"/>
    <mergeCell ref="B183:B187"/>
    <mergeCell ref="C183:C187"/>
    <mergeCell ref="D183:D187"/>
    <mergeCell ref="E183:E187"/>
    <mergeCell ref="E193:E197"/>
    <mergeCell ref="F193:F197"/>
    <mergeCell ref="A178:A182"/>
    <mergeCell ref="B178:B182"/>
    <mergeCell ref="C178:C182"/>
    <mergeCell ref="D178:D182"/>
    <mergeCell ref="E178:E182"/>
    <mergeCell ref="F178:F182"/>
    <mergeCell ref="G178:G182"/>
    <mergeCell ref="H178:H182"/>
    <mergeCell ref="I178:I182"/>
    <mergeCell ref="L163:L167"/>
    <mergeCell ref="I168:I172"/>
    <mergeCell ref="J168:J172"/>
    <mergeCell ref="K168:K172"/>
    <mergeCell ref="L168:L172"/>
    <mergeCell ref="J178:J182"/>
    <mergeCell ref="K178:K182"/>
    <mergeCell ref="L178:L182"/>
    <mergeCell ref="D173:D177"/>
    <mergeCell ref="E173:E177"/>
    <mergeCell ref="H168:H172"/>
    <mergeCell ref="I163:I167"/>
    <mergeCell ref="J163:J167"/>
    <mergeCell ref="K163:K167"/>
    <mergeCell ref="F183:F187"/>
    <mergeCell ref="I173:I177"/>
    <mergeCell ref="J173:J177"/>
    <mergeCell ref="K173:K177"/>
    <mergeCell ref="L173:L177"/>
    <mergeCell ref="I183:I187"/>
    <mergeCell ref="J183:J187"/>
    <mergeCell ref="K183:K187"/>
    <mergeCell ref="L183:L187"/>
    <mergeCell ref="F173:F177"/>
    <mergeCell ref="G173:G177"/>
    <mergeCell ref="H173:H177"/>
    <mergeCell ref="A168:A172"/>
    <mergeCell ref="B168:B172"/>
    <mergeCell ref="C168:C172"/>
    <mergeCell ref="D168:D172"/>
    <mergeCell ref="E168:E172"/>
    <mergeCell ref="F168:F172"/>
    <mergeCell ref="G168:G172"/>
    <mergeCell ref="G163:G167"/>
    <mergeCell ref="H163:H167"/>
    <mergeCell ref="A163:A167"/>
    <mergeCell ref="B163:B167"/>
    <mergeCell ref="C163:C167"/>
    <mergeCell ref="D163:D167"/>
    <mergeCell ref="E163:E167"/>
    <mergeCell ref="F163:F167"/>
    <mergeCell ref="I148:I152"/>
    <mergeCell ref="J148:J152"/>
    <mergeCell ref="K148:K152"/>
    <mergeCell ref="L148:L152"/>
    <mergeCell ref="J158:J162"/>
    <mergeCell ref="K158:K162"/>
    <mergeCell ref="L158:L162"/>
    <mergeCell ref="A158:A162"/>
    <mergeCell ref="B158:B162"/>
    <mergeCell ref="C158:C162"/>
    <mergeCell ref="D158:D162"/>
    <mergeCell ref="E158:E162"/>
    <mergeCell ref="F158:F162"/>
    <mergeCell ref="G158:G162"/>
    <mergeCell ref="H158:H162"/>
    <mergeCell ref="I158:I162"/>
    <mergeCell ref="I153:I157"/>
    <mergeCell ref="J153:J157"/>
    <mergeCell ref="K153:K157"/>
    <mergeCell ref="L153:L157"/>
    <mergeCell ref="A153:A157"/>
    <mergeCell ref="B153:B157"/>
    <mergeCell ref="C153:C157"/>
    <mergeCell ref="D153:D157"/>
    <mergeCell ref="A133:A137"/>
    <mergeCell ref="B133:B137"/>
    <mergeCell ref="C133:C137"/>
    <mergeCell ref="G153:G157"/>
    <mergeCell ref="H153:H157"/>
    <mergeCell ref="H148:H152"/>
    <mergeCell ref="A148:A152"/>
    <mergeCell ref="B148:B152"/>
    <mergeCell ref="C148:C152"/>
    <mergeCell ref="D148:D152"/>
    <mergeCell ref="E148:E152"/>
    <mergeCell ref="F148:F152"/>
    <mergeCell ref="G148:G152"/>
    <mergeCell ref="G143:G147"/>
    <mergeCell ref="H143:H147"/>
    <mergeCell ref="A143:A147"/>
    <mergeCell ref="B143:B147"/>
    <mergeCell ref="C143:C147"/>
    <mergeCell ref="D143:D147"/>
    <mergeCell ref="E143:E147"/>
    <mergeCell ref="E153:E157"/>
    <mergeCell ref="F153:F157"/>
    <mergeCell ref="A138:A142"/>
    <mergeCell ref="B138:B142"/>
    <mergeCell ref="C138:C142"/>
    <mergeCell ref="D138:D142"/>
    <mergeCell ref="E138:E142"/>
    <mergeCell ref="F138:F142"/>
    <mergeCell ref="G138:G142"/>
    <mergeCell ref="H138:H142"/>
    <mergeCell ref="I138:I142"/>
    <mergeCell ref="L123:L127"/>
    <mergeCell ref="I128:I132"/>
    <mergeCell ref="J128:J132"/>
    <mergeCell ref="K128:K132"/>
    <mergeCell ref="L128:L132"/>
    <mergeCell ref="J138:J142"/>
    <mergeCell ref="K138:K142"/>
    <mergeCell ref="L138:L142"/>
    <mergeCell ref="D133:D137"/>
    <mergeCell ref="E133:E137"/>
    <mergeCell ref="H128:H132"/>
    <mergeCell ref="I123:I127"/>
    <mergeCell ref="J123:J127"/>
    <mergeCell ref="K123:K127"/>
    <mergeCell ref="F143:F147"/>
    <mergeCell ref="I133:I137"/>
    <mergeCell ref="J133:J137"/>
    <mergeCell ref="K133:K137"/>
    <mergeCell ref="L133:L137"/>
    <mergeCell ref="I143:I147"/>
    <mergeCell ref="J143:J147"/>
    <mergeCell ref="K143:K147"/>
    <mergeCell ref="L143:L147"/>
    <mergeCell ref="F133:F137"/>
    <mergeCell ref="G133:G137"/>
    <mergeCell ref="H133:H137"/>
    <mergeCell ref="A128:A132"/>
    <mergeCell ref="B128:B132"/>
    <mergeCell ref="C128:C132"/>
    <mergeCell ref="D128:D132"/>
    <mergeCell ref="E128:E132"/>
    <mergeCell ref="F128:F132"/>
    <mergeCell ref="G128:G132"/>
    <mergeCell ref="G123:G127"/>
    <mergeCell ref="H123:H127"/>
    <mergeCell ref="A123:A127"/>
    <mergeCell ref="B123:B127"/>
    <mergeCell ref="C123:C127"/>
    <mergeCell ref="D123:D127"/>
    <mergeCell ref="E123:E127"/>
    <mergeCell ref="F123:F127"/>
    <mergeCell ref="I108:I112"/>
    <mergeCell ref="J108:J112"/>
    <mergeCell ref="K108:K112"/>
    <mergeCell ref="L108:L112"/>
    <mergeCell ref="J118:J122"/>
    <mergeCell ref="K118:K122"/>
    <mergeCell ref="L118:L122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I113:I117"/>
    <mergeCell ref="J113:J117"/>
    <mergeCell ref="K113:K117"/>
    <mergeCell ref="L113:L117"/>
    <mergeCell ref="A113:A117"/>
    <mergeCell ref="B113:B117"/>
    <mergeCell ref="C113:C117"/>
    <mergeCell ref="D113:D117"/>
    <mergeCell ref="A93:A97"/>
    <mergeCell ref="B93:B97"/>
    <mergeCell ref="C93:C97"/>
    <mergeCell ref="G113:G117"/>
    <mergeCell ref="H113:H117"/>
    <mergeCell ref="H108:H112"/>
    <mergeCell ref="A108:A112"/>
    <mergeCell ref="B108:B112"/>
    <mergeCell ref="C108:C112"/>
    <mergeCell ref="D108:D112"/>
    <mergeCell ref="E108:E112"/>
    <mergeCell ref="F108:F112"/>
    <mergeCell ref="G108:G112"/>
    <mergeCell ref="G103:G107"/>
    <mergeCell ref="H103:H107"/>
    <mergeCell ref="A103:A107"/>
    <mergeCell ref="B103:B107"/>
    <mergeCell ref="C103:C107"/>
    <mergeCell ref="D103:D107"/>
    <mergeCell ref="E103:E107"/>
    <mergeCell ref="E113:E117"/>
    <mergeCell ref="F113:F117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I98:I102"/>
    <mergeCell ref="L83:L87"/>
    <mergeCell ref="I88:I92"/>
    <mergeCell ref="J88:J92"/>
    <mergeCell ref="K88:K92"/>
    <mergeCell ref="L88:L92"/>
    <mergeCell ref="J98:J102"/>
    <mergeCell ref="K98:K102"/>
    <mergeCell ref="L98:L102"/>
    <mergeCell ref="D93:D97"/>
    <mergeCell ref="E93:E97"/>
    <mergeCell ref="H88:H92"/>
    <mergeCell ref="I83:I87"/>
    <mergeCell ref="J83:J87"/>
    <mergeCell ref="K83:K87"/>
    <mergeCell ref="F103:F107"/>
    <mergeCell ref="I93:I97"/>
    <mergeCell ref="J93:J97"/>
    <mergeCell ref="K93:K97"/>
    <mergeCell ref="L93:L97"/>
    <mergeCell ref="I103:I107"/>
    <mergeCell ref="J103:J107"/>
    <mergeCell ref="K103:K107"/>
    <mergeCell ref="L103:L107"/>
    <mergeCell ref="F93:F97"/>
    <mergeCell ref="G93:G97"/>
    <mergeCell ref="H93:H97"/>
    <mergeCell ref="A88:A92"/>
    <mergeCell ref="B88:B92"/>
    <mergeCell ref="C88:C92"/>
    <mergeCell ref="D88:D92"/>
    <mergeCell ref="E88:E92"/>
    <mergeCell ref="F88:F92"/>
    <mergeCell ref="G88:G92"/>
    <mergeCell ref="G83:G87"/>
    <mergeCell ref="H83:H87"/>
    <mergeCell ref="A83:A87"/>
    <mergeCell ref="B83:B87"/>
    <mergeCell ref="C83:C87"/>
    <mergeCell ref="D83:D87"/>
    <mergeCell ref="E83:E87"/>
    <mergeCell ref="F83:F87"/>
    <mergeCell ref="I68:I72"/>
    <mergeCell ref="J68:J72"/>
    <mergeCell ref="K68:K72"/>
    <mergeCell ref="L68:L72"/>
    <mergeCell ref="J78:J82"/>
    <mergeCell ref="K78:K82"/>
    <mergeCell ref="L78:L82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I73:I77"/>
    <mergeCell ref="J73:J77"/>
    <mergeCell ref="K73:K77"/>
    <mergeCell ref="L73:L77"/>
    <mergeCell ref="A73:A77"/>
    <mergeCell ref="B73:B77"/>
    <mergeCell ref="C73:C77"/>
    <mergeCell ref="D73:D77"/>
    <mergeCell ref="A53:A57"/>
    <mergeCell ref="B53:B57"/>
    <mergeCell ref="C53:C57"/>
    <mergeCell ref="G73:G77"/>
    <mergeCell ref="H73:H77"/>
    <mergeCell ref="H68:H72"/>
    <mergeCell ref="A68:A72"/>
    <mergeCell ref="B68:B72"/>
    <mergeCell ref="C68:C72"/>
    <mergeCell ref="D68:D72"/>
    <mergeCell ref="E68:E72"/>
    <mergeCell ref="F68:F72"/>
    <mergeCell ref="G68:G72"/>
    <mergeCell ref="G63:G67"/>
    <mergeCell ref="H63:H67"/>
    <mergeCell ref="A63:A67"/>
    <mergeCell ref="B63:B67"/>
    <mergeCell ref="C63:C67"/>
    <mergeCell ref="D63:D67"/>
    <mergeCell ref="E63:E67"/>
    <mergeCell ref="E73:E77"/>
    <mergeCell ref="F73:F7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L43:L47"/>
    <mergeCell ref="I48:I52"/>
    <mergeCell ref="J48:J52"/>
    <mergeCell ref="K48:K52"/>
    <mergeCell ref="L48:L52"/>
    <mergeCell ref="J58:J62"/>
    <mergeCell ref="K58:K62"/>
    <mergeCell ref="L58:L62"/>
    <mergeCell ref="D53:D57"/>
    <mergeCell ref="E53:E57"/>
    <mergeCell ref="H48:H52"/>
    <mergeCell ref="I43:I47"/>
    <mergeCell ref="J43:J47"/>
    <mergeCell ref="K43:K47"/>
    <mergeCell ref="F63:F67"/>
    <mergeCell ref="I53:I57"/>
    <mergeCell ref="J53:J57"/>
    <mergeCell ref="K53:K57"/>
    <mergeCell ref="L53:L57"/>
    <mergeCell ref="I63:I67"/>
    <mergeCell ref="J63:J67"/>
    <mergeCell ref="K63:K67"/>
    <mergeCell ref="L63:L67"/>
    <mergeCell ref="F53:F57"/>
    <mergeCell ref="G53:G57"/>
    <mergeCell ref="H53:H57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A43:A47"/>
    <mergeCell ref="B43:B47"/>
    <mergeCell ref="C43:C47"/>
    <mergeCell ref="D43:D47"/>
    <mergeCell ref="E43:E47"/>
    <mergeCell ref="F43:F47"/>
    <mergeCell ref="I28:I32"/>
    <mergeCell ref="J28:J32"/>
    <mergeCell ref="K28:K32"/>
    <mergeCell ref="L28:L32"/>
    <mergeCell ref="J38:J42"/>
    <mergeCell ref="K38:K42"/>
    <mergeCell ref="L38:L42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33:I37"/>
    <mergeCell ref="J33:J37"/>
    <mergeCell ref="K33:K37"/>
    <mergeCell ref="L33:L37"/>
    <mergeCell ref="A33:A37"/>
    <mergeCell ref="B33:B37"/>
    <mergeCell ref="C33:C37"/>
    <mergeCell ref="D33:D37"/>
    <mergeCell ref="A13:A17"/>
    <mergeCell ref="B13:B17"/>
    <mergeCell ref="C13:C17"/>
    <mergeCell ref="G33:G37"/>
    <mergeCell ref="H33:H37"/>
    <mergeCell ref="H28:H32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A23:A27"/>
    <mergeCell ref="B23:B27"/>
    <mergeCell ref="C23:C27"/>
    <mergeCell ref="D23:D27"/>
    <mergeCell ref="E23:E27"/>
    <mergeCell ref="E33:E37"/>
    <mergeCell ref="F33:F3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L3:L7"/>
    <mergeCell ref="I8:I12"/>
    <mergeCell ref="J8:J12"/>
    <mergeCell ref="K8:K12"/>
    <mergeCell ref="L8:L12"/>
    <mergeCell ref="J18:J22"/>
    <mergeCell ref="K18:K22"/>
    <mergeCell ref="L18:L22"/>
    <mergeCell ref="D13:D17"/>
    <mergeCell ref="E13:E17"/>
    <mergeCell ref="H8:H12"/>
    <mergeCell ref="I3:I7"/>
    <mergeCell ref="J3:J7"/>
    <mergeCell ref="K3:K7"/>
    <mergeCell ref="F23:F27"/>
    <mergeCell ref="I13:I17"/>
    <mergeCell ref="J13:J17"/>
    <mergeCell ref="K13:K17"/>
    <mergeCell ref="L13:L17"/>
    <mergeCell ref="I23:I27"/>
    <mergeCell ref="J23:J27"/>
    <mergeCell ref="K23:K27"/>
    <mergeCell ref="L23:L27"/>
    <mergeCell ref="F13:F17"/>
    <mergeCell ref="G13:G17"/>
    <mergeCell ref="H13:H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M3:M7"/>
    <mergeCell ref="M8:M12"/>
    <mergeCell ref="M13:M17"/>
    <mergeCell ref="M18:M22"/>
    <mergeCell ref="M23:M27"/>
    <mergeCell ref="M28:M32"/>
    <mergeCell ref="M33:M37"/>
    <mergeCell ref="M38:M42"/>
    <mergeCell ref="M43:M47"/>
    <mergeCell ref="M48:M52"/>
    <mergeCell ref="M53:M57"/>
    <mergeCell ref="M58:M62"/>
    <mergeCell ref="M63:M67"/>
    <mergeCell ref="M68:M72"/>
    <mergeCell ref="M73:M77"/>
    <mergeCell ref="M78:M82"/>
    <mergeCell ref="M83:M87"/>
    <mergeCell ref="M88:M92"/>
    <mergeCell ref="M93:M97"/>
    <mergeCell ref="M98:M102"/>
    <mergeCell ref="M103:M107"/>
    <mergeCell ref="M108:M112"/>
    <mergeCell ref="M113:M117"/>
    <mergeCell ref="M118:M122"/>
    <mergeCell ref="M123:M127"/>
    <mergeCell ref="M128:M132"/>
    <mergeCell ref="M133:M137"/>
    <mergeCell ref="M183:M187"/>
    <mergeCell ref="M188:M192"/>
    <mergeCell ref="M193:M197"/>
    <mergeCell ref="M198:M202"/>
    <mergeCell ref="M138:M142"/>
    <mergeCell ref="M143:M147"/>
    <mergeCell ref="M148:M152"/>
    <mergeCell ref="M153:M157"/>
    <mergeCell ref="M158:M162"/>
    <mergeCell ref="M163:M167"/>
    <mergeCell ref="M168:M172"/>
    <mergeCell ref="M173:M177"/>
    <mergeCell ref="M178:M18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94"/>
  <sheetViews>
    <sheetView workbookViewId="0">
      <pane xSplit="14" ySplit="2" topLeftCell="AN70" activePane="bottomRight" state="frozen"/>
      <selection pane="topRight" activeCell="Q1" sqref="Q1"/>
      <selection pane="bottomLeft" activeCell="A3" sqref="A3"/>
      <selection pane="bottomRight" activeCell="N95" sqref="N95"/>
    </sheetView>
  </sheetViews>
  <sheetFormatPr baseColWidth="10" defaultRowHeight="12.75" x14ac:dyDescent="0.2"/>
  <cols>
    <col min="1" max="1" width="6.42578125" style="49" customWidth="1"/>
    <col min="2" max="2" width="5.5703125" style="49" customWidth="1"/>
    <col min="3" max="3" width="7.5703125" style="49" customWidth="1"/>
    <col min="4" max="4" width="8.42578125" style="49" customWidth="1"/>
    <col min="5" max="5" width="8.28515625" style="49" customWidth="1"/>
    <col min="6" max="6" width="7.5703125" style="49" customWidth="1"/>
    <col min="7" max="7" width="6.5703125" style="49" customWidth="1"/>
    <col min="8" max="8" width="13.85546875" style="46" customWidth="1"/>
    <col min="9" max="9" width="8.5703125" style="49" customWidth="1"/>
    <col min="10" max="10" width="7.85546875" style="49" customWidth="1"/>
    <col min="11" max="11" width="6.42578125" style="49" customWidth="1"/>
    <col min="12" max="12" width="9.42578125" style="49" customWidth="1"/>
    <col min="13" max="13" width="6.28515625" style="49" customWidth="1"/>
    <col min="14" max="14" width="14.140625" style="113" customWidth="1"/>
    <col min="15" max="66" width="3.85546875" style="113" customWidth="1"/>
    <col min="67" max="67" width="11.42578125" style="113"/>
  </cols>
  <sheetData>
    <row r="1" spans="1:67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12"/>
      <c r="O1" s="107" t="s">
        <v>784</v>
      </c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</row>
    <row r="2" spans="1:67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20"/>
      <c r="O2" s="135">
        <v>1</v>
      </c>
      <c r="P2" s="135">
        <v>2</v>
      </c>
      <c r="Q2" s="135">
        <v>3</v>
      </c>
      <c r="R2" s="135">
        <v>4</v>
      </c>
      <c r="S2" s="135">
        <v>5</v>
      </c>
      <c r="T2" s="135">
        <v>6</v>
      </c>
      <c r="U2" s="135">
        <v>7</v>
      </c>
      <c r="V2" s="135">
        <v>8</v>
      </c>
      <c r="W2" s="135">
        <v>9</v>
      </c>
      <c r="X2" s="135">
        <v>10</v>
      </c>
      <c r="Y2" s="135">
        <v>11</v>
      </c>
      <c r="Z2" s="135">
        <v>12</v>
      </c>
      <c r="AA2" s="135">
        <v>13</v>
      </c>
      <c r="AB2" s="135">
        <v>14</v>
      </c>
      <c r="AC2" s="135">
        <v>15</v>
      </c>
      <c r="AD2" s="135">
        <v>16</v>
      </c>
      <c r="AE2" s="135">
        <v>17</v>
      </c>
      <c r="AF2" s="135">
        <v>18</v>
      </c>
      <c r="AG2" s="135">
        <v>19</v>
      </c>
      <c r="AH2" s="135">
        <v>20</v>
      </c>
      <c r="AI2" s="135">
        <v>21</v>
      </c>
      <c r="AJ2" s="135">
        <v>22</v>
      </c>
      <c r="AK2" s="135">
        <v>23</v>
      </c>
      <c r="AL2" s="135">
        <v>24</v>
      </c>
      <c r="AM2" s="135">
        <v>25</v>
      </c>
      <c r="AN2" s="135">
        <v>26</v>
      </c>
      <c r="AO2" s="135">
        <v>27</v>
      </c>
      <c r="AP2" s="135">
        <v>28</v>
      </c>
      <c r="AQ2" s="135">
        <v>29</v>
      </c>
      <c r="AR2" s="135">
        <v>30</v>
      </c>
      <c r="AS2" s="135">
        <v>31</v>
      </c>
      <c r="AT2" s="135">
        <v>32</v>
      </c>
      <c r="AU2" s="135">
        <v>33</v>
      </c>
      <c r="AV2" s="135">
        <v>34</v>
      </c>
      <c r="AW2" s="135">
        <v>35</v>
      </c>
      <c r="AX2" s="135">
        <v>36</v>
      </c>
      <c r="AY2" s="135">
        <v>37</v>
      </c>
      <c r="AZ2" s="135">
        <v>38</v>
      </c>
      <c r="BA2" s="135">
        <v>39</v>
      </c>
      <c r="BB2" s="135">
        <v>40</v>
      </c>
      <c r="BC2" s="135">
        <v>41</v>
      </c>
      <c r="BD2" s="135">
        <v>42</v>
      </c>
      <c r="BE2" s="135">
        <v>43</v>
      </c>
      <c r="BF2" s="135">
        <v>44</v>
      </c>
      <c r="BG2" s="135">
        <v>45</v>
      </c>
      <c r="BH2" s="135">
        <v>46</v>
      </c>
      <c r="BI2" s="135">
        <v>47</v>
      </c>
      <c r="BJ2" s="135">
        <v>48</v>
      </c>
      <c r="BK2" s="135">
        <v>49</v>
      </c>
      <c r="BL2" s="135">
        <v>50</v>
      </c>
      <c r="BM2" s="135">
        <v>51</v>
      </c>
      <c r="BN2" s="135">
        <v>52</v>
      </c>
      <c r="BO2" s="136" t="s">
        <v>633</v>
      </c>
    </row>
    <row r="3" spans="1:67" ht="12.75" customHeight="1" x14ac:dyDescent="0.2">
      <c r="A3" s="304" t="s">
        <v>493</v>
      </c>
      <c r="B3" s="304" t="s">
        <v>494</v>
      </c>
      <c r="C3" s="304" t="s">
        <v>170</v>
      </c>
      <c r="D3" s="304" t="s">
        <v>618</v>
      </c>
      <c r="E3" s="304" t="s">
        <v>495</v>
      </c>
      <c r="F3" s="304" t="s">
        <v>496</v>
      </c>
      <c r="G3" s="304"/>
      <c r="H3" s="305" t="s">
        <v>497</v>
      </c>
      <c r="I3" s="304" t="s">
        <v>498</v>
      </c>
      <c r="J3" s="304"/>
      <c r="K3" s="304"/>
      <c r="L3" s="304"/>
      <c r="M3" s="303"/>
      <c r="N3" s="219" t="s">
        <v>934</v>
      </c>
      <c r="O3" s="220">
        <v>0</v>
      </c>
      <c r="P3" s="220">
        <v>1</v>
      </c>
      <c r="Q3" s="220">
        <v>3</v>
      </c>
      <c r="R3" s="220">
        <v>4</v>
      </c>
      <c r="S3" s="220"/>
      <c r="T3" s="220"/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0</v>
      </c>
      <c r="AQ3" s="220">
        <v>0</v>
      </c>
      <c r="AR3" s="220">
        <v>1</v>
      </c>
      <c r="AS3" s="220">
        <v>2</v>
      </c>
      <c r="AT3" s="220">
        <v>8</v>
      </c>
      <c r="AU3" s="220">
        <v>7</v>
      </c>
      <c r="AV3" s="220">
        <v>20</v>
      </c>
      <c r="AW3" s="220">
        <v>3</v>
      </c>
      <c r="AX3" s="220">
        <v>17</v>
      </c>
      <c r="AY3" s="220">
        <v>36</v>
      </c>
      <c r="AZ3" s="220">
        <v>84</v>
      </c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132">
        <f t="shared" ref="BO3:BO5" si="0">SUM(O3:BN3)</f>
        <v>186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3</v>
      </c>
      <c r="P4" s="220">
        <v>3</v>
      </c>
      <c r="Q4" s="220">
        <v>4</v>
      </c>
      <c r="R4" s="220">
        <v>5</v>
      </c>
      <c r="S4" s="220"/>
      <c r="T4" s="220"/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0">
        <v>1</v>
      </c>
      <c r="AR4" s="220">
        <v>0</v>
      </c>
      <c r="AS4" s="220">
        <v>2</v>
      </c>
      <c r="AT4" s="220">
        <v>15</v>
      </c>
      <c r="AU4" s="220">
        <v>15</v>
      </c>
      <c r="AV4" s="220">
        <v>20</v>
      </c>
      <c r="AW4" s="220">
        <v>4</v>
      </c>
      <c r="AX4" s="220">
        <v>32</v>
      </c>
      <c r="AY4" s="220">
        <v>38</v>
      </c>
      <c r="AZ4" s="220">
        <v>76</v>
      </c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132">
        <f t="shared" si="0"/>
        <v>218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BN5" si="1">IF(ISBLANK(O3),"-",O3+O4)</f>
        <v>3</v>
      </c>
      <c r="P5" s="222">
        <f t="shared" si="1"/>
        <v>4</v>
      </c>
      <c r="Q5" s="222">
        <f t="shared" si="1"/>
        <v>7</v>
      </c>
      <c r="R5" s="222">
        <f t="shared" si="1"/>
        <v>9</v>
      </c>
      <c r="S5" s="222" t="str">
        <f t="shared" si="1"/>
        <v>-</v>
      </c>
      <c r="T5" s="222" t="str">
        <f t="shared" si="1"/>
        <v>-</v>
      </c>
      <c r="U5" s="222">
        <f t="shared" si="1"/>
        <v>0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0</v>
      </c>
      <c r="AP5" s="222">
        <f t="shared" si="1"/>
        <v>0</v>
      </c>
      <c r="AQ5" s="222">
        <f t="shared" si="1"/>
        <v>1</v>
      </c>
      <c r="AR5" s="222">
        <f t="shared" si="1"/>
        <v>1</v>
      </c>
      <c r="AS5" s="222">
        <f t="shared" si="1"/>
        <v>4</v>
      </c>
      <c r="AT5" s="222">
        <f t="shared" si="1"/>
        <v>23</v>
      </c>
      <c r="AU5" s="222">
        <f t="shared" si="1"/>
        <v>22</v>
      </c>
      <c r="AV5" s="222">
        <f t="shared" si="1"/>
        <v>40</v>
      </c>
      <c r="AW5" s="222">
        <f t="shared" si="1"/>
        <v>7</v>
      </c>
      <c r="AX5" s="222">
        <f t="shared" si="1"/>
        <v>49</v>
      </c>
      <c r="AY5" s="222">
        <f t="shared" si="1"/>
        <v>74</v>
      </c>
      <c r="AZ5" s="222">
        <f t="shared" si="1"/>
        <v>160</v>
      </c>
      <c r="BA5" s="222" t="str">
        <f t="shared" si="1"/>
        <v>-</v>
      </c>
      <c r="BB5" s="222" t="str">
        <f t="shared" si="1"/>
        <v>-</v>
      </c>
      <c r="BC5" s="222" t="str">
        <f t="shared" si="1"/>
        <v>-</v>
      </c>
      <c r="BD5" s="222" t="str">
        <f t="shared" si="1"/>
        <v>-</v>
      </c>
      <c r="BE5" s="222" t="str">
        <f t="shared" si="1"/>
        <v>-</v>
      </c>
      <c r="BF5" s="222" t="str">
        <f t="shared" si="1"/>
        <v>-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133">
        <f t="shared" si="0"/>
        <v>404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>
        <f t="shared" ref="O6:BN6" si="2">IF(ISNUMBER(O5),(IF(O5&gt;0,(100/(O3+O4))*O3,"-")),"-")</f>
        <v>0</v>
      </c>
      <c r="P6" s="223">
        <f t="shared" si="2"/>
        <v>25</v>
      </c>
      <c r="Q6" s="223">
        <f t="shared" si="2"/>
        <v>42.857142857142861</v>
      </c>
      <c r="R6" s="223">
        <f t="shared" si="2"/>
        <v>44.444444444444443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>
        <f t="shared" si="2"/>
        <v>0</v>
      </c>
      <c r="AR6" s="223">
        <f t="shared" si="2"/>
        <v>100</v>
      </c>
      <c r="AS6" s="223">
        <f t="shared" si="2"/>
        <v>50</v>
      </c>
      <c r="AT6" s="223">
        <f t="shared" si="2"/>
        <v>34.782608695652172</v>
      </c>
      <c r="AU6" s="223">
        <f t="shared" si="2"/>
        <v>31.81818181818182</v>
      </c>
      <c r="AV6" s="223">
        <f t="shared" si="2"/>
        <v>50</v>
      </c>
      <c r="AW6" s="223">
        <f t="shared" si="2"/>
        <v>42.857142857142861</v>
      </c>
      <c r="AX6" s="223">
        <f t="shared" si="2"/>
        <v>34.693877551020407</v>
      </c>
      <c r="AY6" s="223">
        <f t="shared" si="2"/>
        <v>48.648648648648646</v>
      </c>
      <c r="AZ6" s="223">
        <f t="shared" si="2"/>
        <v>52.5</v>
      </c>
      <c r="BA6" s="223" t="str">
        <f t="shared" si="2"/>
        <v>-</v>
      </c>
      <c r="BB6" s="223" t="str">
        <f t="shared" si="2"/>
        <v>-</v>
      </c>
      <c r="BC6" s="223" t="str">
        <f t="shared" si="2"/>
        <v>-</v>
      </c>
      <c r="BD6" s="223" t="str">
        <f t="shared" si="2"/>
        <v>-</v>
      </c>
      <c r="BE6" s="223" t="str">
        <f t="shared" si="2"/>
        <v>-</v>
      </c>
      <c r="BF6" s="223" t="str">
        <f t="shared" si="2"/>
        <v>-</v>
      </c>
      <c r="BG6" s="223" t="str">
        <f t="shared" si="2"/>
        <v>-</v>
      </c>
      <c r="BH6" s="223" t="str">
        <f t="shared" si="2"/>
        <v>-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270">
        <f t="shared" ref="BO6:BO7" si="3">AVERAGE(O6:BN6)</f>
        <v>39.828717633730939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3"/>
        <v>#DIV/0!</v>
      </c>
    </row>
    <row r="8" spans="1:67" ht="12.75" customHeight="1" x14ac:dyDescent="0.2">
      <c r="A8" s="304" t="s">
        <v>493</v>
      </c>
      <c r="B8" s="304" t="s">
        <v>499</v>
      </c>
      <c r="C8" s="304" t="s">
        <v>170</v>
      </c>
      <c r="D8" s="304" t="s">
        <v>618</v>
      </c>
      <c r="E8" s="304" t="s">
        <v>495</v>
      </c>
      <c r="F8" s="304" t="s">
        <v>496</v>
      </c>
      <c r="G8" s="304"/>
      <c r="H8" s="305" t="s">
        <v>118</v>
      </c>
      <c r="I8" s="304" t="s">
        <v>498</v>
      </c>
      <c r="J8" s="304"/>
      <c r="K8" s="304"/>
      <c r="L8" s="304"/>
      <c r="M8" s="303"/>
      <c r="N8" s="219" t="s">
        <v>934</v>
      </c>
      <c r="O8" s="220">
        <v>3</v>
      </c>
      <c r="P8" s="220">
        <v>4</v>
      </c>
      <c r="Q8" s="220">
        <v>63</v>
      </c>
      <c r="R8" s="220">
        <v>63</v>
      </c>
      <c r="S8" s="220">
        <v>0</v>
      </c>
      <c r="T8" s="220">
        <v>1</v>
      </c>
      <c r="U8" s="220">
        <v>0</v>
      </c>
      <c r="V8" s="220">
        <v>0</v>
      </c>
      <c r="W8" s="220">
        <v>0</v>
      </c>
      <c r="X8" s="220">
        <v>0</v>
      </c>
      <c r="Y8" s="220">
        <v>1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4</v>
      </c>
      <c r="AR8" s="220">
        <v>49</v>
      </c>
      <c r="AS8" s="220">
        <v>105</v>
      </c>
      <c r="AT8" s="220">
        <v>97</v>
      </c>
      <c r="AU8" s="220">
        <v>202</v>
      </c>
      <c r="AV8" s="220">
        <v>63</v>
      </c>
      <c r="AW8" s="220">
        <v>22</v>
      </c>
      <c r="AX8" s="220">
        <v>84</v>
      </c>
      <c r="AY8" s="220">
        <v>174</v>
      </c>
      <c r="AZ8" s="220">
        <v>48</v>
      </c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132">
        <f t="shared" ref="BO8:BO10" si="4">SUM(O8:BN8)</f>
        <v>983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>
        <v>8</v>
      </c>
      <c r="P9" s="220">
        <v>9</v>
      </c>
      <c r="Q9" s="220">
        <v>46</v>
      </c>
      <c r="R9" s="220">
        <v>46</v>
      </c>
      <c r="S9" s="220">
        <v>0</v>
      </c>
      <c r="T9" s="220">
        <v>0</v>
      </c>
      <c r="U9" s="220">
        <v>0</v>
      </c>
      <c r="V9" s="220">
        <v>0</v>
      </c>
      <c r="W9" s="220">
        <v>1</v>
      </c>
      <c r="X9" s="220">
        <v>0</v>
      </c>
      <c r="Y9" s="220">
        <v>1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2</v>
      </c>
      <c r="AQ9" s="220">
        <v>15</v>
      </c>
      <c r="AR9" s="220">
        <v>31</v>
      </c>
      <c r="AS9" s="220">
        <v>72</v>
      </c>
      <c r="AT9" s="220">
        <v>54</v>
      </c>
      <c r="AU9" s="220">
        <v>110</v>
      </c>
      <c r="AV9" s="220">
        <v>89</v>
      </c>
      <c r="AW9" s="220">
        <v>31</v>
      </c>
      <c r="AX9" s="220">
        <v>133</v>
      </c>
      <c r="AY9" s="220">
        <v>167</v>
      </c>
      <c r="AZ9" s="220">
        <v>44</v>
      </c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132">
        <f t="shared" si="4"/>
        <v>859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>
        <f t="shared" ref="O10:BN10" si="5">IF(ISBLANK(O8),"-",O8+O9)</f>
        <v>11</v>
      </c>
      <c r="P10" s="222">
        <f t="shared" si="5"/>
        <v>13</v>
      </c>
      <c r="Q10" s="222">
        <f t="shared" si="5"/>
        <v>109</v>
      </c>
      <c r="R10" s="222">
        <f t="shared" si="5"/>
        <v>109</v>
      </c>
      <c r="S10" s="222">
        <f t="shared" si="5"/>
        <v>0</v>
      </c>
      <c r="T10" s="222">
        <f t="shared" si="5"/>
        <v>1</v>
      </c>
      <c r="U10" s="222">
        <f t="shared" si="5"/>
        <v>0</v>
      </c>
      <c r="V10" s="222">
        <f t="shared" si="5"/>
        <v>0</v>
      </c>
      <c r="W10" s="222">
        <f t="shared" si="5"/>
        <v>1</v>
      </c>
      <c r="X10" s="222">
        <f t="shared" si="5"/>
        <v>0</v>
      </c>
      <c r="Y10" s="222">
        <f t="shared" si="5"/>
        <v>2</v>
      </c>
      <c r="Z10" s="222">
        <f t="shared" si="5"/>
        <v>0</v>
      </c>
      <c r="AA10" s="222">
        <f t="shared" si="5"/>
        <v>0</v>
      </c>
      <c r="AB10" s="222">
        <f t="shared" si="5"/>
        <v>0</v>
      </c>
      <c r="AC10" s="222">
        <f t="shared" si="5"/>
        <v>0</v>
      </c>
      <c r="AD10" s="222">
        <f t="shared" si="5"/>
        <v>0</v>
      </c>
      <c r="AE10" s="222">
        <f t="shared" si="5"/>
        <v>0</v>
      </c>
      <c r="AF10" s="222">
        <f t="shared" si="5"/>
        <v>0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0</v>
      </c>
      <c r="AL10" s="222">
        <f t="shared" si="5"/>
        <v>0</v>
      </c>
      <c r="AM10" s="222">
        <f t="shared" si="5"/>
        <v>0</v>
      </c>
      <c r="AN10" s="222">
        <f t="shared" si="5"/>
        <v>0</v>
      </c>
      <c r="AO10" s="222">
        <f t="shared" si="5"/>
        <v>0</v>
      </c>
      <c r="AP10" s="222">
        <f t="shared" si="5"/>
        <v>2</v>
      </c>
      <c r="AQ10" s="222">
        <f t="shared" si="5"/>
        <v>19</v>
      </c>
      <c r="AR10" s="222">
        <f t="shared" si="5"/>
        <v>80</v>
      </c>
      <c r="AS10" s="222">
        <f t="shared" si="5"/>
        <v>177</v>
      </c>
      <c r="AT10" s="222">
        <f t="shared" si="5"/>
        <v>151</v>
      </c>
      <c r="AU10" s="222">
        <f t="shared" si="5"/>
        <v>312</v>
      </c>
      <c r="AV10" s="222">
        <f t="shared" si="5"/>
        <v>152</v>
      </c>
      <c r="AW10" s="222">
        <f t="shared" si="5"/>
        <v>53</v>
      </c>
      <c r="AX10" s="222">
        <f t="shared" si="5"/>
        <v>217</v>
      </c>
      <c r="AY10" s="222">
        <f t="shared" si="5"/>
        <v>341</v>
      </c>
      <c r="AZ10" s="222">
        <f t="shared" si="5"/>
        <v>92</v>
      </c>
      <c r="BA10" s="222" t="str">
        <f t="shared" si="5"/>
        <v>-</v>
      </c>
      <c r="BB10" s="222" t="str">
        <f t="shared" si="5"/>
        <v>-</v>
      </c>
      <c r="BC10" s="222" t="str">
        <f t="shared" si="5"/>
        <v>-</v>
      </c>
      <c r="BD10" s="222" t="str">
        <f t="shared" si="5"/>
        <v>-</v>
      </c>
      <c r="BE10" s="222" t="str">
        <f t="shared" si="5"/>
        <v>-</v>
      </c>
      <c r="BF10" s="222" t="str">
        <f t="shared" si="5"/>
        <v>-</v>
      </c>
      <c r="BG10" s="222" t="str">
        <f t="shared" si="5"/>
        <v>-</v>
      </c>
      <c r="BH10" s="222" t="str">
        <f t="shared" si="5"/>
        <v>-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133">
        <f t="shared" si="4"/>
        <v>1842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>
        <f t="shared" ref="O11:BN11" si="6">IF(ISNUMBER(O10),(IF(O10&gt;0,(100/(O8+O9))*O8,"-")),"-")</f>
        <v>27.272727272727273</v>
      </c>
      <c r="P11" s="223">
        <f t="shared" si="6"/>
        <v>30.76923076923077</v>
      </c>
      <c r="Q11" s="223">
        <f t="shared" si="6"/>
        <v>57.798165137614681</v>
      </c>
      <c r="R11" s="223">
        <f t="shared" si="6"/>
        <v>57.798165137614681</v>
      </c>
      <c r="S11" s="223" t="str">
        <f t="shared" si="6"/>
        <v>-</v>
      </c>
      <c r="T11" s="223">
        <f t="shared" si="6"/>
        <v>100</v>
      </c>
      <c r="U11" s="223" t="str">
        <f t="shared" si="6"/>
        <v>-</v>
      </c>
      <c r="V11" s="223" t="str">
        <f t="shared" si="6"/>
        <v>-</v>
      </c>
      <c r="W11" s="223">
        <f t="shared" si="6"/>
        <v>0</v>
      </c>
      <c r="X11" s="223" t="str">
        <f t="shared" si="6"/>
        <v>-</v>
      </c>
      <c r="Y11" s="223">
        <f t="shared" si="6"/>
        <v>50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>
        <f t="shared" si="6"/>
        <v>0</v>
      </c>
      <c r="AQ11" s="223">
        <f t="shared" si="6"/>
        <v>21.05263157894737</v>
      </c>
      <c r="AR11" s="223">
        <f t="shared" si="6"/>
        <v>61.25</v>
      </c>
      <c r="AS11" s="223">
        <f t="shared" si="6"/>
        <v>59.322033898305087</v>
      </c>
      <c r="AT11" s="223">
        <f t="shared" si="6"/>
        <v>64.238410596026498</v>
      </c>
      <c r="AU11" s="223">
        <f t="shared" si="6"/>
        <v>64.743589743589752</v>
      </c>
      <c r="AV11" s="223">
        <f t="shared" si="6"/>
        <v>41.447368421052637</v>
      </c>
      <c r="AW11" s="223">
        <f t="shared" si="6"/>
        <v>41.509433962264154</v>
      </c>
      <c r="AX11" s="223">
        <f t="shared" si="6"/>
        <v>38.70967741935484</v>
      </c>
      <c r="AY11" s="223">
        <f t="shared" si="6"/>
        <v>51.026392961876837</v>
      </c>
      <c r="AZ11" s="223">
        <f t="shared" si="6"/>
        <v>52.173913043478258</v>
      </c>
      <c r="BA11" s="223" t="str">
        <f t="shared" si="6"/>
        <v>-</v>
      </c>
      <c r="BB11" s="223" t="str">
        <f t="shared" si="6"/>
        <v>-</v>
      </c>
      <c r="BC11" s="223" t="str">
        <f t="shared" si="6"/>
        <v>-</v>
      </c>
      <c r="BD11" s="223" t="str">
        <f t="shared" si="6"/>
        <v>-</v>
      </c>
      <c r="BE11" s="223" t="str">
        <f t="shared" si="6"/>
        <v>-</v>
      </c>
      <c r="BF11" s="223" t="str">
        <f t="shared" si="6"/>
        <v>-</v>
      </c>
      <c r="BG11" s="223" t="str">
        <f t="shared" si="6"/>
        <v>-</v>
      </c>
      <c r="BH11" s="223" t="str">
        <f t="shared" si="6"/>
        <v>-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270">
        <f t="shared" ref="BO11:BO12" si="7">AVERAGE(O11:BN11)</f>
        <v>45.506207774560153</v>
      </c>
    </row>
    <row r="12" spans="1:67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7"/>
        <v>#DIV/0!</v>
      </c>
    </row>
    <row r="13" spans="1:67" ht="12.75" customHeight="1" x14ac:dyDescent="0.2">
      <c r="A13" s="304" t="s">
        <v>493</v>
      </c>
      <c r="B13" s="304" t="s">
        <v>500</v>
      </c>
      <c r="C13" s="304" t="s">
        <v>170</v>
      </c>
      <c r="D13" s="304" t="s">
        <v>618</v>
      </c>
      <c r="E13" s="304" t="s">
        <v>495</v>
      </c>
      <c r="F13" s="304" t="s">
        <v>501</v>
      </c>
      <c r="G13" s="304"/>
      <c r="H13" s="305" t="s">
        <v>502</v>
      </c>
      <c r="I13" s="304" t="s">
        <v>503</v>
      </c>
      <c r="J13" s="304"/>
      <c r="K13" s="304"/>
      <c r="L13" s="304"/>
      <c r="M13" s="303"/>
      <c r="N13" s="219" t="s">
        <v>934</v>
      </c>
      <c r="O13" s="230">
        <v>129</v>
      </c>
      <c r="P13" s="230">
        <v>129</v>
      </c>
      <c r="Q13" s="230">
        <v>80</v>
      </c>
      <c r="R13" s="230">
        <v>81</v>
      </c>
      <c r="S13" s="230">
        <v>3</v>
      </c>
      <c r="T13" s="230">
        <v>3</v>
      </c>
      <c r="U13" s="230">
        <v>0</v>
      </c>
      <c r="V13" s="230">
        <v>1</v>
      </c>
      <c r="W13" s="230">
        <v>1</v>
      </c>
      <c r="X13" s="230">
        <v>1</v>
      </c>
      <c r="Y13" s="230">
        <v>0</v>
      </c>
      <c r="Z13" s="230">
        <v>0</v>
      </c>
      <c r="AA13" s="230">
        <v>1</v>
      </c>
      <c r="AB13" s="230">
        <v>0</v>
      </c>
      <c r="AC13" s="230">
        <v>1</v>
      </c>
      <c r="AD13" s="230">
        <v>0</v>
      </c>
      <c r="AE13" s="230">
        <v>0</v>
      </c>
      <c r="AF13" s="230">
        <v>0</v>
      </c>
      <c r="AG13" s="230">
        <v>1</v>
      </c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0">
        <v>1</v>
      </c>
      <c r="AQ13" s="230">
        <v>7</v>
      </c>
      <c r="AR13" s="230">
        <v>5</v>
      </c>
      <c r="AS13" s="230">
        <v>5</v>
      </c>
      <c r="AT13" s="230">
        <v>5</v>
      </c>
      <c r="AU13" s="230">
        <v>36</v>
      </c>
      <c r="AV13" s="230">
        <v>150</v>
      </c>
      <c r="AW13" s="230">
        <v>9</v>
      </c>
      <c r="AX13" s="230">
        <v>149</v>
      </c>
      <c r="AY13" s="230">
        <v>148</v>
      </c>
      <c r="AZ13" s="230">
        <v>344</v>
      </c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132">
        <f t="shared" ref="BO13:BO15" si="8">SUM(O13:BN13)</f>
        <v>1290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30">
        <v>164</v>
      </c>
      <c r="P14" s="230">
        <v>165</v>
      </c>
      <c r="Q14" s="230">
        <v>98</v>
      </c>
      <c r="R14" s="230">
        <v>98</v>
      </c>
      <c r="S14" s="230">
        <v>15</v>
      </c>
      <c r="T14" s="230">
        <v>13</v>
      </c>
      <c r="U14" s="230">
        <v>3</v>
      </c>
      <c r="V14" s="230">
        <v>3</v>
      </c>
      <c r="W14" s="230">
        <v>0</v>
      </c>
      <c r="X14" s="230">
        <v>1</v>
      </c>
      <c r="Y14" s="230">
        <v>1</v>
      </c>
      <c r="Z14" s="230">
        <v>0</v>
      </c>
      <c r="AA14" s="230">
        <v>0</v>
      </c>
      <c r="AB14" s="230">
        <v>1</v>
      </c>
      <c r="AC14" s="230">
        <v>1</v>
      </c>
      <c r="AD14" s="230">
        <v>2</v>
      </c>
      <c r="AE14" s="230">
        <v>2</v>
      </c>
      <c r="AF14" s="230">
        <v>0</v>
      </c>
      <c r="AG14" s="230">
        <v>0</v>
      </c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230">
        <v>0</v>
      </c>
      <c r="AN14" s="230">
        <v>0</v>
      </c>
      <c r="AO14" s="230">
        <v>2</v>
      </c>
      <c r="AP14" s="230">
        <v>3</v>
      </c>
      <c r="AQ14" s="230">
        <v>13</v>
      </c>
      <c r="AR14" s="230">
        <v>7</v>
      </c>
      <c r="AS14" s="230">
        <v>16</v>
      </c>
      <c r="AT14" s="230">
        <v>15</v>
      </c>
      <c r="AU14" s="230">
        <v>114</v>
      </c>
      <c r="AV14" s="230">
        <v>489</v>
      </c>
      <c r="AW14" s="230">
        <v>15</v>
      </c>
      <c r="AX14" s="230">
        <v>129</v>
      </c>
      <c r="AY14" s="230">
        <v>128</v>
      </c>
      <c r="AZ14" s="230">
        <v>216</v>
      </c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132">
        <f t="shared" si="8"/>
        <v>1714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>
        <f t="shared" ref="O15:BN15" si="9">IF(ISBLANK(O13),"-",O13+O14)</f>
        <v>293</v>
      </c>
      <c r="P15" s="222">
        <f t="shared" si="9"/>
        <v>294</v>
      </c>
      <c r="Q15" s="222">
        <f t="shared" si="9"/>
        <v>178</v>
      </c>
      <c r="R15" s="222">
        <f t="shared" si="9"/>
        <v>179</v>
      </c>
      <c r="S15" s="222">
        <f t="shared" si="9"/>
        <v>18</v>
      </c>
      <c r="T15" s="222">
        <f t="shared" si="9"/>
        <v>16</v>
      </c>
      <c r="U15" s="222">
        <f t="shared" si="9"/>
        <v>3</v>
      </c>
      <c r="V15" s="222">
        <f t="shared" si="9"/>
        <v>4</v>
      </c>
      <c r="W15" s="222">
        <f t="shared" si="9"/>
        <v>1</v>
      </c>
      <c r="X15" s="222">
        <f t="shared" si="9"/>
        <v>2</v>
      </c>
      <c r="Y15" s="222">
        <f t="shared" si="9"/>
        <v>1</v>
      </c>
      <c r="Z15" s="222">
        <f t="shared" si="9"/>
        <v>0</v>
      </c>
      <c r="AA15" s="222">
        <f t="shared" si="9"/>
        <v>1</v>
      </c>
      <c r="AB15" s="222">
        <f t="shared" si="9"/>
        <v>1</v>
      </c>
      <c r="AC15" s="222">
        <f t="shared" si="9"/>
        <v>2</v>
      </c>
      <c r="AD15" s="222">
        <f t="shared" si="9"/>
        <v>2</v>
      </c>
      <c r="AE15" s="222">
        <f t="shared" si="9"/>
        <v>2</v>
      </c>
      <c r="AF15" s="222">
        <f t="shared" si="9"/>
        <v>0</v>
      </c>
      <c r="AG15" s="222">
        <f t="shared" si="9"/>
        <v>1</v>
      </c>
      <c r="AH15" s="222">
        <f t="shared" si="9"/>
        <v>0</v>
      </c>
      <c r="AI15" s="222">
        <f t="shared" si="9"/>
        <v>0</v>
      </c>
      <c r="AJ15" s="222">
        <f t="shared" si="9"/>
        <v>0</v>
      </c>
      <c r="AK15" s="222">
        <f t="shared" si="9"/>
        <v>0</v>
      </c>
      <c r="AL15" s="222">
        <f t="shared" si="9"/>
        <v>0</v>
      </c>
      <c r="AM15" s="222">
        <f t="shared" si="9"/>
        <v>0</v>
      </c>
      <c r="AN15" s="222">
        <f t="shared" si="9"/>
        <v>0</v>
      </c>
      <c r="AO15" s="222">
        <f t="shared" si="9"/>
        <v>2</v>
      </c>
      <c r="AP15" s="222">
        <f t="shared" si="9"/>
        <v>4</v>
      </c>
      <c r="AQ15" s="222">
        <f t="shared" si="9"/>
        <v>20</v>
      </c>
      <c r="AR15" s="222">
        <f t="shared" si="9"/>
        <v>12</v>
      </c>
      <c r="AS15" s="222">
        <f t="shared" si="9"/>
        <v>21</v>
      </c>
      <c r="AT15" s="222">
        <f t="shared" si="9"/>
        <v>20</v>
      </c>
      <c r="AU15" s="222">
        <f t="shared" si="9"/>
        <v>150</v>
      </c>
      <c r="AV15" s="222">
        <f t="shared" si="9"/>
        <v>639</v>
      </c>
      <c r="AW15" s="222">
        <f t="shared" si="9"/>
        <v>24</v>
      </c>
      <c r="AX15" s="222">
        <f t="shared" si="9"/>
        <v>278</v>
      </c>
      <c r="AY15" s="222">
        <f t="shared" si="9"/>
        <v>276</v>
      </c>
      <c r="AZ15" s="222">
        <f t="shared" si="9"/>
        <v>560</v>
      </c>
      <c r="BA15" s="222" t="str">
        <f t="shared" si="9"/>
        <v>-</v>
      </c>
      <c r="BB15" s="222" t="str">
        <f t="shared" si="9"/>
        <v>-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133">
        <f t="shared" si="8"/>
        <v>3004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>
        <f t="shared" ref="O16:BN16" si="10">IF(ISNUMBER(O15),(IF(O15&gt;0,(100/(O13+O14))*O13,"-")),"-")</f>
        <v>44.027303754266214</v>
      </c>
      <c r="P16" s="223">
        <f t="shared" si="10"/>
        <v>43.877551020408163</v>
      </c>
      <c r="Q16" s="223">
        <f t="shared" si="10"/>
        <v>44.943820224719104</v>
      </c>
      <c r="R16" s="223">
        <f t="shared" si="10"/>
        <v>45.25139664804469</v>
      </c>
      <c r="S16" s="223">
        <f t="shared" si="10"/>
        <v>16.666666666666664</v>
      </c>
      <c r="T16" s="223">
        <f t="shared" si="10"/>
        <v>18.75</v>
      </c>
      <c r="U16" s="223">
        <f t="shared" si="10"/>
        <v>0</v>
      </c>
      <c r="V16" s="223">
        <f t="shared" si="10"/>
        <v>25</v>
      </c>
      <c r="W16" s="223">
        <f t="shared" si="10"/>
        <v>100</v>
      </c>
      <c r="X16" s="223">
        <f t="shared" si="10"/>
        <v>50</v>
      </c>
      <c r="Y16" s="223">
        <f t="shared" si="10"/>
        <v>0</v>
      </c>
      <c r="Z16" s="223" t="str">
        <f t="shared" si="10"/>
        <v>-</v>
      </c>
      <c r="AA16" s="223">
        <f t="shared" si="10"/>
        <v>100</v>
      </c>
      <c r="AB16" s="223">
        <f t="shared" si="10"/>
        <v>0</v>
      </c>
      <c r="AC16" s="223">
        <f t="shared" si="10"/>
        <v>50</v>
      </c>
      <c r="AD16" s="223">
        <f t="shared" si="10"/>
        <v>0</v>
      </c>
      <c r="AE16" s="223">
        <f t="shared" si="10"/>
        <v>0</v>
      </c>
      <c r="AF16" s="223" t="str">
        <f t="shared" si="10"/>
        <v>-</v>
      </c>
      <c r="AG16" s="223">
        <f t="shared" si="10"/>
        <v>100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>
        <f t="shared" si="10"/>
        <v>0</v>
      </c>
      <c r="AP16" s="223">
        <f t="shared" si="10"/>
        <v>25</v>
      </c>
      <c r="AQ16" s="223">
        <f t="shared" si="10"/>
        <v>35</v>
      </c>
      <c r="AR16" s="223">
        <f t="shared" si="10"/>
        <v>41.666666666666671</v>
      </c>
      <c r="AS16" s="223">
        <f t="shared" si="10"/>
        <v>23.80952380952381</v>
      </c>
      <c r="AT16" s="223">
        <f t="shared" si="10"/>
        <v>25</v>
      </c>
      <c r="AU16" s="223">
        <f t="shared" si="10"/>
        <v>24</v>
      </c>
      <c r="AV16" s="223">
        <f t="shared" si="10"/>
        <v>23.474178403755872</v>
      </c>
      <c r="AW16" s="223">
        <f t="shared" si="10"/>
        <v>37.5</v>
      </c>
      <c r="AX16" s="223">
        <f t="shared" si="10"/>
        <v>53.597122302158269</v>
      </c>
      <c r="AY16" s="223">
        <f t="shared" si="10"/>
        <v>53.623188405797102</v>
      </c>
      <c r="AZ16" s="223">
        <f t="shared" si="10"/>
        <v>61.428571428571431</v>
      </c>
      <c r="BA16" s="223" t="str">
        <f t="shared" si="10"/>
        <v>-</v>
      </c>
      <c r="BB16" s="223" t="str">
        <f t="shared" si="10"/>
        <v>-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70">
        <f t="shared" ref="BO16:BO17" si="11">AVERAGE(O16:BN16)</f>
        <v>35.95227549415786</v>
      </c>
    </row>
    <row r="17" spans="1:67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8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1"/>
        <v>#DIV/0!</v>
      </c>
    </row>
    <row r="18" spans="1:67" ht="12.75" customHeight="1" x14ac:dyDescent="0.2">
      <c r="A18" s="304" t="s">
        <v>493</v>
      </c>
      <c r="B18" s="304" t="s">
        <v>504</v>
      </c>
      <c r="C18" s="304" t="s">
        <v>170</v>
      </c>
      <c r="D18" s="304" t="s">
        <v>618</v>
      </c>
      <c r="E18" s="304" t="s">
        <v>495</v>
      </c>
      <c r="F18" s="304" t="s">
        <v>501</v>
      </c>
      <c r="G18" s="304"/>
      <c r="H18" s="305" t="s">
        <v>505</v>
      </c>
      <c r="I18" s="304" t="s">
        <v>498</v>
      </c>
      <c r="J18" s="304"/>
      <c r="K18" s="304"/>
      <c r="L18" s="304"/>
      <c r="M18" s="303"/>
      <c r="N18" s="219" t="s">
        <v>934</v>
      </c>
      <c r="O18" s="230">
        <v>12</v>
      </c>
      <c r="P18" s="230">
        <v>12</v>
      </c>
      <c r="Q18" s="230">
        <v>64</v>
      </c>
      <c r="R18" s="230">
        <v>64</v>
      </c>
      <c r="S18" s="230"/>
      <c r="T18" s="230"/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>
        <v>0</v>
      </c>
      <c r="AB18" s="230">
        <v>0</v>
      </c>
      <c r="AC18" s="230">
        <v>0</v>
      </c>
      <c r="AD18" s="230">
        <v>0</v>
      </c>
      <c r="AE18" s="230">
        <v>0</v>
      </c>
      <c r="AF18" s="230">
        <v>0</v>
      </c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132">
        <f t="shared" ref="BO18:BO20" si="12">SUM(O18:BN18)</f>
        <v>152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30">
        <v>23</v>
      </c>
      <c r="P19" s="230">
        <v>23</v>
      </c>
      <c r="Q19" s="230">
        <v>54</v>
      </c>
      <c r="R19" s="230">
        <v>54</v>
      </c>
      <c r="S19" s="230"/>
      <c r="T19" s="230"/>
      <c r="U19" s="230">
        <v>0</v>
      </c>
      <c r="V19" s="230">
        <v>1</v>
      </c>
      <c r="W19" s="230">
        <v>0</v>
      </c>
      <c r="X19" s="230">
        <v>0</v>
      </c>
      <c r="Y19" s="230">
        <v>0</v>
      </c>
      <c r="Z19" s="230">
        <v>0</v>
      </c>
      <c r="AA19" s="230">
        <v>0</v>
      </c>
      <c r="AB19" s="230">
        <v>0</v>
      </c>
      <c r="AC19" s="230">
        <v>1</v>
      </c>
      <c r="AD19" s="230">
        <v>0</v>
      </c>
      <c r="AE19" s="230">
        <v>0</v>
      </c>
      <c r="AF19" s="230">
        <v>0</v>
      </c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132">
        <f t="shared" si="12"/>
        <v>156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>
        <f t="shared" ref="O20:BN20" si="13">IF(ISBLANK(O18),"-",O18+O19)</f>
        <v>35</v>
      </c>
      <c r="P20" s="222">
        <f t="shared" si="13"/>
        <v>35</v>
      </c>
      <c r="Q20" s="222">
        <f t="shared" si="13"/>
        <v>118</v>
      </c>
      <c r="R20" s="222">
        <f t="shared" si="13"/>
        <v>118</v>
      </c>
      <c r="S20" s="222" t="str">
        <f t="shared" si="13"/>
        <v>-</v>
      </c>
      <c r="T20" s="222" t="str">
        <f t="shared" si="13"/>
        <v>-</v>
      </c>
      <c r="U20" s="222">
        <f t="shared" si="13"/>
        <v>0</v>
      </c>
      <c r="V20" s="222">
        <f t="shared" si="13"/>
        <v>1</v>
      </c>
      <c r="W20" s="222">
        <f t="shared" si="13"/>
        <v>0</v>
      </c>
      <c r="X20" s="222">
        <f t="shared" si="13"/>
        <v>0</v>
      </c>
      <c r="Y20" s="222">
        <f t="shared" si="13"/>
        <v>0</v>
      </c>
      <c r="Z20" s="222">
        <f t="shared" si="13"/>
        <v>0</v>
      </c>
      <c r="AA20" s="222">
        <f t="shared" si="13"/>
        <v>0</v>
      </c>
      <c r="AB20" s="222">
        <f t="shared" si="13"/>
        <v>0</v>
      </c>
      <c r="AC20" s="222">
        <f t="shared" si="13"/>
        <v>1</v>
      </c>
      <c r="AD20" s="222">
        <f t="shared" si="13"/>
        <v>0</v>
      </c>
      <c r="AE20" s="222">
        <f t="shared" si="13"/>
        <v>0</v>
      </c>
      <c r="AF20" s="222">
        <f t="shared" si="13"/>
        <v>0</v>
      </c>
      <c r="AG20" s="222" t="str">
        <f t="shared" si="13"/>
        <v>-</v>
      </c>
      <c r="AH20" s="222" t="str">
        <f t="shared" si="13"/>
        <v>-</v>
      </c>
      <c r="AI20" s="222" t="str">
        <f t="shared" si="13"/>
        <v>-</v>
      </c>
      <c r="AJ20" s="222" t="str">
        <f t="shared" si="13"/>
        <v>-</v>
      </c>
      <c r="AK20" s="222" t="str">
        <f t="shared" si="13"/>
        <v>-</v>
      </c>
      <c r="AL20" s="222" t="str">
        <f t="shared" si="13"/>
        <v>-</v>
      </c>
      <c r="AM20" s="222" t="str">
        <f t="shared" si="13"/>
        <v>-</v>
      </c>
      <c r="AN20" s="222" t="str">
        <f t="shared" si="13"/>
        <v>-</v>
      </c>
      <c r="AO20" s="222" t="str">
        <f t="shared" si="13"/>
        <v>-</v>
      </c>
      <c r="AP20" s="222" t="str">
        <f t="shared" si="13"/>
        <v>-</v>
      </c>
      <c r="AQ20" s="222" t="str">
        <f t="shared" si="13"/>
        <v>-</v>
      </c>
      <c r="AR20" s="222" t="str">
        <f t="shared" si="13"/>
        <v>-</v>
      </c>
      <c r="AS20" s="222" t="str">
        <f t="shared" si="13"/>
        <v>-</v>
      </c>
      <c r="AT20" s="222" t="str">
        <f t="shared" si="13"/>
        <v>-</v>
      </c>
      <c r="AU20" s="222" t="str">
        <f t="shared" si="13"/>
        <v>-</v>
      </c>
      <c r="AV20" s="222" t="str">
        <f t="shared" si="13"/>
        <v>-</v>
      </c>
      <c r="AW20" s="222" t="str">
        <f t="shared" si="13"/>
        <v>-</v>
      </c>
      <c r="AX20" s="222" t="str">
        <f t="shared" si="13"/>
        <v>-</v>
      </c>
      <c r="AY20" s="222" t="str">
        <f t="shared" si="13"/>
        <v>-</v>
      </c>
      <c r="AZ20" s="222" t="str">
        <f t="shared" si="13"/>
        <v>-</v>
      </c>
      <c r="BA20" s="222" t="str">
        <f t="shared" si="13"/>
        <v>-</v>
      </c>
      <c r="BB20" s="222" t="str">
        <f t="shared" si="13"/>
        <v>-</v>
      </c>
      <c r="BC20" s="222" t="str">
        <f t="shared" si="13"/>
        <v>-</v>
      </c>
      <c r="BD20" s="222" t="str">
        <f t="shared" si="13"/>
        <v>-</v>
      </c>
      <c r="BE20" s="222" t="str">
        <f t="shared" si="13"/>
        <v>-</v>
      </c>
      <c r="BF20" s="222" t="str">
        <f t="shared" si="13"/>
        <v>-</v>
      </c>
      <c r="BG20" s="222" t="str">
        <f t="shared" si="13"/>
        <v>-</v>
      </c>
      <c r="BH20" s="222" t="str">
        <f t="shared" si="13"/>
        <v>-</v>
      </c>
      <c r="BI20" s="222" t="str">
        <f t="shared" si="13"/>
        <v>-</v>
      </c>
      <c r="BJ20" s="222" t="str">
        <f t="shared" si="13"/>
        <v>-</v>
      </c>
      <c r="BK20" s="222" t="str">
        <f t="shared" si="13"/>
        <v>-</v>
      </c>
      <c r="BL20" s="222" t="str">
        <f t="shared" si="13"/>
        <v>-</v>
      </c>
      <c r="BM20" s="222" t="str">
        <f t="shared" si="13"/>
        <v>-</v>
      </c>
      <c r="BN20" s="222" t="str">
        <f t="shared" si="13"/>
        <v>-</v>
      </c>
      <c r="BO20" s="133">
        <f t="shared" si="12"/>
        <v>308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>
        <f t="shared" ref="O21:BN21" si="14">IF(ISNUMBER(O20),(IF(O20&gt;0,(100/(O18+O19))*O18,"-")),"-")</f>
        <v>34.285714285714285</v>
      </c>
      <c r="P21" s="223">
        <f t="shared" si="14"/>
        <v>34.285714285714285</v>
      </c>
      <c r="Q21" s="223">
        <f t="shared" si="14"/>
        <v>54.237288135593218</v>
      </c>
      <c r="R21" s="223">
        <f t="shared" si="14"/>
        <v>54.237288135593218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>
        <f t="shared" si="14"/>
        <v>0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>
        <f t="shared" si="14"/>
        <v>0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 t="str">
        <f t="shared" si="14"/>
        <v>-</v>
      </c>
      <c r="AQ21" s="223" t="str">
        <f t="shared" si="14"/>
        <v>-</v>
      </c>
      <c r="AR21" s="223" t="str">
        <f t="shared" si="14"/>
        <v>-</v>
      </c>
      <c r="AS21" s="223" t="str">
        <f t="shared" si="14"/>
        <v>-</v>
      </c>
      <c r="AT21" s="223" t="str">
        <f t="shared" si="14"/>
        <v>-</v>
      </c>
      <c r="AU21" s="223" t="str">
        <f t="shared" si="14"/>
        <v>-</v>
      </c>
      <c r="AV21" s="223" t="str">
        <f t="shared" si="14"/>
        <v>-</v>
      </c>
      <c r="AW21" s="223" t="str">
        <f t="shared" si="14"/>
        <v>-</v>
      </c>
      <c r="AX21" s="223" t="str">
        <f t="shared" si="14"/>
        <v>-</v>
      </c>
      <c r="AY21" s="223" t="str">
        <f t="shared" si="14"/>
        <v>-</v>
      </c>
      <c r="AZ21" s="223" t="str">
        <f t="shared" si="14"/>
        <v>-</v>
      </c>
      <c r="BA21" s="223" t="str">
        <f t="shared" si="14"/>
        <v>-</v>
      </c>
      <c r="BB21" s="223" t="str">
        <f t="shared" si="14"/>
        <v>-</v>
      </c>
      <c r="BC21" s="223" t="str">
        <f t="shared" si="14"/>
        <v>-</v>
      </c>
      <c r="BD21" s="223" t="str">
        <f t="shared" si="14"/>
        <v>-</v>
      </c>
      <c r="BE21" s="223" t="str">
        <f t="shared" si="14"/>
        <v>-</v>
      </c>
      <c r="BF21" s="223" t="str">
        <f t="shared" si="14"/>
        <v>-</v>
      </c>
      <c r="BG21" s="223" t="str">
        <f t="shared" si="14"/>
        <v>-</v>
      </c>
      <c r="BH21" s="223" t="str">
        <f t="shared" si="14"/>
        <v>-</v>
      </c>
      <c r="BI21" s="223" t="str">
        <f t="shared" si="14"/>
        <v>-</v>
      </c>
      <c r="BJ21" s="223" t="str">
        <f t="shared" si="14"/>
        <v>-</v>
      </c>
      <c r="BK21" s="223" t="str">
        <f t="shared" si="14"/>
        <v>-</v>
      </c>
      <c r="BL21" s="223" t="str">
        <f t="shared" si="14"/>
        <v>-</v>
      </c>
      <c r="BM21" s="223" t="str">
        <f t="shared" si="14"/>
        <v>-</v>
      </c>
      <c r="BN21" s="223" t="str">
        <f t="shared" si="14"/>
        <v>-</v>
      </c>
      <c r="BO21" s="270">
        <f t="shared" ref="BO21:BO22" si="15">AVERAGE(O21:BN21)</f>
        <v>29.507667473769164</v>
      </c>
    </row>
    <row r="22" spans="1:67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8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15"/>
        <v>#DIV/0!</v>
      </c>
    </row>
    <row r="23" spans="1:67" ht="12.75" customHeight="1" x14ac:dyDescent="0.2">
      <c r="A23" s="304" t="s">
        <v>493</v>
      </c>
      <c r="B23" s="304" t="s">
        <v>506</v>
      </c>
      <c r="C23" s="304" t="s">
        <v>170</v>
      </c>
      <c r="D23" s="304" t="s">
        <v>618</v>
      </c>
      <c r="E23" s="304" t="s">
        <v>495</v>
      </c>
      <c r="F23" s="304" t="s">
        <v>507</v>
      </c>
      <c r="G23" s="304"/>
      <c r="H23" s="305" t="s">
        <v>508</v>
      </c>
      <c r="I23" s="304" t="s">
        <v>498</v>
      </c>
      <c r="J23" s="304"/>
      <c r="K23" s="304"/>
      <c r="L23" s="304"/>
      <c r="M23" s="303"/>
      <c r="N23" s="219" t="s">
        <v>934</v>
      </c>
      <c r="O23" s="220">
        <v>0</v>
      </c>
      <c r="P23" s="220">
        <v>0</v>
      </c>
      <c r="Q23" s="220">
        <v>5</v>
      </c>
      <c r="R23" s="220">
        <v>5</v>
      </c>
      <c r="S23" s="220"/>
      <c r="T23" s="220"/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>
        <v>1</v>
      </c>
      <c r="AB23" s="220">
        <v>0</v>
      </c>
      <c r="AC23" s="220">
        <v>1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1</v>
      </c>
      <c r="AM23" s="220">
        <v>0</v>
      </c>
      <c r="AN23" s="220">
        <v>0</v>
      </c>
      <c r="AO23" s="220">
        <v>0</v>
      </c>
      <c r="AP23" s="220">
        <v>3</v>
      </c>
      <c r="AQ23" s="220">
        <v>0</v>
      </c>
      <c r="AR23" s="220">
        <v>2</v>
      </c>
      <c r="AS23" s="220">
        <v>2</v>
      </c>
      <c r="AT23" s="220">
        <v>20</v>
      </c>
      <c r="AU23" s="220">
        <v>13</v>
      </c>
      <c r="AV23" s="220">
        <v>18</v>
      </c>
      <c r="AW23" s="220">
        <v>17</v>
      </c>
      <c r="AX23" s="220">
        <v>77</v>
      </c>
      <c r="AY23" s="220">
        <v>43</v>
      </c>
      <c r="AZ23" s="220">
        <v>143</v>
      </c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132">
        <f t="shared" ref="BO23:BO25" si="16">SUM(O23:BN23)</f>
        <v>351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>
        <v>2</v>
      </c>
      <c r="P24" s="220">
        <v>3</v>
      </c>
      <c r="Q24" s="220">
        <v>4</v>
      </c>
      <c r="R24" s="220">
        <v>5</v>
      </c>
      <c r="S24" s="220"/>
      <c r="T24" s="220"/>
      <c r="U24" s="220">
        <v>0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1</v>
      </c>
      <c r="AB24" s="220">
        <v>1</v>
      </c>
      <c r="AC24" s="220">
        <v>1</v>
      </c>
      <c r="AD24" s="220">
        <v>0</v>
      </c>
      <c r="AE24" s="220">
        <v>0</v>
      </c>
      <c r="AF24" s="220">
        <v>0</v>
      </c>
      <c r="AG24" s="220">
        <v>0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3</v>
      </c>
      <c r="AQ24" s="220">
        <v>4</v>
      </c>
      <c r="AR24" s="220">
        <v>4</v>
      </c>
      <c r="AS24" s="220">
        <v>4</v>
      </c>
      <c r="AT24" s="220">
        <v>22</v>
      </c>
      <c r="AU24" s="220">
        <v>24</v>
      </c>
      <c r="AV24" s="220">
        <v>36</v>
      </c>
      <c r="AW24" s="220">
        <v>4</v>
      </c>
      <c r="AX24" s="220">
        <v>66</v>
      </c>
      <c r="AY24" s="220">
        <v>30</v>
      </c>
      <c r="AZ24" s="220">
        <v>159</v>
      </c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132">
        <f t="shared" si="16"/>
        <v>373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>
        <f t="shared" ref="O25:BN25" si="17">IF(ISBLANK(O23),"-",O23+O24)</f>
        <v>2</v>
      </c>
      <c r="P25" s="222">
        <f t="shared" si="17"/>
        <v>3</v>
      </c>
      <c r="Q25" s="222">
        <f t="shared" si="17"/>
        <v>9</v>
      </c>
      <c r="R25" s="222">
        <f t="shared" si="17"/>
        <v>10</v>
      </c>
      <c r="S25" s="222" t="str">
        <f t="shared" si="17"/>
        <v>-</v>
      </c>
      <c r="T25" s="222" t="str">
        <f t="shared" si="17"/>
        <v>-</v>
      </c>
      <c r="U25" s="222">
        <f t="shared" si="17"/>
        <v>0</v>
      </c>
      <c r="V25" s="222">
        <f t="shared" si="17"/>
        <v>0</v>
      </c>
      <c r="W25" s="222">
        <f t="shared" si="17"/>
        <v>0</v>
      </c>
      <c r="X25" s="222">
        <f t="shared" si="17"/>
        <v>0</v>
      </c>
      <c r="Y25" s="222">
        <f t="shared" si="17"/>
        <v>0</v>
      </c>
      <c r="Z25" s="222">
        <f t="shared" si="17"/>
        <v>0</v>
      </c>
      <c r="AA25" s="222">
        <f t="shared" si="17"/>
        <v>2</v>
      </c>
      <c r="AB25" s="222">
        <f t="shared" si="17"/>
        <v>1</v>
      </c>
      <c r="AC25" s="222">
        <f t="shared" si="17"/>
        <v>2</v>
      </c>
      <c r="AD25" s="222">
        <f t="shared" si="17"/>
        <v>0</v>
      </c>
      <c r="AE25" s="222">
        <f t="shared" si="17"/>
        <v>0</v>
      </c>
      <c r="AF25" s="222">
        <f t="shared" si="17"/>
        <v>0</v>
      </c>
      <c r="AG25" s="222">
        <f t="shared" si="17"/>
        <v>0</v>
      </c>
      <c r="AH25" s="222">
        <f t="shared" si="17"/>
        <v>0</v>
      </c>
      <c r="AI25" s="222">
        <f t="shared" si="17"/>
        <v>0</v>
      </c>
      <c r="AJ25" s="222">
        <f t="shared" si="17"/>
        <v>0</v>
      </c>
      <c r="AK25" s="222">
        <f t="shared" si="17"/>
        <v>0</v>
      </c>
      <c r="AL25" s="222">
        <f t="shared" si="17"/>
        <v>1</v>
      </c>
      <c r="AM25" s="222">
        <f t="shared" si="17"/>
        <v>0</v>
      </c>
      <c r="AN25" s="222">
        <f t="shared" si="17"/>
        <v>0</v>
      </c>
      <c r="AO25" s="222">
        <f t="shared" si="17"/>
        <v>0</v>
      </c>
      <c r="AP25" s="222">
        <f t="shared" si="17"/>
        <v>6</v>
      </c>
      <c r="AQ25" s="222">
        <f t="shared" si="17"/>
        <v>4</v>
      </c>
      <c r="AR25" s="222">
        <f t="shared" si="17"/>
        <v>6</v>
      </c>
      <c r="AS25" s="222">
        <f t="shared" si="17"/>
        <v>6</v>
      </c>
      <c r="AT25" s="222">
        <f t="shared" si="17"/>
        <v>42</v>
      </c>
      <c r="AU25" s="222">
        <f t="shared" si="17"/>
        <v>37</v>
      </c>
      <c r="AV25" s="222">
        <f t="shared" si="17"/>
        <v>54</v>
      </c>
      <c r="AW25" s="222">
        <f t="shared" si="17"/>
        <v>21</v>
      </c>
      <c r="AX25" s="222">
        <f t="shared" si="17"/>
        <v>143</v>
      </c>
      <c r="AY25" s="222">
        <f t="shared" si="17"/>
        <v>73</v>
      </c>
      <c r="AZ25" s="222">
        <f t="shared" si="17"/>
        <v>302</v>
      </c>
      <c r="BA25" s="222" t="str">
        <f t="shared" si="17"/>
        <v>-</v>
      </c>
      <c r="BB25" s="222" t="str">
        <f t="shared" si="17"/>
        <v>-</v>
      </c>
      <c r="BC25" s="222" t="str">
        <f t="shared" si="17"/>
        <v>-</v>
      </c>
      <c r="BD25" s="222" t="str">
        <f t="shared" si="17"/>
        <v>-</v>
      </c>
      <c r="BE25" s="222" t="str">
        <f t="shared" si="17"/>
        <v>-</v>
      </c>
      <c r="BF25" s="222" t="str">
        <f t="shared" si="17"/>
        <v>-</v>
      </c>
      <c r="BG25" s="222" t="str">
        <f t="shared" si="17"/>
        <v>-</v>
      </c>
      <c r="BH25" s="222" t="str">
        <f t="shared" si="17"/>
        <v>-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133">
        <f t="shared" si="16"/>
        <v>724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>
        <f t="shared" ref="O26:BN26" si="18">IF(ISNUMBER(O25),(IF(O25&gt;0,(100/(O23+O24))*O23,"-")),"-")</f>
        <v>0</v>
      </c>
      <c r="P26" s="223">
        <f t="shared" si="18"/>
        <v>0</v>
      </c>
      <c r="Q26" s="223">
        <f t="shared" si="18"/>
        <v>55.555555555555557</v>
      </c>
      <c r="R26" s="223">
        <f t="shared" si="18"/>
        <v>50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>
        <f t="shared" si="18"/>
        <v>50</v>
      </c>
      <c r="AB26" s="223">
        <f t="shared" si="18"/>
        <v>0</v>
      </c>
      <c r="AC26" s="223">
        <f t="shared" si="18"/>
        <v>50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>
        <f t="shared" si="18"/>
        <v>100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>
        <f t="shared" si="18"/>
        <v>50</v>
      </c>
      <c r="AQ26" s="223">
        <f t="shared" si="18"/>
        <v>0</v>
      </c>
      <c r="AR26" s="223">
        <f t="shared" si="18"/>
        <v>33.333333333333336</v>
      </c>
      <c r="AS26" s="223">
        <f t="shared" si="18"/>
        <v>33.333333333333336</v>
      </c>
      <c r="AT26" s="223">
        <f t="shared" si="18"/>
        <v>47.61904761904762</v>
      </c>
      <c r="AU26" s="223">
        <f t="shared" si="18"/>
        <v>35.135135135135137</v>
      </c>
      <c r="AV26" s="223">
        <f t="shared" si="18"/>
        <v>33.333333333333336</v>
      </c>
      <c r="AW26" s="223">
        <f t="shared" si="18"/>
        <v>80.952380952380949</v>
      </c>
      <c r="AX26" s="223">
        <f t="shared" si="18"/>
        <v>53.846153846153847</v>
      </c>
      <c r="AY26" s="223">
        <f t="shared" si="18"/>
        <v>58.904109589041092</v>
      </c>
      <c r="AZ26" s="223">
        <f t="shared" si="18"/>
        <v>47.350993377483448</v>
      </c>
      <c r="BA26" s="223" t="str">
        <f t="shared" si="18"/>
        <v>-</v>
      </c>
      <c r="BB26" s="223" t="str">
        <f t="shared" si="18"/>
        <v>-</v>
      </c>
      <c r="BC26" s="223" t="str">
        <f t="shared" si="18"/>
        <v>-</v>
      </c>
      <c r="BD26" s="223" t="str">
        <f t="shared" si="18"/>
        <v>-</v>
      </c>
      <c r="BE26" s="223" t="str">
        <f t="shared" si="18"/>
        <v>-</v>
      </c>
      <c r="BF26" s="223" t="str">
        <f t="shared" si="18"/>
        <v>-</v>
      </c>
      <c r="BG26" s="223" t="str">
        <f t="shared" si="18"/>
        <v>-</v>
      </c>
      <c r="BH26" s="223" t="str">
        <f t="shared" si="18"/>
        <v>-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270">
        <f t="shared" ref="BO26:BO27" si="19">AVERAGE(O26:BN26)</f>
        <v>41.019125056568292</v>
      </c>
    </row>
    <row r="27" spans="1:67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8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19"/>
        <v>#DIV/0!</v>
      </c>
    </row>
    <row r="28" spans="1:67" ht="12.75" customHeight="1" x14ac:dyDescent="0.2">
      <c r="A28" s="304" t="s">
        <v>493</v>
      </c>
      <c r="B28" s="304" t="s">
        <v>509</v>
      </c>
      <c r="C28" s="304" t="s">
        <v>170</v>
      </c>
      <c r="D28" s="304" t="s">
        <v>618</v>
      </c>
      <c r="E28" s="304" t="s">
        <v>495</v>
      </c>
      <c r="F28" s="304" t="s">
        <v>465</v>
      </c>
      <c r="G28" s="304"/>
      <c r="H28" s="305" t="s">
        <v>168</v>
      </c>
      <c r="I28" s="304" t="s">
        <v>510</v>
      </c>
      <c r="J28" s="304"/>
      <c r="K28" s="304"/>
      <c r="L28" s="304"/>
      <c r="M28" s="303"/>
      <c r="N28" s="219" t="s">
        <v>934</v>
      </c>
      <c r="O28" s="220">
        <v>1</v>
      </c>
      <c r="P28" s="220">
        <v>1</v>
      </c>
      <c r="Q28" s="220">
        <v>3</v>
      </c>
      <c r="R28" s="220">
        <v>3</v>
      </c>
      <c r="S28" s="220"/>
      <c r="T28" s="220"/>
      <c r="U28" s="220">
        <v>0</v>
      </c>
      <c r="V28" s="220">
        <v>0</v>
      </c>
      <c r="W28" s="220">
        <v>0</v>
      </c>
      <c r="X28" s="220">
        <v>0</v>
      </c>
      <c r="Y28" s="220">
        <v>0</v>
      </c>
      <c r="Z28" s="220">
        <v>0</v>
      </c>
      <c r="AA28" s="220">
        <v>0</v>
      </c>
      <c r="AB28" s="220">
        <v>0</v>
      </c>
      <c r="AC28" s="220">
        <v>0</v>
      </c>
      <c r="AD28" s="220">
        <v>0</v>
      </c>
      <c r="AE28" s="220">
        <v>0</v>
      </c>
      <c r="AF28" s="22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0</v>
      </c>
      <c r="AP28" s="220">
        <v>0</v>
      </c>
      <c r="AQ28" s="220">
        <v>3</v>
      </c>
      <c r="AR28" s="220">
        <v>2</v>
      </c>
      <c r="AS28" s="220"/>
      <c r="AT28" s="220">
        <v>5</v>
      </c>
      <c r="AU28" s="220">
        <v>4</v>
      </c>
      <c r="AV28" s="220">
        <v>23</v>
      </c>
      <c r="AW28" s="220">
        <v>6</v>
      </c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132">
        <f t="shared" ref="BO28:BO30" si="20">SUM(O28:BN28)</f>
        <v>51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20">
        <v>3</v>
      </c>
      <c r="P29" s="220">
        <v>4</v>
      </c>
      <c r="Q29" s="220">
        <v>5</v>
      </c>
      <c r="R29" s="220">
        <v>6</v>
      </c>
      <c r="S29" s="220"/>
      <c r="T29" s="220"/>
      <c r="U29" s="220">
        <v>0</v>
      </c>
      <c r="V29" s="220">
        <v>1</v>
      </c>
      <c r="W29" s="220">
        <v>0</v>
      </c>
      <c r="X29" s="220">
        <v>0</v>
      </c>
      <c r="Y29" s="220">
        <v>0</v>
      </c>
      <c r="Z29" s="220">
        <v>0</v>
      </c>
      <c r="AA29" s="220">
        <v>0</v>
      </c>
      <c r="AB29" s="220">
        <v>0</v>
      </c>
      <c r="AC29" s="220">
        <v>0</v>
      </c>
      <c r="AD29" s="220">
        <v>0</v>
      </c>
      <c r="AE29" s="220">
        <v>0</v>
      </c>
      <c r="AF29" s="22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0">
        <v>0</v>
      </c>
      <c r="AP29" s="220">
        <v>0</v>
      </c>
      <c r="AQ29" s="220">
        <v>2</v>
      </c>
      <c r="AR29" s="220">
        <v>6</v>
      </c>
      <c r="AS29" s="220"/>
      <c r="AT29" s="220">
        <v>10</v>
      </c>
      <c r="AU29" s="220">
        <v>9</v>
      </c>
      <c r="AV29" s="220">
        <v>38</v>
      </c>
      <c r="AW29" s="220">
        <v>14</v>
      </c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132">
        <f t="shared" si="20"/>
        <v>98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>
        <f t="shared" ref="O30:BN30" si="21">IF(ISBLANK(O28),"-",O28+O29)</f>
        <v>4</v>
      </c>
      <c r="P30" s="222">
        <f t="shared" si="21"/>
        <v>5</v>
      </c>
      <c r="Q30" s="222">
        <f t="shared" si="21"/>
        <v>8</v>
      </c>
      <c r="R30" s="222">
        <f t="shared" si="21"/>
        <v>9</v>
      </c>
      <c r="S30" s="222" t="str">
        <f t="shared" si="21"/>
        <v>-</v>
      </c>
      <c r="T30" s="222" t="str">
        <f t="shared" si="21"/>
        <v>-</v>
      </c>
      <c r="U30" s="222">
        <f t="shared" si="21"/>
        <v>0</v>
      </c>
      <c r="V30" s="222">
        <f t="shared" si="21"/>
        <v>1</v>
      </c>
      <c r="W30" s="222">
        <f t="shared" si="21"/>
        <v>0</v>
      </c>
      <c r="X30" s="222">
        <f t="shared" si="21"/>
        <v>0</v>
      </c>
      <c r="Y30" s="222">
        <f t="shared" si="21"/>
        <v>0</v>
      </c>
      <c r="Z30" s="222">
        <f t="shared" si="21"/>
        <v>0</v>
      </c>
      <c r="AA30" s="222">
        <f t="shared" si="21"/>
        <v>0</v>
      </c>
      <c r="AB30" s="222">
        <f t="shared" si="21"/>
        <v>0</v>
      </c>
      <c r="AC30" s="222">
        <f t="shared" si="21"/>
        <v>0</v>
      </c>
      <c r="AD30" s="222">
        <f t="shared" si="21"/>
        <v>0</v>
      </c>
      <c r="AE30" s="222">
        <f t="shared" si="21"/>
        <v>0</v>
      </c>
      <c r="AF30" s="222">
        <f t="shared" si="21"/>
        <v>0</v>
      </c>
      <c r="AG30" s="222">
        <f t="shared" si="21"/>
        <v>0</v>
      </c>
      <c r="AH30" s="222">
        <f t="shared" si="21"/>
        <v>0</v>
      </c>
      <c r="AI30" s="222">
        <f t="shared" si="21"/>
        <v>0</v>
      </c>
      <c r="AJ30" s="222">
        <f t="shared" si="21"/>
        <v>0</v>
      </c>
      <c r="AK30" s="222">
        <f t="shared" si="21"/>
        <v>0</v>
      </c>
      <c r="AL30" s="222">
        <f t="shared" si="21"/>
        <v>0</v>
      </c>
      <c r="AM30" s="222">
        <f t="shared" si="21"/>
        <v>0</v>
      </c>
      <c r="AN30" s="222">
        <f t="shared" si="21"/>
        <v>0</v>
      </c>
      <c r="AO30" s="222">
        <f t="shared" si="21"/>
        <v>0</v>
      </c>
      <c r="AP30" s="222">
        <f t="shared" si="21"/>
        <v>0</v>
      </c>
      <c r="AQ30" s="222">
        <f t="shared" si="21"/>
        <v>5</v>
      </c>
      <c r="AR30" s="222">
        <f t="shared" si="21"/>
        <v>8</v>
      </c>
      <c r="AS30" s="222" t="str">
        <f t="shared" si="21"/>
        <v>-</v>
      </c>
      <c r="AT30" s="222">
        <f t="shared" si="21"/>
        <v>15</v>
      </c>
      <c r="AU30" s="222">
        <f t="shared" si="21"/>
        <v>13</v>
      </c>
      <c r="AV30" s="222">
        <f t="shared" si="21"/>
        <v>61</v>
      </c>
      <c r="AW30" s="222">
        <f t="shared" si="21"/>
        <v>20</v>
      </c>
      <c r="AX30" s="222" t="str">
        <f t="shared" si="21"/>
        <v>-</v>
      </c>
      <c r="AY30" s="222" t="str">
        <f t="shared" si="21"/>
        <v>-</v>
      </c>
      <c r="AZ30" s="222" t="str">
        <f t="shared" si="21"/>
        <v>-</v>
      </c>
      <c r="BA30" s="222" t="str">
        <f t="shared" si="21"/>
        <v>-</v>
      </c>
      <c r="BB30" s="222" t="str">
        <f t="shared" si="21"/>
        <v>-</v>
      </c>
      <c r="BC30" s="222" t="str">
        <f t="shared" si="21"/>
        <v>-</v>
      </c>
      <c r="BD30" s="222" t="str">
        <f t="shared" si="21"/>
        <v>-</v>
      </c>
      <c r="BE30" s="222" t="str">
        <f t="shared" si="21"/>
        <v>-</v>
      </c>
      <c r="BF30" s="222" t="str">
        <f t="shared" si="21"/>
        <v>-</v>
      </c>
      <c r="BG30" s="222" t="str">
        <f t="shared" si="21"/>
        <v>-</v>
      </c>
      <c r="BH30" s="222" t="str">
        <f t="shared" si="21"/>
        <v>-</v>
      </c>
      <c r="BI30" s="222" t="str">
        <f t="shared" si="21"/>
        <v>-</v>
      </c>
      <c r="BJ30" s="222" t="str">
        <f t="shared" si="21"/>
        <v>-</v>
      </c>
      <c r="BK30" s="222" t="str">
        <f t="shared" si="21"/>
        <v>-</v>
      </c>
      <c r="BL30" s="222" t="str">
        <f t="shared" si="21"/>
        <v>-</v>
      </c>
      <c r="BM30" s="222" t="str">
        <f t="shared" si="21"/>
        <v>-</v>
      </c>
      <c r="BN30" s="222" t="str">
        <f t="shared" si="21"/>
        <v>-</v>
      </c>
      <c r="BO30" s="133">
        <f t="shared" si="20"/>
        <v>149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>
        <f t="shared" ref="O31:BN31" si="22">IF(ISNUMBER(O30),(IF(O30&gt;0,(100/(O28+O29))*O28,"-")),"-")</f>
        <v>25</v>
      </c>
      <c r="P31" s="223">
        <f t="shared" si="22"/>
        <v>20</v>
      </c>
      <c r="Q31" s="223">
        <f t="shared" si="22"/>
        <v>37.5</v>
      </c>
      <c r="R31" s="223">
        <f t="shared" si="22"/>
        <v>33.333333333333329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>
        <f t="shared" si="22"/>
        <v>0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 t="str">
        <f t="shared" si="22"/>
        <v>-</v>
      </c>
      <c r="AG31" s="223" t="str">
        <f t="shared" si="22"/>
        <v>-</v>
      </c>
      <c r="AH31" s="223" t="str">
        <f t="shared" si="22"/>
        <v>-</v>
      </c>
      <c r="AI31" s="223" t="str">
        <f t="shared" si="22"/>
        <v>-</v>
      </c>
      <c r="AJ31" s="223" t="str">
        <f t="shared" si="22"/>
        <v>-</v>
      </c>
      <c r="AK31" s="223" t="str">
        <f t="shared" si="22"/>
        <v>-</v>
      </c>
      <c r="AL31" s="223" t="str">
        <f t="shared" si="22"/>
        <v>-</v>
      </c>
      <c r="AM31" s="223" t="str">
        <f t="shared" si="22"/>
        <v>-</v>
      </c>
      <c r="AN31" s="223" t="str">
        <f t="shared" si="22"/>
        <v>-</v>
      </c>
      <c r="AO31" s="223" t="str">
        <f t="shared" si="22"/>
        <v>-</v>
      </c>
      <c r="AP31" s="223" t="str">
        <f t="shared" si="22"/>
        <v>-</v>
      </c>
      <c r="AQ31" s="223">
        <f t="shared" si="22"/>
        <v>60</v>
      </c>
      <c r="AR31" s="223">
        <f t="shared" si="22"/>
        <v>25</v>
      </c>
      <c r="AS31" s="223" t="str">
        <f t="shared" si="22"/>
        <v>-</v>
      </c>
      <c r="AT31" s="223">
        <f t="shared" si="22"/>
        <v>33.333333333333336</v>
      </c>
      <c r="AU31" s="223">
        <f t="shared" si="22"/>
        <v>30.76923076923077</v>
      </c>
      <c r="AV31" s="223">
        <f t="shared" si="22"/>
        <v>37.704918032786885</v>
      </c>
      <c r="AW31" s="223">
        <f t="shared" si="22"/>
        <v>30</v>
      </c>
      <c r="AX31" s="223" t="str">
        <f t="shared" si="22"/>
        <v>-</v>
      </c>
      <c r="AY31" s="223" t="str">
        <f t="shared" si="22"/>
        <v>-</v>
      </c>
      <c r="AZ31" s="223" t="str">
        <f t="shared" si="22"/>
        <v>-</v>
      </c>
      <c r="BA31" s="223" t="str">
        <f t="shared" si="22"/>
        <v>-</v>
      </c>
      <c r="BB31" s="223" t="str">
        <f t="shared" si="22"/>
        <v>-</v>
      </c>
      <c r="BC31" s="223" t="str">
        <f t="shared" si="22"/>
        <v>-</v>
      </c>
      <c r="BD31" s="223" t="str">
        <f t="shared" si="22"/>
        <v>-</v>
      </c>
      <c r="BE31" s="223" t="str">
        <f t="shared" si="22"/>
        <v>-</v>
      </c>
      <c r="BF31" s="223" t="str">
        <f t="shared" si="22"/>
        <v>-</v>
      </c>
      <c r="BG31" s="223" t="str">
        <f t="shared" si="22"/>
        <v>-</v>
      </c>
      <c r="BH31" s="223" t="str">
        <f t="shared" si="22"/>
        <v>-</v>
      </c>
      <c r="BI31" s="223" t="str">
        <f t="shared" si="22"/>
        <v>-</v>
      </c>
      <c r="BJ31" s="223" t="str">
        <f t="shared" si="22"/>
        <v>-</v>
      </c>
      <c r="BK31" s="223" t="str">
        <f t="shared" si="22"/>
        <v>-</v>
      </c>
      <c r="BL31" s="223" t="str">
        <f t="shared" si="22"/>
        <v>-</v>
      </c>
      <c r="BM31" s="223" t="str">
        <f t="shared" si="22"/>
        <v>-</v>
      </c>
      <c r="BN31" s="223" t="str">
        <f t="shared" si="22"/>
        <v>-</v>
      </c>
      <c r="BO31" s="270">
        <f t="shared" ref="BO31:BO32" si="23">AVERAGE(O31:BN31)</f>
        <v>30.240074133516757</v>
      </c>
    </row>
    <row r="32" spans="1:67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8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23"/>
        <v>#DIV/0!</v>
      </c>
    </row>
    <row r="33" spans="1:67" ht="12.75" customHeight="1" x14ac:dyDescent="0.2">
      <c r="A33" s="304" t="s">
        <v>493</v>
      </c>
      <c r="B33" s="304" t="s">
        <v>511</v>
      </c>
      <c r="C33" s="304" t="s">
        <v>170</v>
      </c>
      <c r="D33" s="304" t="s">
        <v>618</v>
      </c>
      <c r="E33" s="304" t="s">
        <v>495</v>
      </c>
      <c r="F33" s="304" t="s">
        <v>512</v>
      </c>
      <c r="G33" s="304"/>
      <c r="H33" s="305" t="s">
        <v>78</v>
      </c>
      <c r="I33" s="304" t="s">
        <v>513</v>
      </c>
      <c r="J33" s="304"/>
      <c r="K33" s="304"/>
      <c r="L33" s="304"/>
      <c r="M33" s="303"/>
      <c r="N33" s="219" t="s">
        <v>934</v>
      </c>
      <c r="O33" s="230">
        <v>3</v>
      </c>
      <c r="P33" s="230">
        <v>3</v>
      </c>
      <c r="Q33" s="230">
        <v>0</v>
      </c>
      <c r="R33" s="230">
        <v>0</v>
      </c>
      <c r="S33" s="230">
        <v>0</v>
      </c>
      <c r="T33" s="230">
        <v>1</v>
      </c>
      <c r="U33" s="230">
        <v>0</v>
      </c>
      <c r="V33" s="230">
        <v>0</v>
      </c>
      <c r="W33" s="230">
        <v>0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1</v>
      </c>
      <c r="AD33" s="230">
        <v>0</v>
      </c>
      <c r="AE33" s="230">
        <v>0</v>
      </c>
      <c r="AF33" s="230">
        <v>0</v>
      </c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230">
        <v>0</v>
      </c>
      <c r="AN33" s="230">
        <v>0</v>
      </c>
      <c r="AO33" s="230">
        <v>0</v>
      </c>
      <c r="AP33" s="230">
        <v>0</v>
      </c>
      <c r="AQ33" s="230">
        <v>0</v>
      </c>
      <c r="AR33" s="230">
        <v>0</v>
      </c>
      <c r="AS33" s="230">
        <v>10</v>
      </c>
      <c r="AT33" s="230">
        <v>10</v>
      </c>
      <c r="AU33" s="230">
        <v>25</v>
      </c>
      <c r="AV33" s="230">
        <v>119</v>
      </c>
      <c r="AW33" s="230">
        <v>31</v>
      </c>
      <c r="AX33" s="230">
        <v>136</v>
      </c>
      <c r="AY33" s="230">
        <v>118</v>
      </c>
      <c r="AZ33" s="230">
        <v>47</v>
      </c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132">
        <f t="shared" ref="BO33:BO35" si="24">SUM(O33:BN33)</f>
        <v>504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>
        <v>3</v>
      </c>
      <c r="P34" s="230">
        <v>4</v>
      </c>
      <c r="Q34" s="230">
        <v>0</v>
      </c>
      <c r="R34" s="230">
        <v>1</v>
      </c>
      <c r="S34" s="230">
        <v>1</v>
      </c>
      <c r="T34" s="230">
        <v>1</v>
      </c>
      <c r="U34" s="230">
        <v>0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0</v>
      </c>
      <c r="AG34" s="230">
        <v>2</v>
      </c>
      <c r="AH34" s="230">
        <v>1</v>
      </c>
      <c r="AI34" s="230">
        <v>1</v>
      </c>
      <c r="AJ34" s="230">
        <v>0</v>
      </c>
      <c r="AK34" s="230">
        <v>0</v>
      </c>
      <c r="AL34" s="230">
        <v>0</v>
      </c>
      <c r="AM34" s="230">
        <v>0</v>
      </c>
      <c r="AN34" s="230">
        <v>0</v>
      </c>
      <c r="AO34" s="230">
        <v>0</v>
      </c>
      <c r="AP34" s="230">
        <v>0</v>
      </c>
      <c r="AQ34" s="230">
        <v>1</v>
      </c>
      <c r="AR34" s="230">
        <v>1</v>
      </c>
      <c r="AS34" s="230">
        <v>26</v>
      </c>
      <c r="AT34" s="230">
        <v>26</v>
      </c>
      <c r="AU34" s="230">
        <v>66</v>
      </c>
      <c r="AV34" s="230">
        <v>212</v>
      </c>
      <c r="AW34" s="230">
        <v>29</v>
      </c>
      <c r="AX34" s="230">
        <v>45</v>
      </c>
      <c r="AY34" s="230">
        <v>126</v>
      </c>
      <c r="AZ34" s="230">
        <v>42</v>
      </c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132">
        <f t="shared" si="24"/>
        <v>588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>
        <f t="shared" ref="O35:BN35" si="25">IF(ISBLANK(O33),"-",O33+O34)</f>
        <v>6</v>
      </c>
      <c r="P35" s="222">
        <f t="shared" si="25"/>
        <v>7</v>
      </c>
      <c r="Q35" s="222">
        <f t="shared" si="25"/>
        <v>0</v>
      </c>
      <c r="R35" s="222">
        <f t="shared" si="25"/>
        <v>1</v>
      </c>
      <c r="S35" s="222">
        <f t="shared" si="25"/>
        <v>1</v>
      </c>
      <c r="T35" s="222">
        <f t="shared" si="25"/>
        <v>2</v>
      </c>
      <c r="U35" s="222">
        <f t="shared" si="25"/>
        <v>0</v>
      </c>
      <c r="V35" s="222">
        <f t="shared" si="25"/>
        <v>0</v>
      </c>
      <c r="W35" s="222">
        <f t="shared" si="25"/>
        <v>0</v>
      </c>
      <c r="X35" s="222">
        <f t="shared" si="25"/>
        <v>0</v>
      </c>
      <c r="Y35" s="222">
        <f t="shared" si="25"/>
        <v>0</v>
      </c>
      <c r="Z35" s="222">
        <f t="shared" si="25"/>
        <v>0</v>
      </c>
      <c r="AA35" s="222">
        <f t="shared" si="25"/>
        <v>0</v>
      </c>
      <c r="AB35" s="222">
        <f t="shared" si="25"/>
        <v>0</v>
      </c>
      <c r="AC35" s="222">
        <f t="shared" si="25"/>
        <v>1</v>
      </c>
      <c r="AD35" s="222">
        <f t="shared" si="25"/>
        <v>0</v>
      </c>
      <c r="AE35" s="222">
        <f t="shared" si="25"/>
        <v>0</v>
      </c>
      <c r="AF35" s="222">
        <f t="shared" si="25"/>
        <v>0</v>
      </c>
      <c r="AG35" s="222">
        <f t="shared" si="25"/>
        <v>2</v>
      </c>
      <c r="AH35" s="222">
        <f t="shared" si="25"/>
        <v>1</v>
      </c>
      <c r="AI35" s="222">
        <f t="shared" si="25"/>
        <v>1</v>
      </c>
      <c r="AJ35" s="222">
        <f t="shared" si="25"/>
        <v>0</v>
      </c>
      <c r="AK35" s="222">
        <f t="shared" si="25"/>
        <v>0</v>
      </c>
      <c r="AL35" s="222">
        <f t="shared" si="25"/>
        <v>0</v>
      </c>
      <c r="AM35" s="222">
        <f t="shared" si="25"/>
        <v>0</v>
      </c>
      <c r="AN35" s="222">
        <f t="shared" si="25"/>
        <v>0</v>
      </c>
      <c r="AO35" s="222">
        <f t="shared" si="25"/>
        <v>0</v>
      </c>
      <c r="AP35" s="222">
        <f t="shared" si="25"/>
        <v>0</v>
      </c>
      <c r="AQ35" s="222">
        <f t="shared" si="25"/>
        <v>1</v>
      </c>
      <c r="AR35" s="222">
        <f t="shared" si="25"/>
        <v>1</v>
      </c>
      <c r="AS35" s="222">
        <f t="shared" si="25"/>
        <v>36</v>
      </c>
      <c r="AT35" s="222">
        <f t="shared" si="25"/>
        <v>36</v>
      </c>
      <c r="AU35" s="222">
        <f t="shared" si="25"/>
        <v>91</v>
      </c>
      <c r="AV35" s="222">
        <f t="shared" si="25"/>
        <v>331</v>
      </c>
      <c r="AW35" s="222">
        <f t="shared" si="25"/>
        <v>60</v>
      </c>
      <c r="AX35" s="222">
        <f t="shared" si="25"/>
        <v>181</v>
      </c>
      <c r="AY35" s="222">
        <f t="shared" si="25"/>
        <v>244</v>
      </c>
      <c r="AZ35" s="222">
        <f t="shared" si="25"/>
        <v>89</v>
      </c>
      <c r="BA35" s="222" t="str">
        <f t="shared" si="25"/>
        <v>-</v>
      </c>
      <c r="BB35" s="222" t="str">
        <f t="shared" si="25"/>
        <v>-</v>
      </c>
      <c r="BC35" s="222" t="str">
        <f t="shared" si="25"/>
        <v>-</v>
      </c>
      <c r="BD35" s="222" t="str">
        <f t="shared" si="25"/>
        <v>-</v>
      </c>
      <c r="BE35" s="222" t="str">
        <f t="shared" si="25"/>
        <v>-</v>
      </c>
      <c r="BF35" s="222" t="str">
        <f t="shared" si="25"/>
        <v>-</v>
      </c>
      <c r="BG35" s="222" t="str">
        <f t="shared" si="25"/>
        <v>-</v>
      </c>
      <c r="BH35" s="222" t="str">
        <f t="shared" si="25"/>
        <v>-</v>
      </c>
      <c r="BI35" s="222" t="str">
        <f t="shared" si="25"/>
        <v>-</v>
      </c>
      <c r="BJ35" s="222" t="str">
        <f t="shared" si="25"/>
        <v>-</v>
      </c>
      <c r="BK35" s="222" t="str">
        <f t="shared" si="25"/>
        <v>-</v>
      </c>
      <c r="BL35" s="222" t="str">
        <f t="shared" si="25"/>
        <v>-</v>
      </c>
      <c r="BM35" s="222" t="str">
        <f t="shared" si="25"/>
        <v>-</v>
      </c>
      <c r="BN35" s="222" t="str">
        <f t="shared" si="25"/>
        <v>-</v>
      </c>
      <c r="BO35" s="133">
        <f t="shared" si="24"/>
        <v>1092</v>
      </c>
    </row>
    <row r="36" spans="1:67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>
        <f t="shared" ref="O36:BN36" si="26">IF(ISNUMBER(O35),(IF(O35&gt;0,(100/(O33+O34))*O33,"-")),"-")</f>
        <v>50</v>
      </c>
      <c r="P36" s="223">
        <f t="shared" si="26"/>
        <v>42.857142857142861</v>
      </c>
      <c r="Q36" s="223" t="str">
        <f t="shared" si="26"/>
        <v>-</v>
      </c>
      <c r="R36" s="223">
        <f t="shared" si="26"/>
        <v>0</v>
      </c>
      <c r="S36" s="223">
        <f t="shared" si="26"/>
        <v>0</v>
      </c>
      <c r="T36" s="223">
        <f t="shared" si="26"/>
        <v>50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>
        <f t="shared" si="26"/>
        <v>100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>
        <f t="shared" si="26"/>
        <v>0</v>
      </c>
      <c r="AH36" s="223">
        <f t="shared" si="26"/>
        <v>0</v>
      </c>
      <c r="AI36" s="223">
        <f t="shared" si="26"/>
        <v>0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 t="str">
        <f t="shared" si="26"/>
        <v>-</v>
      </c>
      <c r="AN36" s="223" t="str">
        <f t="shared" si="26"/>
        <v>-</v>
      </c>
      <c r="AO36" s="223" t="str">
        <f t="shared" si="26"/>
        <v>-</v>
      </c>
      <c r="AP36" s="223" t="str">
        <f t="shared" si="26"/>
        <v>-</v>
      </c>
      <c r="AQ36" s="223">
        <f t="shared" si="26"/>
        <v>0</v>
      </c>
      <c r="AR36" s="223">
        <f t="shared" si="26"/>
        <v>0</v>
      </c>
      <c r="AS36" s="223">
        <f t="shared" si="26"/>
        <v>27.777777777777779</v>
      </c>
      <c r="AT36" s="223">
        <f t="shared" si="26"/>
        <v>27.777777777777779</v>
      </c>
      <c r="AU36" s="223">
        <f t="shared" si="26"/>
        <v>27.472527472527474</v>
      </c>
      <c r="AV36" s="223">
        <f t="shared" si="26"/>
        <v>35.951661631419938</v>
      </c>
      <c r="AW36" s="223">
        <f t="shared" si="26"/>
        <v>51.666666666666671</v>
      </c>
      <c r="AX36" s="223">
        <f t="shared" si="26"/>
        <v>75.138121546961329</v>
      </c>
      <c r="AY36" s="223">
        <f t="shared" si="26"/>
        <v>48.360655737704917</v>
      </c>
      <c r="AZ36" s="223">
        <f t="shared" si="26"/>
        <v>52.808988764044948</v>
      </c>
      <c r="BA36" s="223" t="str">
        <f t="shared" si="26"/>
        <v>-</v>
      </c>
      <c r="BB36" s="223" t="str">
        <f t="shared" si="26"/>
        <v>-</v>
      </c>
      <c r="BC36" s="223" t="str">
        <f t="shared" si="26"/>
        <v>-</v>
      </c>
      <c r="BD36" s="223" t="str">
        <f t="shared" si="26"/>
        <v>-</v>
      </c>
      <c r="BE36" s="223" t="str">
        <f t="shared" si="26"/>
        <v>-</v>
      </c>
      <c r="BF36" s="223" t="str">
        <f t="shared" si="26"/>
        <v>-</v>
      </c>
      <c r="BG36" s="223" t="str">
        <f t="shared" si="26"/>
        <v>-</v>
      </c>
      <c r="BH36" s="223" t="str">
        <f t="shared" si="26"/>
        <v>-</v>
      </c>
      <c r="BI36" s="223" t="str">
        <f t="shared" si="26"/>
        <v>-</v>
      </c>
      <c r="BJ36" s="223" t="str">
        <f t="shared" si="26"/>
        <v>-</v>
      </c>
      <c r="BK36" s="223" t="str">
        <f t="shared" si="26"/>
        <v>-</v>
      </c>
      <c r="BL36" s="223" t="str">
        <f t="shared" si="26"/>
        <v>-</v>
      </c>
      <c r="BM36" s="223" t="str">
        <f t="shared" si="26"/>
        <v>-</v>
      </c>
      <c r="BN36" s="223" t="str">
        <f t="shared" si="26"/>
        <v>-</v>
      </c>
      <c r="BO36" s="270">
        <f t="shared" ref="BO36:BO37" si="27">AVERAGE(O36:BN36)</f>
        <v>31.042701064843353</v>
      </c>
    </row>
    <row r="37" spans="1:67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8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27"/>
        <v>#DIV/0!</v>
      </c>
    </row>
    <row r="38" spans="1:67" ht="12.75" customHeight="1" x14ac:dyDescent="0.2">
      <c r="A38" s="304" t="s">
        <v>493</v>
      </c>
      <c r="B38" s="304" t="s">
        <v>514</v>
      </c>
      <c r="C38" s="304" t="s">
        <v>170</v>
      </c>
      <c r="D38" s="304" t="s">
        <v>618</v>
      </c>
      <c r="E38" s="304" t="s">
        <v>495</v>
      </c>
      <c r="F38" s="304" t="s">
        <v>515</v>
      </c>
      <c r="G38" s="304"/>
      <c r="H38" s="305" t="s">
        <v>365</v>
      </c>
      <c r="I38" s="304" t="s">
        <v>516</v>
      </c>
      <c r="J38" s="304"/>
      <c r="K38" s="304"/>
      <c r="L38" s="304"/>
      <c r="M38" s="303"/>
      <c r="N38" s="219" t="s">
        <v>934</v>
      </c>
      <c r="O38" s="230">
        <v>1</v>
      </c>
      <c r="P38" s="230">
        <v>2</v>
      </c>
      <c r="Q38" s="230">
        <v>50</v>
      </c>
      <c r="R38" s="230">
        <v>51</v>
      </c>
      <c r="S38" s="230"/>
      <c r="T38" s="230"/>
      <c r="U38" s="230">
        <v>11</v>
      </c>
      <c r="V38" s="230">
        <v>12</v>
      </c>
      <c r="W38" s="230">
        <v>1</v>
      </c>
      <c r="X38" s="230">
        <v>1</v>
      </c>
      <c r="Y38" s="230">
        <v>1</v>
      </c>
      <c r="Z38" s="230">
        <v>1</v>
      </c>
      <c r="AA38" s="230">
        <v>2</v>
      </c>
      <c r="AB38" s="230">
        <v>6</v>
      </c>
      <c r="AC38" s="230">
        <v>6</v>
      </c>
      <c r="AD38" s="230">
        <v>0</v>
      </c>
      <c r="AE38" s="230">
        <v>0</v>
      </c>
      <c r="AF38" s="230">
        <v>0</v>
      </c>
      <c r="AG38" s="230">
        <v>0</v>
      </c>
      <c r="AH38" s="230">
        <v>1</v>
      </c>
      <c r="AI38" s="230">
        <v>0</v>
      </c>
      <c r="AJ38" s="230">
        <v>0</v>
      </c>
      <c r="AK38" s="230">
        <v>1</v>
      </c>
      <c r="AL38" s="230">
        <v>0</v>
      </c>
      <c r="AM38" s="230">
        <v>0</v>
      </c>
      <c r="AN38" s="230">
        <v>0</v>
      </c>
      <c r="AO38" s="230">
        <v>1</v>
      </c>
      <c r="AP38" s="230">
        <v>0</v>
      </c>
      <c r="AQ38" s="230">
        <v>1</v>
      </c>
      <c r="AR38" s="230">
        <v>4</v>
      </c>
      <c r="AS38" s="230">
        <v>36</v>
      </c>
      <c r="AT38" s="230">
        <v>36</v>
      </c>
      <c r="AU38" s="230">
        <v>32</v>
      </c>
      <c r="AV38" s="230">
        <v>98</v>
      </c>
      <c r="AW38" s="230">
        <v>63</v>
      </c>
      <c r="AX38" s="230">
        <v>95</v>
      </c>
      <c r="AY38" s="230">
        <v>101</v>
      </c>
      <c r="AZ38" s="230">
        <v>171</v>
      </c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132">
        <f t="shared" ref="BO38:BO40" si="28">SUM(O38:BN38)</f>
        <v>785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>
        <v>4</v>
      </c>
      <c r="P39" s="230">
        <v>4</v>
      </c>
      <c r="Q39" s="230">
        <v>44</v>
      </c>
      <c r="R39" s="230">
        <v>44</v>
      </c>
      <c r="S39" s="230"/>
      <c r="T39" s="230"/>
      <c r="U39" s="230">
        <v>13</v>
      </c>
      <c r="V39" s="230">
        <v>13</v>
      </c>
      <c r="W39" s="230">
        <v>2</v>
      </c>
      <c r="X39" s="230">
        <v>1</v>
      </c>
      <c r="Y39" s="230">
        <v>2</v>
      </c>
      <c r="Z39" s="230">
        <v>0</v>
      </c>
      <c r="AA39" s="230">
        <v>1</v>
      </c>
      <c r="AB39" s="230">
        <v>3</v>
      </c>
      <c r="AC39" s="230">
        <v>4</v>
      </c>
      <c r="AD39" s="230">
        <v>0</v>
      </c>
      <c r="AE39" s="230">
        <v>1</v>
      </c>
      <c r="AF39" s="230">
        <v>0</v>
      </c>
      <c r="AG39" s="230">
        <v>1</v>
      </c>
      <c r="AH39" s="230">
        <v>0</v>
      </c>
      <c r="AI39" s="230">
        <v>1</v>
      </c>
      <c r="AJ39" s="230">
        <v>0</v>
      </c>
      <c r="AK39" s="230">
        <v>1</v>
      </c>
      <c r="AL39" s="230">
        <v>0</v>
      </c>
      <c r="AM39" s="230">
        <v>0</v>
      </c>
      <c r="AN39" s="230">
        <v>0</v>
      </c>
      <c r="AO39" s="230">
        <v>0</v>
      </c>
      <c r="AP39" s="230">
        <v>2</v>
      </c>
      <c r="AQ39" s="230">
        <v>0</v>
      </c>
      <c r="AR39" s="230">
        <v>5</v>
      </c>
      <c r="AS39" s="230">
        <v>18</v>
      </c>
      <c r="AT39" s="230">
        <v>18</v>
      </c>
      <c r="AU39" s="230">
        <v>63</v>
      </c>
      <c r="AV39" s="230">
        <v>86</v>
      </c>
      <c r="AW39" s="230">
        <v>39</v>
      </c>
      <c r="AX39" s="230">
        <v>102</v>
      </c>
      <c r="AY39" s="230">
        <v>149</v>
      </c>
      <c r="AZ39" s="230">
        <v>185</v>
      </c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132">
        <f t="shared" si="28"/>
        <v>806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>
        <f t="shared" ref="O40:BN40" si="29">IF(ISBLANK(O38),"-",O38+O39)</f>
        <v>5</v>
      </c>
      <c r="P40" s="222">
        <f t="shared" si="29"/>
        <v>6</v>
      </c>
      <c r="Q40" s="222">
        <f t="shared" si="29"/>
        <v>94</v>
      </c>
      <c r="R40" s="222">
        <f t="shared" si="29"/>
        <v>95</v>
      </c>
      <c r="S40" s="222" t="str">
        <f t="shared" si="29"/>
        <v>-</v>
      </c>
      <c r="T40" s="222" t="str">
        <f t="shared" si="29"/>
        <v>-</v>
      </c>
      <c r="U40" s="222">
        <f t="shared" si="29"/>
        <v>24</v>
      </c>
      <c r="V40" s="222">
        <f t="shared" si="29"/>
        <v>25</v>
      </c>
      <c r="W40" s="222">
        <f t="shared" si="29"/>
        <v>3</v>
      </c>
      <c r="X40" s="222">
        <f t="shared" si="29"/>
        <v>2</v>
      </c>
      <c r="Y40" s="222">
        <f t="shared" si="29"/>
        <v>3</v>
      </c>
      <c r="Z40" s="222">
        <f t="shared" si="29"/>
        <v>1</v>
      </c>
      <c r="AA40" s="222">
        <f t="shared" si="29"/>
        <v>3</v>
      </c>
      <c r="AB40" s="222">
        <f t="shared" si="29"/>
        <v>9</v>
      </c>
      <c r="AC40" s="222">
        <f t="shared" si="29"/>
        <v>10</v>
      </c>
      <c r="AD40" s="222">
        <f t="shared" si="29"/>
        <v>0</v>
      </c>
      <c r="AE40" s="222">
        <f t="shared" si="29"/>
        <v>1</v>
      </c>
      <c r="AF40" s="222">
        <f t="shared" si="29"/>
        <v>0</v>
      </c>
      <c r="AG40" s="222">
        <f t="shared" si="29"/>
        <v>1</v>
      </c>
      <c r="AH40" s="222">
        <f t="shared" si="29"/>
        <v>1</v>
      </c>
      <c r="AI40" s="222">
        <f t="shared" si="29"/>
        <v>1</v>
      </c>
      <c r="AJ40" s="222">
        <f t="shared" si="29"/>
        <v>0</v>
      </c>
      <c r="AK40" s="222">
        <f t="shared" si="29"/>
        <v>2</v>
      </c>
      <c r="AL40" s="222">
        <f t="shared" si="29"/>
        <v>0</v>
      </c>
      <c r="AM40" s="222">
        <f t="shared" si="29"/>
        <v>0</v>
      </c>
      <c r="AN40" s="222">
        <f t="shared" si="29"/>
        <v>0</v>
      </c>
      <c r="AO40" s="222">
        <f t="shared" si="29"/>
        <v>1</v>
      </c>
      <c r="AP40" s="222">
        <f t="shared" si="29"/>
        <v>2</v>
      </c>
      <c r="AQ40" s="222">
        <f t="shared" si="29"/>
        <v>1</v>
      </c>
      <c r="AR40" s="222">
        <f t="shared" si="29"/>
        <v>9</v>
      </c>
      <c r="AS40" s="222">
        <f t="shared" si="29"/>
        <v>54</v>
      </c>
      <c r="AT40" s="222">
        <f t="shared" si="29"/>
        <v>54</v>
      </c>
      <c r="AU40" s="222">
        <f t="shared" si="29"/>
        <v>95</v>
      </c>
      <c r="AV40" s="222">
        <f t="shared" si="29"/>
        <v>184</v>
      </c>
      <c r="AW40" s="222">
        <f t="shared" si="29"/>
        <v>102</v>
      </c>
      <c r="AX40" s="222">
        <f t="shared" si="29"/>
        <v>197</v>
      </c>
      <c r="AY40" s="222">
        <f t="shared" si="29"/>
        <v>250</v>
      </c>
      <c r="AZ40" s="222">
        <f t="shared" si="29"/>
        <v>356</v>
      </c>
      <c r="BA40" s="222" t="str">
        <f t="shared" si="29"/>
        <v>-</v>
      </c>
      <c r="BB40" s="222" t="str">
        <f t="shared" si="29"/>
        <v>-</v>
      </c>
      <c r="BC40" s="222" t="str">
        <f t="shared" si="29"/>
        <v>-</v>
      </c>
      <c r="BD40" s="222" t="str">
        <f t="shared" si="29"/>
        <v>-</v>
      </c>
      <c r="BE40" s="222" t="str">
        <f t="shared" si="29"/>
        <v>-</v>
      </c>
      <c r="BF40" s="222" t="str">
        <f t="shared" si="29"/>
        <v>-</v>
      </c>
      <c r="BG40" s="222" t="str">
        <f t="shared" si="29"/>
        <v>-</v>
      </c>
      <c r="BH40" s="222" t="str">
        <f t="shared" si="29"/>
        <v>-</v>
      </c>
      <c r="BI40" s="222" t="str">
        <f t="shared" si="29"/>
        <v>-</v>
      </c>
      <c r="BJ40" s="222" t="str">
        <f t="shared" si="29"/>
        <v>-</v>
      </c>
      <c r="BK40" s="222" t="str">
        <f t="shared" si="29"/>
        <v>-</v>
      </c>
      <c r="BL40" s="222" t="str">
        <f t="shared" si="29"/>
        <v>-</v>
      </c>
      <c r="BM40" s="222" t="str">
        <f t="shared" si="29"/>
        <v>-</v>
      </c>
      <c r="BN40" s="222" t="str">
        <f t="shared" si="29"/>
        <v>-</v>
      </c>
      <c r="BO40" s="133">
        <f t="shared" si="28"/>
        <v>1591</v>
      </c>
    </row>
    <row r="41" spans="1:6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>
        <f t="shared" ref="O41:BN41" si="30">IF(ISNUMBER(O40),(IF(O40&gt;0,(100/(O38+O39))*O38,"-")),"-")</f>
        <v>20</v>
      </c>
      <c r="P41" s="223">
        <f t="shared" si="30"/>
        <v>33.333333333333336</v>
      </c>
      <c r="Q41" s="223">
        <f t="shared" si="30"/>
        <v>53.191489361702125</v>
      </c>
      <c r="R41" s="223">
        <f t="shared" si="30"/>
        <v>53.684210526315788</v>
      </c>
      <c r="S41" s="223" t="str">
        <f t="shared" si="30"/>
        <v>-</v>
      </c>
      <c r="T41" s="223" t="str">
        <f t="shared" si="30"/>
        <v>-</v>
      </c>
      <c r="U41" s="223">
        <f t="shared" si="30"/>
        <v>45.833333333333336</v>
      </c>
      <c r="V41" s="223">
        <f t="shared" si="30"/>
        <v>48</v>
      </c>
      <c r="W41" s="223">
        <f t="shared" si="30"/>
        <v>33.333333333333336</v>
      </c>
      <c r="X41" s="223">
        <f t="shared" si="30"/>
        <v>50</v>
      </c>
      <c r="Y41" s="223">
        <f t="shared" si="30"/>
        <v>33.333333333333336</v>
      </c>
      <c r="Z41" s="223">
        <f t="shared" si="30"/>
        <v>100</v>
      </c>
      <c r="AA41" s="223">
        <f t="shared" si="30"/>
        <v>66.666666666666671</v>
      </c>
      <c r="AB41" s="223">
        <f t="shared" si="30"/>
        <v>66.666666666666657</v>
      </c>
      <c r="AC41" s="223">
        <f t="shared" si="30"/>
        <v>60</v>
      </c>
      <c r="AD41" s="223" t="str">
        <f t="shared" si="30"/>
        <v>-</v>
      </c>
      <c r="AE41" s="223">
        <f t="shared" si="30"/>
        <v>0</v>
      </c>
      <c r="AF41" s="223" t="str">
        <f t="shared" si="30"/>
        <v>-</v>
      </c>
      <c r="AG41" s="223">
        <f t="shared" si="30"/>
        <v>0</v>
      </c>
      <c r="AH41" s="223">
        <f t="shared" si="30"/>
        <v>100</v>
      </c>
      <c r="AI41" s="223">
        <f t="shared" si="30"/>
        <v>0</v>
      </c>
      <c r="AJ41" s="223" t="str">
        <f t="shared" si="30"/>
        <v>-</v>
      </c>
      <c r="AK41" s="223">
        <f t="shared" si="30"/>
        <v>50</v>
      </c>
      <c r="AL41" s="223" t="str">
        <f t="shared" si="30"/>
        <v>-</v>
      </c>
      <c r="AM41" s="223" t="str">
        <f t="shared" si="30"/>
        <v>-</v>
      </c>
      <c r="AN41" s="223" t="str">
        <f t="shared" si="30"/>
        <v>-</v>
      </c>
      <c r="AO41" s="223">
        <f t="shared" si="30"/>
        <v>100</v>
      </c>
      <c r="AP41" s="223">
        <f t="shared" si="30"/>
        <v>0</v>
      </c>
      <c r="AQ41" s="223">
        <f t="shared" si="30"/>
        <v>100</v>
      </c>
      <c r="AR41" s="223">
        <f t="shared" si="30"/>
        <v>44.444444444444443</v>
      </c>
      <c r="AS41" s="223">
        <f t="shared" si="30"/>
        <v>66.666666666666671</v>
      </c>
      <c r="AT41" s="223">
        <f t="shared" si="30"/>
        <v>66.666666666666671</v>
      </c>
      <c r="AU41" s="223">
        <f t="shared" si="30"/>
        <v>33.684210526315788</v>
      </c>
      <c r="AV41" s="223">
        <f t="shared" si="30"/>
        <v>53.260869565217391</v>
      </c>
      <c r="AW41" s="223">
        <f t="shared" si="30"/>
        <v>61.764705882352942</v>
      </c>
      <c r="AX41" s="223">
        <f t="shared" si="30"/>
        <v>48.223350253807105</v>
      </c>
      <c r="AY41" s="223">
        <f t="shared" si="30"/>
        <v>40.400000000000006</v>
      </c>
      <c r="AZ41" s="223">
        <f t="shared" si="30"/>
        <v>48.033707865168545</v>
      </c>
      <c r="BA41" s="223" t="str">
        <f t="shared" si="30"/>
        <v>-</v>
      </c>
      <c r="BB41" s="223" t="str">
        <f t="shared" si="30"/>
        <v>-</v>
      </c>
      <c r="BC41" s="223" t="str">
        <f t="shared" si="30"/>
        <v>-</v>
      </c>
      <c r="BD41" s="223" t="str">
        <f t="shared" si="30"/>
        <v>-</v>
      </c>
      <c r="BE41" s="223" t="str">
        <f t="shared" si="30"/>
        <v>-</v>
      </c>
      <c r="BF41" s="223" t="str">
        <f t="shared" si="30"/>
        <v>-</v>
      </c>
      <c r="BG41" s="223" t="str">
        <f t="shared" si="30"/>
        <v>-</v>
      </c>
      <c r="BH41" s="223" t="str">
        <f t="shared" si="30"/>
        <v>-</v>
      </c>
      <c r="BI41" s="223" t="str">
        <f t="shared" si="30"/>
        <v>-</v>
      </c>
      <c r="BJ41" s="223" t="str">
        <f t="shared" si="30"/>
        <v>-</v>
      </c>
      <c r="BK41" s="223" t="str">
        <f t="shared" si="30"/>
        <v>-</v>
      </c>
      <c r="BL41" s="223" t="str">
        <f t="shared" si="30"/>
        <v>-</v>
      </c>
      <c r="BM41" s="223" t="str">
        <f t="shared" si="30"/>
        <v>-</v>
      </c>
      <c r="BN41" s="223" t="str">
        <f t="shared" si="30"/>
        <v>-</v>
      </c>
      <c r="BO41" s="270">
        <f t="shared" ref="BO41:BO42" si="31">AVERAGE(O41:BN41)</f>
        <v>49.239566280844151</v>
      </c>
    </row>
    <row r="42" spans="1:67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8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31"/>
        <v>#DIV/0!</v>
      </c>
    </row>
    <row r="43" spans="1:67" ht="12.75" customHeight="1" x14ac:dyDescent="0.2">
      <c r="A43" s="304" t="s">
        <v>493</v>
      </c>
      <c r="B43" s="304" t="s">
        <v>517</v>
      </c>
      <c r="C43" s="304" t="s">
        <v>170</v>
      </c>
      <c r="D43" s="304" t="s">
        <v>618</v>
      </c>
      <c r="E43" s="304" t="s">
        <v>495</v>
      </c>
      <c r="F43" s="304" t="s">
        <v>518</v>
      </c>
      <c r="G43" s="304"/>
      <c r="H43" s="305" t="s">
        <v>78</v>
      </c>
      <c r="I43" s="304" t="s">
        <v>519</v>
      </c>
      <c r="J43" s="304"/>
      <c r="K43" s="304"/>
      <c r="L43" s="304"/>
      <c r="M43" s="303"/>
      <c r="N43" s="219" t="s">
        <v>934</v>
      </c>
      <c r="O43" s="220">
        <v>40</v>
      </c>
      <c r="P43" s="220">
        <v>40</v>
      </c>
      <c r="Q43" s="220">
        <v>125</v>
      </c>
      <c r="R43" s="220">
        <v>126</v>
      </c>
      <c r="S43" s="220">
        <v>27</v>
      </c>
      <c r="T43" s="220">
        <v>28</v>
      </c>
      <c r="U43" s="220">
        <v>1</v>
      </c>
      <c r="V43" s="220">
        <v>1</v>
      </c>
      <c r="W43" s="220">
        <v>0</v>
      </c>
      <c r="X43" s="220">
        <v>0</v>
      </c>
      <c r="Y43" s="220">
        <v>0</v>
      </c>
      <c r="Z43" s="220">
        <v>0</v>
      </c>
      <c r="AA43" s="220">
        <v>0</v>
      </c>
      <c r="AB43" s="220">
        <v>0</v>
      </c>
      <c r="AC43" s="220">
        <v>1</v>
      </c>
      <c r="AD43" s="220">
        <v>0</v>
      </c>
      <c r="AE43" s="220">
        <v>0</v>
      </c>
      <c r="AF43" s="220">
        <v>0</v>
      </c>
      <c r="AG43" s="220">
        <v>0</v>
      </c>
      <c r="AH43" s="220">
        <v>0</v>
      </c>
      <c r="AI43" s="220">
        <v>0</v>
      </c>
      <c r="AJ43" s="220">
        <v>0</v>
      </c>
      <c r="AK43" s="220">
        <v>0</v>
      </c>
      <c r="AL43" s="220">
        <v>0</v>
      </c>
      <c r="AM43" s="220">
        <v>1</v>
      </c>
      <c r="AN43" s="220">
        <v>0</v>
      </c>
      <c r="AO43" s="220">
        <v>1</v>
      </c>
      <c r="AP43" s="220">
        <v>8</v>
      </c>
      <c r="AQ43" s="220">
        <v>3</v>
      </c>
      <c r="AR43" s="220">
        <v>139</v>
      </c>
      <c r="AS43" s="220">
        <v>641</v>
      </c>
      <c r="AT43" s="220">
        <v>328</v>
      </c>
      <c r="AU43" s="220">
        <v>111</v>
      </c>
      <c r="AV43" s="220">
        <v>131</v>
      </c>
      <c r="AW43" s="220">
        <v>67</v>
      </c>
      <c r="AX43" s="220">
        <v>276</v>
      </c>
      <c r="AY43" s="220">
        <v>816</v>
      </c>
      <c r="AZ43" s="220">
        <v>1530</v>
      </c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132">
        <f t="shared" ref="BO43:BO45" si="32">SUM(O43:BN43)</f>
        <v>4441</v>
      </c>
    </row>
    <row r="44" spans="1:67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19" t="s">
        <v>935</v>
      </c>
      <c r="O44" s="220">
        <v>48</v>
      </c>
      <c r="P44" s="220">
        <v>49</v>
      </c>
      <c r="Q44" s="220">
        <v>136</v>
      </c>
      <c r="R44" s="220">
        <v>136</v>
      </c>
      <c r="S44" s="220">
        <v>36</v>
      </c>
      <c r="T44" s="220">
        <v>37</v>
      </c>
      <c r="U44" s="220">
        <v>0</v>
      </c>
      <c r="V44" s="220">
        <v>0</v>
      </c>
      <c r="W44" s="220">
        <v>0</v>
      </c>
      <c r="X44" s="220">
        <v>0</v>
      </c>
      <c r="Y44" s="220">
        <v>0</v>
      </c>
      <c r="Z44" s="220">
        <v>0</v>
      </c>
      <c r="AA44" s="220">
        <v>0</v>
      </c>
      <c r="AB44" s="220">
        <v>0</v>
      </c>
      <c r="AC44" s="220">
        <v>0</v>
      </c>
      <c r="AD44" s="220">
        <v>0</v>
      </c>
      <c r="AE44" s="220">
        <v>0</v>
      </c>
      <c r="AF44" s="220">
        <v>0</v>
      </c>
      <c r="AG44" s="220">
        <v>2</v>
      </c>
      <c r="AH44" s="220">
        <v>2</v>
      </c>
      <c r="AI44" s="220">
        <v>1</v>
      </c>
      <c r="AJ44" s="220">
        <v>0</v>
      </c>
      <c r="AK44" s="220">
        <v>0</v>
      </c>
      <c r="AL44" s="220">
        <v>0</v>
      </c>
      <c r="AM44" s="220">
        <v>0</v>
      </c>
      <c r="AN44" s="220">
        <v>0</v>
      </c>
      <c r="AO44" s="220">
        <v>3</v>
      </c>
      <c r="AP44" s="220">
        <v>16</v>
      </c>
      <c r="AQ44" s="220">
        <v>21</v>
      </c>
      <c r="AR44" s="220">
        <v>268</v>
      </c>
      <c r="AS44" s="220">
        <v>825</v>
      </c>
      <c r="AT44" s="220">
        <v>461</v>
      </c>
      <c r="AU44" s="220">
        <v>65</v>
      </c>
      <c r="AV44" s="220">
        <v>115</v>
      </c>
      <c r="AW44" s="220">
        <v>107</v>
      </c>
      <c r="AX44" s="220">
        <v>270</v>
      </c>
      <c r="AY44" s="220">
        <v>470</v>
      </c>
      <c r="AZ44" s="220">
        <v>681</v>
      </c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132">
        <f t="shared" si="32"/>
        <v>3749</v>
      </c>
    </row>
    <row r="45" spans="1:67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>
        <f t="shared" ref="O45:BN45" si="33">IF(ISBLANK(O43),"-",O43+O44)</f>
        <v>88</v>
      </c>
      <c r="P45" s="222">
        <f t="shared" si="33"/>
        <v>89</v>
      </c>
      <c r="Q45" s="222">
        <f t="shared" si="33"/>
        <v>261</v>
      </c>
      <c r="R45" s="222">
        <f t="shared" si="33"/>
        <v>262</v>
      </c>
      <c r="S45" s="222">
        <f t="shared" si="33"/>
        <v>63</v>
      </c>
      <c r="T45" s="222">
        <f t="shared" si="33"/>
        <v>65</v>
      </c>
      <c r="U45" s="222">
        <f t="shared" si="33"/>
        <v>1</v>
      </c>
      <c r="V45" s="222">
        <f t="shared" si="33"/>
        <v>1</v>
      </c>
      <c r="W45" s="222">
        <f t="shared" si="33"/>
        <v>0</v>
      </c>
      <c r="X45" s="222">
        <f t="shared" si="33"/>
        <v>0</v>
      </c>
      <c r="Y45" s="222">
        <f t="shared" si="33"/>
        <v>0</v>
      </c>
      <c r="Z45" s="222">
        <f t="shared" si="33"/>
        <v>0</v>
      </c>
      <c r="AA45" s="222">
        <f t="shared" si="33"/>
        <v>0</v>
      </c>
      <c r="AB45" s="222">
        <f t="shared" si="33"/>
        <v>0</v>
      </c>
      <c r="AC45" s="222">
        <f t="shared" si="33"/>
        <v>1</v>
      </c>
      <c r="AD45" s="222">
        <f t="shared" si="33"/>
        <v>0</v>
      </c>
      <c r="AE45" s="222">
        <f t="shared" si="33"/>
        <v>0</v>
      </c>
      <c r="AF45" s="222">
        <f t="shared" si="33"/>
        <v>0</v>
      </c>
      <c r="AG45" s="222">
        <f t="shared" si="33"/>
        <v>2</v>
      </c>
      <c r="AH45" s="222">
        <f t="shared" si="33"/>
        <v>2</v>
      </c>
      <c r="AI45" s="222">
        <f t="shared" si="33"/>
        <v>1</v>
      </c>
      <c r="AJ45" s="222">
        <f t="shared" si="33"/>
        <v>0</v>
      </c>
      <c r="AK45" s="222">
        <f t="shared" si="33"/>
        <v>0</v>
      </c>
      <c r="AL45" s="222">
        <f t="shared" si="33"/>
        <v>0</v>
      </c>
      <c r="AM45" s="222">
        <f t="shared" si="33"/>
        <v>1</v>
      </c>
      <c r="AN45" s="222">
        <f t="shared" si="33"/>
        <v>0</v>
      </c>
      <c r="AO45" s="222">
        <f t="shared" si="33"/>
        <v>4</v>
      </c>
      <c r="AP45" s="222">
        <f t="shared" si="33"/>
        <v>24</v>
      </c>
      <c r="AQ45" s="222">
        <f t="shared" si="33"/>
        <v>24</v>
      </c>
      <c r="AR45" s="222">
        <f t="shared" si="33"/>
        <v>407</v>
      </c>
      <c r="AS45" s="222">
        <f t="shared" si="33"/>
        <v>1466</v>
      </c>
      <c r="AT45" s="222">
        <f t="shared" si="33"/>
        <v>789</v>
      </c>
      <c r="AU45" s="222">
        <f t="shared" si="33"/>
        <v>176</v>
      </c>
      <c r="AV45" s="222">
        <f t="shared" si="33"/>
        <v>246</v>
      </c>
      <c r="AW45" s="222">
        <f t="shared" si="33"/>
        <v>174</v>
      </c>
      <c r="AX45" s="222">
        <f t="shared" si="33"/>
        <v>546</v>
      </c>
      <c r="AY45" s="222">
        <f t="shared" si="33"/>
        <v>1286</v>
      </c>
      <c r="AZ45" s="222">
        <f t="shared" si="33"/>
        <v>2211</v>
      </c>
      <c r="BA45" s="222" t="str">
        <f t="shared" si="33"/>
        <v>-</v>
      </c>
      <c r="BB45" s="222" t="str">
        <f t="shared" si="33"/>
        <v>-</v>
      </c>
      <c r="BC45" s="222" t="str">
        <f t="shared" si="33"/>
        <v>-</v>
      </c>
      <c r="BD45" s="222" t="str">
        <f t="shared" si="33"/>
        <v>-</v>
      </c>
      <c r="BE45" s="222" t="str">
        <f t="shared" si="33"/>
        <v>-</v>
      </c>
      <c r="BF45" s="222" t="str">
        <f t="shared" si="33"/>
        <v>-</v>
      </c>
      <c r="BG45" s="222" t="str">
        <f t="shared" si="33"/>
        <v>-</v>
      </c>
      <c r="BH45" s="222" t="str">
        <f t="shared" si="33"/>
        <v>-</v>
      </c>
      <c r="BI45" s="222" t="str">
        <f t="shared" si="33"/>
        <v>-</v>
      </c>
      <c r="BJ45" s="222" t="str">
        <f t="shared" si="33"/>
        <v>-</v>
      </c>
      <c r="BK45" s="222" t="str">
        <f t="shared" si="33"/>
        <v>-</v>
      </c>
      <c r="BL45" s="222" t="str">
        <f t="shared" si="33"/>
        <v>-</v>
      </c>
      <c r="BM45" s="222" t="str">
        <f t="shared" si="33"/>
        <v>-</v>
      </c>
      <c r="BN45" s="222" t="str">
        <f t="shared" si="33"/>
        <v>-</v>
      </c>
      <c r="BO45" s="133">
        <f t="shared" si="32"/>
        <v>8190</v>
      </c>
    </row>
    <row r="46" spans="1:67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>
        <f t="shared" ref="O46:BN46" si="34">IF(ISNUMBER(O45),(IF(O45&gt;0,(100/(O43+O44))*O43,"-")),"-")</f>
        <v>45.45454545454546</v>
      </c>
      <c r="P46" s="223">
        <f t="shared" si="34"/>
        <v>44.943820224719104</v>
      </c>
      <c r="Q46" s="223">
        <f t="shared" si="34"/>
        <v>47.892720306513411</v>
      </c>
      <c r="R46" s="223">
        <f t="shared" si="34"/>
        <v>48.091603053435115</v>
      </c>
      <c r="S46" s="223">
        <f t="shared" si="34"/>
        <v>42.857142857142854</v>
      </c>
      <c r="T46" s="223">
        <f t="shared" si="34"/>
        <v>43.07692307692308</v>
      </c>
      <c r="U46" s="223">
        <f t="shared" si="34"/>
        <v>100</v>
      </c>
      <c r="V46" s="223">
        <f t="shared" si="34"/>
        <v>100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>
        <f t="shared" si="34"/>
        <v>100</v>
      </c>
      <c r="AD46" s="223" t="str">
        <f t="shared" si="34"/>
        <v>-</v>
      </c>
      <c r="AE46" s="223" t="str">
        <f t="shared" si="34"/>
        <v>-</v>
      </c>
      <c r="AF46" s="223" t="str">
        <f t="shared" si="34"/>
        <v>-</v>
      </c>
      <c r="AG46" s="223">
        <f t="shared" si="34"/>
        <v>0</v>
      </c>
      <c r="AH46" s="223">
        <f t="shared" si="34"/>
        <v>0</v>
      </c>
      <c r="AI46" s="223">
        <f t="shared" si="34"/>
        <v>0</v>
      </c>
      <c r="AJ46" s="223" t="str">
        <f t="shared" si="34"/>
        <v>-</v>
      </c>
      <c r="AK46" s="223" t="str">
        <f t="shared" si="34"/>
        <v>-</v>
      </c>
      <c r="AL46" s="223" t="str">
        <f t="shared" si="34"/>
        <v>-</v>
      </c>
      <c r="AM46" s="223">
        <f t="shared" si="34"/>
        <v>100</v>
      </c>
      <c r="AN46" s="223" t="str">
        <f t="shared" si="34"/>
        <v>-</v>
      </c>
      <c r="AO46" s="223">
        <f t="shared" si="34"/>
        <v>25</v>
      </c>
      <c r="AP46" s="223">
        <f t="shared" si="34"/>
        <v>33.333333333333336</v>
      </c>
      <c r="AQ46" s="223">
        <f t="shared" si="34"/>
        <v>12.5</v>
      </c>
      <c r="AR46" s="223">
        <f t="shared" si="34"/>
        <v>34.152334152334156</v>
      </c>
      <c r="AS46" s="223">
        <f t="shared" si="34"/>
        <v>43.724420190995907</v>
      </c>
      <c r="AT46" s="223">
        <f t="shared" si="34"/>
        <v>41.57160963244614</v>
      </c>
      <c r="AU46" s="223">
        <f t="shared" si="34"/>
        <v>63.068181818181827</v>
      </c>
      <c r="AV46" s="223">
        <f t="shared" si="34"/>
        <v>53.252032520325201</v>
      </c>
      <c r="AW46" s="223">
        <f t="shared" si="34"/>
        <v>38.505747126436781</v>
      </c>
      <c r="AX46" s="223">
        <f t="shared" si="34"/>
        <v>50.549450549450547</v>
      </c>
      <c r="AY46" s="223">
        <f t="shared" si="34"/>
        <v>63.452566096423013</v>
      </c>
      <c r="AZ46" s="223">
        <f t="shared" si="34"/>
        <v>69.199457259158748</v>
      </c>
      <c r="BA46" s="223" t="str">
        <f t="shared" si="34"/>
        <v>-</v>
      </c>
      <c r="BB46" s="223" t="str">
        <f t="shared" si="34"/>
        <v>-</v>
      </c>
      <c r="BC46" s="223" t="str">
        <f t="shared" si="34"/>
        <v>-</v>
      </c>
      <c r="BD46" s="223" t="str">
        <f t="shared" si="34"/>
        <v>-</v>
      </c>
      <c r="BE46" s="223" t="str">
        <f t="shared" si="34"/>
        <v>-</v>
      </c>
      <c r="BF46" s="223" t="str">
        <f t="shared" si="34"/>
        <v>-</v>
      </c>
      <c r="BG46" s="223" t="str">
        <f t="shared" si="34"/>
        <v>-</v>
      </c>
      <c r="BH46" s="223" t="str">
        <f t="shared" si="34"/>
        <v>-</v>
      </c>
      <c r="BI46" s="223" t="str">
        <f t="shared" si="34"/>
        <v>-</v>
      </c>
      <c r="BJ46" s="223" t="str">
        <f t="shared" si="34"/>
        <v>-</v>
      </c>
      <c r="BK46" s="223" t="str">
        <f t="shared" si="34"/>
        <v>-</v>
      </c>
      <c r="BL46" s="223" t="str">
        <f t="shared" si="34"/>
        <v>-</v>
      </c>
      <c r="BM46" s="223" t="str">
        <f t="shared" si="34"/>
        <v>-</v>
      </c>
      <c r="BN46" s="223" t="str">
        <f t="shared" si="34"/>
        <v>-</v>
      </c>
      <c r="BO46" s="270">
        <f t="shared" ref="BO46:BO47" si="35">AVERAGE(O46:BN46)</f>
        <v>48.025035506094589</v>
      </c>
    </row>
    <row r="47" spans="1:67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8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22" t="e">
        <f t="shared" si="35"/>
        <v>#DIV/0!</v>
      </c>
    </row>
    <row r="48" spans="1:67" ht="12.75" customHeight="1" x14ac:dyDescent="0.2">
      <c r="A48" s="304" t="s">
        <v>493</v>
      </c>
      <c r="B48" s="304" t="s">
        <v>520</v>
      </c>
      <c r="C48" s="304" t="s">
        <v>170</v>
      </c>
      <c r="D48" s="304" t="s">
        <v>618</v>
      </c>
      <c r="E48" s="304" t="s">
        <v>495</v>
      </c>
      <c r="F48" s="304" t="s">
        <v>518</v>
      </c>
      <c r="G48" s="304"/>
      <c r="H48" s="305" t="s">
        <v>118</v>
      </c>
      <c r="I48" s="304" t="s">
        <v>521</v>
      </c>
      <c r="J48" s="304"/>
      <c r="K48" s="304"/>
      <c r="L48" s="304"/>
      <c r="M48" s="303"/>
      <c r="N48" s="219" t="s">
        <v>634</v>
      </c>
      <c r="O48" s="220">
        <v>3</v>
      </c>
      <c r="P48" s="220">
        <v>4</v>
      </c>
      <c r="Q48" s="220">
        <v>8</v>
      </c>
      <c r="R48" s="220">
        <v>8</v>
      </c>
      <c r="S48" s="220">
        <v>0</v>
      </c>
      <c r="T48" s="220">
        <v>0</v>
      </c>
      <c r="U48" s="220">
        <v>0</v>
      </c>
      <c r="V48" s="220">
        <v>0</v>
      </c>
      <c r="W48" s="220">
        <v>0</v>
      </c>
      <c r="X48" s="220">
        <v>0</v>
      </c>
      <c r="Y48" s="220">
        <v>0</v>
      </c>
      <c r="Z48" s="220">
        <v>0</v>
      </c>
      <c r="AA48" s="220">
        <v>0</v>
      </c>
      <c r="AB48" s="220">
        <v>0</v>
      </c>
      <c r="AC48" s="220">
        <v>1</v>
      </c>
      <c r="AD48" s="220">
        <v>0</v>
      </c>
      <c r="AE48" s="220">
        <v>0</v>
      </c>
      <c r="AF48" s="220">
        <v>0</v>
      </c>
      <c r="AG48" s="220">
        <v>0</v>
      </c>
      <c r="AH48" s="220">
        <v>0</v>
      </c>
      <c r="AI48" s="220">
        <v>0</v>
      </c>
      <c r="AJ48" s="220">
        <v>0</v>
      </c>
      <c r="AK48" s="220">
        <v>0</v>
      </c>
      <c r="AL48" s="220">
        <v>0</v>
      </c>
      <c r="AM48" s="220">
        <v>3</v>
      </c>
      <c r="AN48" s="220">
        <v>2</v>
      </c>
      <c r="AO48" s="220">
        <v>11</v>
      </c>
      <c r="AP48" s="220">
        <v>15</v>
      </c>
      <c r="AQ48" s="220">
        <v>5</v>
      </c>
      <c r="AR48" s="220">
        <v>32</v>
      </c>
      <c r="AS48" s="220">
        <v>5</v>
      </c>
      <c r="AT48" s="220">
        <v>2</v>
      </c>
      <c r="AU48" s="220">
        <v>2</v>
      </c>
      <c r="AV48" s="220">
        <v>2</v>
      </c>
      <c r="AW48" s="220">
        <v>1</v>
      </c>
      <c r="AX48" s="220">
        <v>21</v>
      </c>
      <c r="AY48" s="220">
        <v>49</v>
      </c>
      <c r="AZ48" s="220">
        <v>77</v>
      </c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132">
        <f t="shared" ref="BO48:BO50" si="36">SUM(O48:BN48)</f>
        <v>251</v>
      </c>
    </row>
    <row r="49" spans="1:67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635</v>
      </c>
      <c r="O49" s="220">
        <v>5</v>
      </c>
      <c r="P49" s="220">
        <v>6</v>
      </c>
      <c r="Q49" s="220">
        <v>30</v>
      </c>
      <c r="R49" s="220">
        <v>31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1</v>
      </c>
      <c r="AD49" s="220">
        <v>0</v>
      </c>
      <c r="AE49" s="220">
        <v>0</v>
      </c>
      <c r="AF49" s="220">
        <v>0</v>
      </c>
      <c r="AG49" s="220">
        <v>1</v>
      </c>
      <c r="AH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7</v>
      </c>
      <c r="AP49" s="220">
        <v>12</v>
      </c>
      <c r="AQ49" s="220">
        <v>11</v>
      </c>
      <c r="AR49" s="220">
        <v>50</v>
      </c>
      <c r="AS49" s="220">
        <v>15</v>
      </c>
      <c r="AT49" s="220">
        <v>10</v>
      </c>
      <c r="AU49" s="220">
        <v>9</v>
      </c>
      <c r="AV49" s="220">
        <v>3</v>
      </c>
      <c r="AW49" s="220">
        <v>4</v>
      </c>
      <c r="AX49" s="220">
        <v>60</v>
      </c>
      <c r="AY49" s="220">
        <v>51</v>
      </c>
      <c r="AZ49" s="220">
        <v>129</v>
      </c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132">
        <f t="shared" si="36"/>
        <v>435</v>
      </c>
    </row>
    <row r="50" spans="1:67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>
        <f t="shared" ref="O50:BN50" si="37">IF(ISBLANK(O48),"-",O48+O49)</f>
        <v>8</v>
      </c>
      <c r="P50" s="222">
        <f t="shared" si="37"/>
        <v>10</v>
      </c>
      <c r="Q50" s="222">
        <f t="shared" si="37"/>
        <v>38</v>
      </c>
      <c r="R50" s="222">
        <f t="shared" si="37"/>
        <v>39</v>
      </c>
      <c r="S50" s="222">
        <f t="shared" si="37"/>
        <v>0</v>
      </c>
      <c r="T50" s="222">
        <f t="shared" si="37"/>
        <v>0</v>
      </c>
      <c r="U50" s="222">
        <f t="shared" si="37"/>
        <v>0</v>
      </c>
      <c r="V50" s="222">
        <f t="shared" si="37"/>
        <v>0</v>
      </c>
      <c r="W50" s="222">
        <f t="shared" si="37"/>
        <v>0</v>
      </c>
      <c r="X50" s="222">
        <f t="shared" si="37"/>
        <v>0</v>
      </c>
      <c r="Y50" s="222">
        <f t="shared" si="37"/>
        <v>0</v>
      </c>
      <c r="Z50" s="222">
        <f t="shared" si="37"/>
        <v>0</v>
      </c>
      <c r="AA50" s="222">
        <f t="shared" si="37"/>
        <v>0</v>
      </c>
      <c r="AB50" s="222">
        <f t="shared" si="37"/>
        <v>0</v>
      </c>
      <c r="AC50" s="222">
        <f t="shared" si="37"/>
        <v>2</v>
      </c>
      <c r="AD50" s="222">
        <f t="shared" si="37"/>
        <v>0</v>
      </c>
      <c r="AE50" s="222">
        <f t="shared" si="37"/>
        <v>0</v>
      </c>
      <c r="AF50" s="222">
        <f t="shared" si="37"/>
        <v>0</v>
      </c>
      <c r="AG50" s="222">
        <f t="shared" si="37"/>
        <v>1</v>
      </c>
      <c r="AH50" s="222">
        <f t="shared" si="37"/>
        <v>0</v>
      </c>
      <c r="AI50" s="222">
        <f t="shared" si="37"/>
        <v>0</v>
      </c>
      <c r="AJ50" s="222">
        <f t="shared" si="37"/>
        <v>0</v>
      </c>
      <c r="AK50" s="222">
        <f t="shared" si="37"/>
        <v>0</v>
      </c>
      <c r="AL50" s="222">
        <f t="shared" si="37"/>
        <v>0</v>
      </c>
      <c r="AM50" s="222">
        <f t="shared" si="37"/>
        <v>3</v>
      </c>
      <c r="AN50" s="222">
        <f t="shared" si="37"/>
        <v>2</v>
      </c>
      <c r="AO50" s="222">
        <f t="shared" si="37"/>
        <v>18</v>
      </c>
      <c r="AP50" s="222">
        <f t="shared" si="37"/>
        <v>27</v>
      </c>
      <c r="AQ50" s="222">
        <f t="shared" si="37"/>
        <v>16</v>
      </c>
      <c r="AR50" s="222">
        <f t="shared" si="37"/>
        <v>82</v>
      </c>
      <c r="AS50" s="222">
        <f t="shared" si="37"/>
        <v>20</v>
      </c>
      <c r="AT50" s="222">
        <f t="shared" si="37"/>
        <v>12</v>
      </c>
      <c r="AU50" s="222">
        <f t="shared" si="37"/>
        <v>11</v>
      </c>
      <c r="AV50" s="222">
        <f t="shared" si="37"/>
        <v>5</v>
      </c>
      <c r="AW50" s="222">
        <f t="shared" si="37"/>
        <v>5</v>
      </c>
      <c r="AX50" s="222">
        <f t="shared" si="37"/>
        <v>81</v>
      </c>
      <c r="AY50" s="222">
        <f t="shared" si="37"/>
        <v>100</v>
      </c>
      <c r="AZ50" s="222">
        <f t="shared" si="37"/>
        <v>206</v>
      </c>
      <c r="BA50" s="222" t="str">
        <f t="shared" si="37"/>
        <v>-</v>
      </c>
      <c r="BB50" s="222" t="str">
        <f t="shared" si="37"/>
        <v>-</v>
      </c>
      <c r="BC50" s="222" t="str">
        <f t="shared" si="37"/>
        <v>-</v>
      </c>
      <c r="BD50" s="222" t="str">
        <f t="shared" si="37"/>
        <v>-</v>
      </c>
      <c r="BE50" s="222" t="str">
        <f t="shared" si="37"/>
        <v>-</v>
      </c>
      <c r="BF50" s="222" t="str">
        <f t="shared" si="37"/>
        <v>-</v>
      </c>
      <c r="BG50" s="222" t="str">
        <f t="shared" si="37"/>
        <v>-</v>
      </c>
      <c r="BH50" s="222" t="str">
        <f t="shared" si="37"/>
        <v>-</v>
      </c>
      <c r="BI50" s="222" t="str">
        <f t="shared" si="37"/>
        <v>-</v>
      </c>
      <c r="BJ50" s="222" t="str">
        <f t="shared" si="37"/>
        <v>-</v>
      </c>
      <c r="BK50" s="222" t="str">
        <f t="shared" si="37"/>
        <v>-</v>
      </c>
      <c r="BL50" s="222" t="str">
        <f t="shared" si="37"/>
        <v>-</v>
      </c>
      <c r="BM50" s="222" t="str">
        <f t="shared" si="37"/>
        <v>-</v>
      </c>
      <c r="BN50" s="222" t="str">
        <f t="shared" si="37"/>
        <v>-</v>
      </c>
      <c r="BO50" s="133">
        <f t="shared" si="36"/>
        <v>686</v>
      </c>
    </row>
    <row r="51" spans="1:67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636</v>
      </c>
      <c r="O51" s="223">
        <f t="shared" ref="O51:BN51" si="38">IF(ISNUMBER(O50),(IF(O50&gt;0,(100/(O48+O49))*O48,"-")),"-")</f>
        <v>37.5</v>
      </c>
      <c r="P51" s="223">
        <f t="shared" si="38"/>
        <v>40</v>
      </c>
      <c r="Q51" s="223">
        <f t="shared" si="38"/>
        <v>21.05263157894737</v>
      </c>
      <c r="R51" s="223">
        <f t="shared" si="38"/>
        <v>20.512820512820515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>
        <f t="shared" si="38"/>
        <v>50</v>
      </c>
      <c r="AD51" s="223" t="str">
        <f t="shared" si="38"/>
        <v>-</v>
      </c>
      <c r="AE51" s="223" t="str">
        <f t="shared" si="38"/>
        <v>-</v>
      </c>
      <c r="AF51" s="223" t="str">
        <f t="shared" si="38"/>
        <v>-</v>
      </c>
      <c r="AG51" s="223">
        <f t="shared" si="38"/>
        <v>0</v>
      </c>
      <c r="AH51" s="223" t="str">
        <f t="shared" si="38"/>
        <v>-</v>
      </c>
      <c r="AI51" s="223" t="str">
        <f t="shared" si="38"/>
        <v>-</v>
      </c>
      <c r="AJ51" s="223" t="str">
        <f t="shared" si="38"/>
        <v>-</v>
      </c>
      <c r="AK51" s="223" t="str">
        <f t="shared" si="38"/>
        <v>-</v>
      </c>
      <c r="AL51" s="223" t="str">
        <f t="shared" si="38"/>
        <v>-</v>
      </c>
      <c r="AM51" s="223">
        <f t="shared" si="38"/>
        <v>100</v>
      </c>
      <c r="AN51" s="223">
        <f t="shared" si="38"/>
        <v>100</v>
      </c>
      <c r="AO51" s="223">
        <f t="shared" si="38"/>
        <v>61.111111111111107</v>
      </c>
      <c r="AP51" s="223">
        <f t="shared" si="38"/>
        <v>55.555555555555557</v>
      </c>
      <c r="AQ51" s="223">
        <f t="shared" si="38"/>
        <v>31.25</v>
      </c>
      <c r="AR51" s="223">
        <f t="shared" si="38"/>
        <v>39.024390243902438</v>
      </c>
      <c r="AS51" s="223">
        <f t="shared" si="38"/>
        <v>25</v>
      </c>
      <c r="AT51" s="223">
        <f t="shared" si="38"/>
        <v>16.666666666666668</v>
      </c>
      <c r="AU51" s="223">
        <f t="shared" si="38"/>
        <v>18.181818181818183</v>
      </c>
      <c r="AV51" s="223">
        <f t="shared" si="38"/>
        <v>40</v>
      </c>
      <c r="AW51" s="223">
        <f t="shared" si="38"/>
        <v>20</v>
      </c>
      <c r="AX51" s="223">
        <f t="shared" si="38"/>
        <v>25.925925925925924</v>
      </c>
      <c r="AY51" s="223">
        <f t="shared" si="38"/>
        <v>49</v>
      </c>
      <c r="AZ51" s="223">
        <f t="shared" si="38"/>
        <v>37.378640776699029</v>
      </c>
      <c r="BA51" s="223" t="str">
        <f t="shared" si="38"/>
        <v>-</v>
      </c>
      <c r="BB51" s="223" t="str">
        <f t="shared" si="38"/>
        <v>-</v>
      </c>
      <c r="BC51" s="223" t="str">
        <f t="shared" si="38"/>
        <v>-</v>
      </c>
      <c r="BD51" s="223" t="str">
        <f t="shared" si="38"/>
        <v>-</v>
      </c>
      <c r="BE51" s="223" t="str">
        <f t="shared" si="38"/>
        <v>-</v>
      </c>
      <c r="BF51" s="223" t="str">
        <f t="shared" si="38"/>
        <v>-</v>
      </c>
      <c r="BG51" s="223" t="str">
        <f t="shared" si="38"/>
        <v>-</v>
      </c>
      <c r="BH51" s="223" t="str">
        <f t="shared" si="38"/>
        <v>-</v>
      </c>
      <c r="BI51" s="223" t="str">
        <f t="shared" si="38"/>
        <v>-</v>
      </c>
      <c r="BJ51" s="223" t="str">
        <f t="shared" si="38"/>
        <v>-</v>
      </c>
      <c r="BK51" s="223" t="str">
        <f t="shared" si="38"/>
        <v>-</v>
      </c>
      <c r="BL51" s="223" t="str">
        <f t="shared" si="38"/>
        <v>-</v>
      </c>
      <c r="BM51" s="223" t="str">
        <f t="shared" si="38"/>
        <v>-</v>
      </c>
      <c r="BN51" s="223" t="str">
        <f t="shared" si="38"/>
        <v>-</v>
      </c>
      <c r="BO51" s="270">
        <f t="shared" ref="BO51:BO52" si="39">AVERAGE(O51:BN51)</f>
        <v>39.407978027672335</v>
      </c>
    </row>
    <row r="52" spans="1:67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8"/>
      <c r="N52" s="224" t="s">
        <v>637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22" t="e">
        <f t="shared" si="39"/>
        <v>#DIV/0!</v>
      </c>
    </row>
    <row r="53" spans="1:67" ht="12.75" customHeight="1" x14ac:dyDescent="0.2">
      <c r="A53" s="304" t="s">
        <v>493</v>
      </c>
      <c r="B53" s="304" t="s">
        <v>522</v>
      </c>
      <c r="C53" s="304" t="s">
        <v>170</v>
      </c>
      <c r="D53" s="304" t="s">
        <v>618</v>
      </c>
      <c r="E53" s="304" t="s">
        <v>495</v>
      </c>
      <c r="F53" s="304" t="s">
        <v>523</v>
      </c>
      <c r="G53" s="304"/>
      <c r="H53" s="305" t="s">
        <v>90</v>
      </c>
      <c r="I53" s="304" t="s">
        <v>524</v>
      </c>
      <c r="J53" s="304"/>
      <c r="K53" s="304"/>
      <c r="L53" s="304"/>
      <c r="M53" s="303"/>
      <c r="N53" s="219" t="s">
        <v>934</v>
      </c>
      <c r="O53" s="230"/>
      <c r="P53" s="230"/>
      <c r="Q53" s="230">
        <v>128</v>
      </c>
      <c r="R53" s="230">
        <v>129</v>
      </c>
      <c r="S53" s="230"/>
      <c r="T53" s="230"/>
      <c r="U53" s="230">
        <v>0</v>
      </c>
      <c r="V53" s="230">
        <v>0</v>
      </c>
      <c r="W53" s="230">
        <v>0</v>
      </c>
      <c r="X53" s="230">
        <v>0</v>
      </c>
      <c r="Y53" s="230">
        <v>0</v>
      </c>
      <c r="Z53" s="230">
        <v>0</v>
      </c>
      <c r="AA53" s="230">
        <v>0</v>
      </c>
      <c r="AB53" s="230">
        <v>0</v>
      </c>
      <c r="AC53" s="230">
        <v>0</v>
      </c>
      <c r="AD53" s="230">
        <v>0</v>
      </c>
      <c r="AE53" s="230">
        <v>0</v>
      </c>
      <c r="AF53" s="230">
        <v>0</v>
      </c>
      <c r="AG53" s="230">
        <v>0</v>
      </c>
      <c r="AH53" s="230">
        <v>0</v>
      </c>
      <c r="AI53" s="230">
        <v>0</v>
      </c>
      <c r="AJ53" s="230">
        <v>0</v>
      </c>
      <c r="AK53" s="230">
        <v>0</v>
      </c>
      <c r="AL53" s="230">
        <v>0</v>
      </c>
      <c r="AM53" s="230">
        <v>0</v>
      </c>
      <c r="AN53" s="230">
        <v>0</v>
      </c>
      <c r="AO53" s="230">
        <v>0</v>
      </c>
      <c r="AP53" s="230">
        <v>0</v>
      </c>
      <c r="AQ53" s="230">
        <v>0</v>
      </c>
      <c r="AR53" s="230">
        <v>1</v>
      </c>
      <c r="AS53" s="230">
        <v>7</v>
      </c>
      <c r="AT53" s="230">
        <v>16</v>
      </c>
      <c r="AU53" s="230">
        <v>4</v>
      </c>
      <c r="AV53" s="230">
        <v>27</v>
      </c>
      <c r="AW53" s="230">
        <v>33</v>
      </c>
      <c r="AX53" s="230">
        <v>14</v>
      </c>
      <c r="AY53" s="230">
        <v>19</v>
      </c>
      <c r="AZ53" s="230">
        <v>36</v>
      </c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132">
        <f t="shared" ref="BO53:BO55" si="40">SUM(O53:BN53)</f>
        <v>414</v>
      </c>
    </row>
    <row r="54" spans="1:67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30"/>
      <c r="P54" s="230"/>
      <c r="Q54" s="230">
        <v>38</v>
      </c>
      <c r="R54" s="230">
        <v>38</v>
      </c>
      <c r="S54" s="230"/>
      <c r="T54" s="230"/>
      <c r="U54" s="230">
        <v>1</v>
      </c>
      <c r="V54" s="230">
        <v>1</v>
      </c>
      <c r="W54" s="230">
        <v>0</v>
      </c>
      <c r="X54" s="230">
        <v>0</v>
      </c>
      <c r="Y54" s="230">
        <v>0</v>
      </c>
      <c r="Z54" s="230">
        <v>0</v>
      </c>
      <c r="AA54" s="230">
        <v>1</v>
      </c>
      <c r="AB54" s="230">
        <v>0</v>
      </c>
      <c r="AC54" s="230">
        <v>0</v>
      </c>
      <c r="AD54" s="230">
        <v>0</v>
      </c>
      <c r="AE54" s="230">
        <v>0</v>
      </c>
      <c r="AF54" s="230">
        <v>0</v>
      </c>
      <c r="AG54" s="230">
        <v>0</v>
      </c>
      <c r="AH54" s="230">
        <v>0</v>
      </c>
      <c r="AI54" s="230">
        <v>0</v>
      </c>
      <c r="AJ54" s="230">
        <v>0</v>
      </c>
      <c r="AK54" s="230">
        <v>0</v>
      </c>
      <c r="AL54" s="230">
        <v>0</v>
      </c>
      <c r="AM54" s="230">
        <v>0</v>
      </c>
      <c r="AN54" s="230">
        <v>0</v>
      </c>
      <c r="AO54" s="230">
        <v>0</v>
      </c>
      <c r="AP54" s="230">
        <v>1</v>
      </c>
      <c r="AQ54" s="230">
        <v>0</v>
      </c>
      <c r="AR54" s="230">
        <v>1</v>
      </c>
      <c r="AS54" s="230">
        <v>5</v>
      </c>
      <c r="AT54" s="230">
        <v>16</v>
      </c>
      <c r="AU54" s="230">
        <v>13</v>
      </c>
      <c r="AV54" s="230">
        <v>34</v>
      </c>
      <c r="AW54" s="230">
        <v>36</v>
      </c>
      <c r="AX54" s="230">
        <v>35</v>
      </c>
      <c r="AY54" s="230">
        <v>15</v>
      </c>
      <c r="AZ54" s="230">
        <v>52</v>
      </c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132">
        <f t="shared" si="40"/>
        <v>287</v>
      </c>
    </row>
    <row r="55" spans="1:67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 t="str">
        <f t="shared" ref="O55:BN55" si="41">IF(ISBLANK(O53),"-",O53+O54)</f>
        <v>-</v>
      </c>
      <c r="P55" s="222" t="str">
        <f t="shared" si="41"/>
        <v>-</v>
      </c>
      <c r="Q55" s="222">
        <f t="shared" si="41"/>
        <v>166</v>
      </c>
      <c r="R55" s="222">
        <f t="shared" si="41"/>
        <v>167</v>
      </c>
      <c r="S55" s="222" t="str">
        <f t="shared" si="41"/>
        <v>-</v>
      </c>
      <c r="T55" s="222" t="str">
        <f t="shared" si="41"/>
        <v>-</v>
      </c>
      <c r="U55" s="222">
        <f t="shared" si="41"/>
        <v>1</v>
      </c>
      <c r="V55" s="222">
        <f t="shared" si="41"/>
        <v>1</v>
      </c>
      <c r="W55" s="222">
        <f t="shared" si="41"/>
        <v>0</v>
      </c>
      <c r="X55" s="222">
        <f t="shared" si="41"/>
        <v>0</v>
      </c>
      <c r="Y55" s="222">
        <f t="shared" si="41"/>
        <v>0</v>
      </c>
      <c r="Z55" s="222">
        <f t="shared" si="41"/>
        <v>0</v>
      </c>
      <c r="AA55" s="222">
        <f t="shared" si="41"/>
        <v>1</v>
      </c>
      <c r="AB55" s="222">
        <f t="shared" si="41"/>
        <v>0</v>
      </c>
      <c r="AC55" s="222">
        <f t="shared" si="41"/>
        <v>0</v>
      </c>
      <c r="AD55" s="222">
        <f t="shared" si="41"/>
        <v>0</v>
      </c>
      <c r="AE55" s="222">
        <f t="shared" si="41"/>
        <v>0</v>
      </c>
      <c r="AF55" s="222">
        <f t="shared" si="41"/>
        <v>0</v>
      </c>
      <c r="AG55" s="222">
        <f t="shared" si="41"/>
        <v>0</v>
      </c>
      <c r="AH55" s="222">
        <f t="shared" si="41"/>
        <v>0</v>
      </c>
      <c r="AI55" s="222">
        <f t="shared" si="41"/>
        <v>0</v>
      </c>
      <c r="AJ55" s="222">
        <f t="shared" si="41"/>
        <v>0</v>
      </c>
      <c r="AK55" s="222">
        <f t="shared" si="41"/>
        <v>0</v>
      </c>
      <c r="AL55" s="222">
        <f t="shared" si="41"/>
        <v>0</v>
      </c>
      <c r="AM55" s="222">
        <f t="shared" si="41"/>
        <v>0</v>
      </c>
      <c r="AN55" s="222">
        <f t="shared" si="41"/>
        <v>0</v>
      </c>
      <c r="AO55" s="222">
        <f t="shared" si="41"/>
        <v>0</v>
      </c>
      <c r="AP55" s="222">
        <f t="shared" si="41"/>
        <v>1</v>
      </c>
      <c r="AQ55" s="222">
        <f t="shared" si="41"/>
        <v>0</v>
      </c>
      <c r="AR55" s="222">
        <f t="shared" si="41"/>
        <v>2</v>
      </c>
      <c r="AS55" s="222">
        <f t="shared" si="41"/>
        <v>12</v>
      </c>
      <c r="AT55" s="222">
        <f t="shared" si="41"/>
        <v>32</v>
      </c>
      <c r="AU55" s="222">
        <f t="shared" si="41"/>
        <v>17</v>
      </c>
      <c r="AV55" s="222">
        <f t="shared" si="41"/>
        <v>61</v>
      </c>
      <c r="AW55" s="222">
        <f t="shared" si="41"/>
        <v>69</v>
      </c>
      <c r="AX55" s="222">
        <f t="shared" si="41"/>
        <v>49</v>
      </c>
      <c r="AY55" s="222">
        <f t="shared" si="41"/>
        <v>34</v>
      </c>
      <c r="AZ55" s="222">
        <f t="shared" si="41"/>
        <v>88</v>
      </c>
      <c r="BA55" s="222" t="str">
        <f t="shared" si="41"/>
        <v>-</v>
      </c>
      <c r="BB55" s="222" t="str">
        <f t="shared" si="41"/>
        <v>-</v>
      </c>
      <c r="BC55" s="222" t="str">
        <f t="shared" si="41"/>
        <v>-</v>
      </c>
      <c r="BD55" s="222" t="str">
        <f t="shared" si="41"/>
        <v>-</v>
      </c>
      <c r="BE55" s="222" t="str">
        <f t="shared" si="41"/>
        <v>-</v>
      </c>
      <c r="BF55" s="222" t="str">
        <f t="shared" si="41"/>
        <v>-</v>
      </c>
      <c r="BG55" s="222" t="str">
        <f t="shared" si="41"/>
        <v>-</v>
      </c>
      <c r="BH55" s="222" t="str">
        <f t="shared" si="41"/>
        <v>-</v>
      </c>
      <c r="BI55" s="222" t="str">
        <f t="shared" si="41"/>
        <v>-</v>
      </c>
      <c r="BJ55" s="222" t="str">
        <f t="shared" si="41"/>
        <v>-</v>
      </c>
      <c r="BK55" s="222" t="str">
        <f t="shared" si="41"/>
        <v>-</v>
      </c>
      <c r="BL55" s="222" t="str">
        <f t="shared" si="41"/>
        <v>-</v>
      </c>
      <c r="BM55" s="222" t="str">
        <f t="shared" si="41"/>
        <v>-</v>
      </c>
      <c r="BN55" s="222" t="str">
        <f t="shared" si="41"/>
        <v>-</v>
      </c>
      <c r="BO55" s="133">
        <f t="shared" si="40"/>
        <v>701</v>
      </c>
    </row>
    <row r="56" spans="1:67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 t="str">
        <f t="shared" ref="O56:BN56" si="42">IF(ISNUMBER(O55),(IF(O55&gt;0,(100/(O53+O54))*O53,"-")),"-")</f>
        <v>-</v>
      </c>
      <c r="P56" s="223" t="str">
        <f t="shared" si="42"/>
        <v>-</v>
      </c>
      <c r="Q56" s="223">
        <f t="shared" si="42"/>
        <v>77.108433734939766</v>
      </c>
      <c r="R56" s="223">
        <f t="shared" si="42"/>
        <v>77.245508982035915</v>
      </c>
      <c r="S56" s="223" t="str">
        <f t="shared" si="42"/>
        <v>-</v>
      </c>
      <c r="T56" s="223" t="str">
        <f t="shared" si="42"/>
        <v>-</v>
      </c>
      <c r="U56" s="223">
        <f t="shared" si="42"/>
        <v>0</v>
      </c>
      <c r="V56" s="223">
        <f t="shared" si="42"/>
        <v>0</v>
      </c>
      <c r="W56" s="223" t="str">
        <f t="shared" si="42"/>
        <v>-</v>
      </c>
      <c r="X56" s="223" t="str">
        <f t="shared" si="42"/>
        <v>-</v>
      </c>
      <c r="Y56" s="223" t="str">
        <f t="shared" si="42"/>
        <v>-</v>
      </c>
      <c r="Z56" s="223" t="str">
        <f t="shared" si="42"/>
        <v>-</v>
      </c>
      <c r="AA56" s="223">
        <f t="shared" si="42"/>
        <v>0</v>
      </c>
      <c r="AB56" s="223" t="str">
        <f t="shared" si="42"/>
        <v>-</v>
      </c>
      <c r="AC56" s="223" t="str">
        <f t="shared" si="42"/>
        <v>-</v>
      </c>
      <c r="AD56" s="223" t="str">
        <f t="shared" si="42"/>
        <v>-</v>
      </c>
      <c r="AE56" s="223" t="str">
        <f t="shared" si="42"/>
        <v>-</v>
      </c>
      <c r="AF56" s="223" t="str">
        <f t="shared" si="42"/>
        <v>-</v>
      </c>
      <c r="AG56" s="223" t="str">
        <f t="shared" si="42"/>
        <v>-</v>
      </c>
      <c r="AH56" s="223" t="str">
        <f t="shared" si="42"/>
        <v>-</v>
      </c>
      <c r="AI56" s="223" t="str">
        <f t="shared" si="42"/>
        <v>-</v>
      </c>
      <c r="AJ56" s="223" t="str">
        <f t="shared" si="42"/>
        <v>-</v>
      </c>
      <c r="AK56" s="223" t="str">
        <f t="shared" si="42"/>
        <v>-</v>
      </c>
      <c r="AL56" s="223" t="str">
        <f t="shared" si="42"/>
        <v>-</v>
      </c>
      <c r="AM56" s="223" t="str">
        <f t="shared" si="42"/>
        <v>-</v>
      </c>
      <c r="AN56" s="223" t="str">
        <f t="shared" si="42"/>
        <v>-</v>
      </c>
      <c r="AO56" s="223" t="str">
        <f t="shared" si="42"/>
        <v>-</v>
      </c>
      <c r="AP56" s="223">
        <f t="shared" si="42"/>
        <v>0</v>
      </c>
      <c r="AQ56" s="223" t="str">
        <f t="shared" si="42"/>
        <v>-</v>
      </c>
      <c r="AR56" s="223">
        <f t="shared" si="42"/>
        <v>50</v>
      </c>
      <c r="AS56" s="223">
        <f t="shared" si="42"/>
        <v>58.333333333333336</v>
      </c>
      <c r="AT56" s="223">
        <f t="shared" si="42"/>
        <v>50</v>
      </c>
      <c r="AU56" s="223">
        <f t="shared" si="42"/>
        <v>23.529411764705884</v>
      </c>
      <c r="AV56" s="223">
        <f t="shared" si="42"/>
        <v>44.262295081967217</v>
      </c>
      <c r="AW56" s="223">
        <f t="shared" si="42"/>
        <v>47.826086956521742</v>
      </c>
      <c r="AX56" s="223">
        <f t="shared" si="42"/>
        <v>28.571428571428573</v>
      </c>
      <c r="AY56" s="223">
        <f t="shared" si="42"/>
        <v>55.882352941176478</v>
      </c>
      <c r="AZ56" s="223">
        <f t="shared" si="42"/>
        <v>40.909090909090914</v>
      </c>
      <c r="BA56" s="223" t="str">
        <f t="shared" si="42"/>
        <v>-</v>
      </c>
      <c r="BB56" s="223" t="str">
        <f t="shared" si="42"/>
        <v>-</v>
      </c>
      <c r="BC56" s="223" t="str">
        <f t="shared" si="42"/>
        <v>-</v>
      </c>
      <c r="BD56" s="223" t="str">
        <f t="shared" si="42"/>
        <v>-</v>
      </c>
      <c r="BE56" s="223" t="str">
        <f t="shared" si="42"/>
        <v>-</v>
      </c>
      <c r="BF56" s="223" t="str">
        <f t="shared" si="42"/>
        <v>-</v>
      </c>
      <c r="BG56" s="223" t="str">
        <f t="shared" si="42"/>
        <v>-</v>
      </c>
      <c r="BH56" s="223" t="str">
        <f t="shared" si="42"/>
        <v>-</v>
      </c>
      <c r="BI56" s="223" t="str">
        <f t="shared" si="42"/>
        <v>-</v>
      </c>
      <c r="BJ56" s="223" t="str">
        <f t="shared" si="42"/>
        <v>-</v>
      </c>
      <c r="BK56" s="223" t="str">
        <f t="shared" si="42"/>
        <v>-</v>
      </c>
      <c r="BL56" s="223" t="str">
        <f t="shared" si="42"/>
        <v>-</v>
      </c>
      <c r="BM56" s="223" t="str">
        <f t="shared" si="42"/>
        <v>-</v>
      </c>
      <c r="BN56" s="223" t="str">
        <f t="shared" si="42"/>
        <v>-</v>
      </c>
      <c r="BO56" s="270">
        <f t="shared" ref="BO56:BO57" si="43">AVERAGE(O56:BN56)</f>
        <v>36.911196151679988</v>
      </c>
    </row>
    <row r="57" spans="1:67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8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22" t="e">
        <f t="shared" si="43"/>
        <v>#DIV/0!</v>
      </c>
    </row>
    <row r="58" spans="1:67" ht="12.75" customHeight="1" x14ac:dyDescent="0.2">
      <c r="A58" s="304" t="s">
        <v>493</v>
      </c>
      <c r="B58" s="304" t="s">
        <v>534</v>
      </c>
      <c r="C58" s="304" t="s">
        <v>170</v>
      </c>
      <c r="D58" s="304" t="s">
        <v>618</v>
      </c>
      <c r="E58" s="304" t="s">
        <v>495</v>
      </c>
      <c r="F58" s="304" t="s">
        <v>535</v>
      </c>
      <c r="G58" s="304"/>
      <c r="H58" s="305" t="s">
        <v>536</v>
      </c>
      <c r="I58" s="304" t="s">
        <v>537</v>
      </c>
      <c r="J58" s="304"/>
      <c r="K58" s="304"/>
      <c r="L58" s="304"/>
      <c r="M58" s="303"/>
      <c r="N58" s="219" t="s">
        <v>934</v>
      </c>
      <c r="O58" s="230">
        <v>27</v>
      </c>
      <c r="P58" s="230">
        <v>28</v>
      </c>
      <c r="Q58" s="230"/>
      <c r="R58" s="230">
        <v>53</v>
      </c>
      <c r="S58" s="230">
        <v>0</v>
      </c>
      <c r="T58" s="230">
        <v>0</v>
      </c>
      <c r="U58" s="230">
        <v>0</v>
      </c>
      <c r="V58" s="230">
        <v>1</v>
      </c>
      <c r="W58" s="230">
        <v>0</v>
      </c>
      <c r="X58" s="230">
        <v>0</v>
      </c>
      <c r="Y58" s="230">
        <v>0</v>
      </c>
      <c r="Z58" s="230">
        <v>0</v>
      </c>
      <c r="AA58" s="230">
        <v>0</v>
      </c>
      <c r="AB58" s="230">
        <v>0</v>
      </c>
      <c r="AC58" s="230">
        <v>0</v>
      </c>
      <c r="AD58" s="230">
        <v>0</v>
      </c>
      <c r="AE58" s="230">
        <v>0</v>
      </c>
      <c r="AF58" s="230">
        <v>0</v>
      </c>
      <c r="AG58" s="230">
        <v>0</v>
      </c>
      <c r="AH58" s="230">
        <v>0</v>
      </c>
      <c r="AI58" s="230">
        <v>0</v>
      </c>
      <c r="AJ58" s="230">
        <v>1</v>
      </c>
      <c r="AK58" s="230">
        <v>0</v>
      </c>
      <c r="AL58" s="230">
        <v>0</v>
      </c>
      <c r="AM58" s="230">
        <v>0</v>
      </c>
      <c r="AN58" s="230">
        <v>0</v>
      </c>
      <c r="AO58" s="230">
        <v>1</v>
      </c>
      <c r="AP58" s="230">
        <v>0</v>
      </c>
      <c r="AQ58" s="230">
        <v>0</v>
      </c>
      <c r="AR58" s="230">
        <v>1</v>
      </c>
      <c r="AS58" s="230">
        <v>7</v>
      </c>
      <c r="AT58" s="230">
        <v>12</v>
      </c>
      <c r="AU58" s="230">
        <v>40</v>
      </c>
      <c r="AV58" s="230">
        <v>41</v>
      </c>
      <c r="AW58" s="230">
        <v>77</v>
      </c>
      <c r="AX58" s="230">
        <v>51</v>
      </c>
      <c r="AY58" s="230">
        <v>61</v>
      </c>
      <c r="AZ58" s="230">
        <v>273</v>
      </c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132">
        <f t="shared" ref="BO58:BO60" si="44">SUM(O58:BN58)</f>
        <v>674</v>
      </c>
    </row>
    <row r="59" spans="1:67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30">
        <v>75</v>
      </c>
      <c r="P59" s="230">
        <v>75</v>
      </c>
      <c r="Q59" s="230">
        <v>50</v>
      </c>
      <c r="R59" s="230">
        <v>50</v>
      </c>
      <c r="S59" s="230">
        <v>3</v>
      </c>
      <c r="T59" s="230">
        <v>3</v>
      </c>
      <c r="U59" s="230">
        <v>3</v>
      </c>
      <c r="V59" s="230">
        <v>3</v>
      </c>
      <c r="W59" s="230">
        <v>0</v>
      </c>
      <c r="X59" s="230">
        <v>0</v>
      </c>
      <c r="Y59" s="230">
        <v>0</v>
      </c>
      <c r="Z59" s="230">
        <v>0</v>
      </c>
      <c r="AA59" s="230">
        <v>0</v>
      </c>
      <c r="AB59" s="230">
        <v>0</v>
      </c>
      <c r="AC59" s="230">
        <v>0</v>
      </c>
      <c r="AD59" s="230">
        <v>0</v>
      </c>
      <c r="AE59" s="230">
        <v>0</v>
      </c>
      <c r="AF59" s="230">
        <v>0</v>
      </c>
      <c r="AG59" s="230">
        <v>0</v>
      </c>
      <c r="AH59" s="230">
        <v>0</v>
      </c>
      <c r="AI59" s="230">
        <v>1</v>
      </c>
      <c r="AJ59" s="230">
        <v>0</v>
      </c>
      <c r="AK59" s="230">
        <v>0</v>
      </c>
      <c r="AL59" s="230">
        <v>0</v>
      </c>
      <c r="AM59" s="230">
        <v>0</v>
      </c>
      <c r="AN59" s="230">
        <v>0</v>
      </c>
      <c r="AO59" s="230">
        <v>0</v>
      </c>
      <c r="AP59" s="230">
        <v>1</v>
      </c>
      <c r="AQ59" s="230">
        <v>1</v>
      </c>
      <c r="AR59" s="230">
        <v>6</v>
      </c>
      <c r="AS59" s="230">
        <v>21</v>
      </c>
      <c r="AT59" s="230">
        <v>20</v>
      </c>
      <c r="AU59" s="230">
        <v>64</v>
      </c>
      <c r="AV59" s="230">
        <v>45</v>
      </c>
      <c r="AW59" s="230">
        <v>70</v>
      </c>
      <c r="AX59" s="230">
        <v>50</v>
      </c>
      <c r="AY59" s="230">
        <v>130</v>
      </c>
      <c r="AZ59" s="230">
        <v>311</v>
      </c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132">
        <f t="shared" si="44"/>
        <v>982</v>
      </c>
    </row>
    <row r="60" spans="1:67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>
        <f t="shared" ref="O60:AF60" si="45">IF(ISBLANK(O58),"-",O58+O59)</f>
        <v>102</v>
      </c>
      <c r="P60" s="222">
        <f t="shared" si="45"/>
        <v>103</v>
      </c>
      <c r="Q60" s="222" t="str">
        <f t="shared" si="45"/>
        <v>-</v>
      </c>
      <c r="R60" s="222">
        <f t="shared" si="45"/>
        <v>103</v>
      </c>
      <c r="S60" s="222">
        <f t="shared" si="45"/>
        <v>3</v>
      </c>
      <c r="T60" s="222">
        <f t="shared" si="45"/>
        <v>3</v>
      </c>
      <c r="U60" s="222">
        <f t="shared" si="45"/>
        <v>3</v>
      </c>
      <c r="V60" s="222">
        <f t="shared" si="45"/>
        <v>4</v>
      </c>
      <c r="W60" s="222">
        <f t="shared" si="45"/>
        <v>0</v>
      </c>
      <c r="X60" s="222">
        <f t="shared" si="45"/>
        <v>0</v>
      </c>
      <c r="Y60" s="222">
        <f t="shared" si="45"/>
        <v>0</v>
      </c>
      <c r="Z60" s="222">
        <f t="shared" si="45"/>
        <v>0</v>
      </c>
      <c r="AA60" s="222">
        <f t="shared" si="45"/>
        <v>0</v>
      </c>
      <c r="AB60" s="222">
        <f t="shared" si="45"/>
        <v>0</v>
      </c>
      <c r="AC60" s="222">
        <f t="shared" si="45"/>
        <v>0</v>
      </c>
      <c r="AD60" s="222">
        <f t="shared" si="45"/>
        <v>0</v>
      </c>
      <c r="AE60" s="222">
        <f t="shared" si="45"/>
        <v>0</v>
      </c>
      <c r="AF60" s="222">
        <f t="shared" si="45"/>
        <v>0</v>
      </c>
      <c r="AG60" s="222">
        <v>0</v>
      </c>
      <c r="AH60" s="222">
        <f t="shared" ref="AH60:BN60" si="46">IF(ISBLANK(AH58),"-",AH58+AH59)</f>
        <v>0</v>
      </c>
      <c r="AI60" s="222">
        <f t="shared" si="46"/>
        <v>1</v>
      </c>
      <c r="AJ60" s="222">
        <f t="shared" si="46"/>
        <v>1</v>
      </c>
      <c r="AK60" s="222">
        <f t="shared" si="46"/>
        <v>0</v>
      </c>
      <c r="AL60" s="222">
        <f t="shared" si="46"/>
        <v>0</v>
      </c>
      <c r="AM60" s="222">
        <f t="shared" si="46"/>
        <v>0</v>
      </c>
      <c r="AN60" s="222">
        <f t="shared" si="46"/>
        <v>0</v>
      </c>
      <c r="AO60" s="222">
        <f t="shared" si="46"/>
        <v>1</v>
      </c>
      <c r="AP60" s="222">
        <f t="shared" si="46"/>
        <v>1</v>
      </c>
      <c r="AQ60" s="222">
        <f t="shared" si="46"/>
        <v>1</v>
      </c>
      <c r="AR60" s="222">
        <f t="shared" si="46"/>
        <v>7</v>
      </c>
      <c r="AS60" s="222">
        <f t="shared" si="46"/>
        <v>28</v>
      </c>
      <c r="AT60" s="222">
        <f t="shared" si="46"/>
        <v>32</v>
      </c>
      <c r="AU60" s="222">
        <f t="shared" si="46"/>
        <v>104</v>
      </c>
      <c r="AV60" s="222">
        <f t="shared" si="46"/>
        <v>86</v>
      </c>
      <c r="AW60" s="222">
        <f t="shared" si="46"/>
        <v>147</v>
      </c>
      <c r="AX60" s="222">
        <f t="shared" si="46"/>
        <v>101</v>
      </c>
      <c r="AY60" s="222">
        <f t="shared" si="46"/>
        <v>191</v>
      </c>
      <c r="AZ60" s="222">
        <f t="shared" si="46"/>
        <v>584</v>
      </c>
      <c r="BA60" s="222" t="str">
        <f t="shared" si="46"/>
        <v>-</v>
      </c>
      <c r="BB60" s="222" t="str">
        <f t="shared" si="46"/>
        <v>-</v>
      </c>
      <c r="BC60" s="222" t="str">
        <f t="shared" si="46"/>
        <v>-</v>
      </c>
      <c r="BD60" s="222" t="str">
        <f t="shared" si="46"/>
        <v>-</v>
      </c>
      <c r="BE60" s="222" t="str">
        <f t="shared" si="46"/>
        <v>-</v>
      </c>
      <c r="BF60" s="222" t="str">
        <f t="shared" si="46"/>
        <v>-</v>
      </c>
      <c r="BG60" s="222" t="str">
        <f t="shared" si="46"/>
        <v>-</v>
      </c>
      <c r="BH60" s="222" t="str">
        <f t="shared" si="46"/>
        <v>-</v>
      </c>
      <c r="BI60" s="222" t="str">
        <f t="shared" si="46"/>
        <v>-</v>
      </c>
      <c r="BJ60" s="222" t="str">
        <f t="shared" si="46"/>
        <v>-</v>
      </c>
      <c r="BK60" s="222" t="str">
        <f t="shared" si="46"/>
        <v>-</v>
      </c>
      <c r="BL60" s="222" t="str">
        <f t="shared" si="46"/>
        <v>-</v>
      </c>
      <c r="BM60" s="222" t="str">
        <f t="shared" si="46"/>
        <v>-</v>
      </c>
      <c r="BN60" s="222" t="str">
        <f t="shared" si="46"/>
        <v>-</v>
      </c>
      <c r="BO60" s="133">
        <f t="shared" si="44"/>
        <v>1606</v>
      </c>
    </row>
    <row r="61" spans="1:67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>
        <f t="shared" ref="O61:BN61" si="47">IF(ISNUMBER(O60),(IF(O60&gt;0,(100/(O58+O59))*O58,"-")),"-")</f>
        <v>26.470588235294116</v>
      </c>
      <c r="P61" s="223">
        <f t="shared" si="47"/>
        <v>27.184466019417478</v>
      </c>
      <c r="Q61" s="223" t="str">
        <f t="shared" si="47"/>
        <v>-</v>
      </c>
      <c r="R61" s="223">
        <f t="shared" si="47"/>
        <v>51.456310679611654</v>
      </c>
      <c r="S61" s="223">
        <f t="shared" si="47"/>
        <v>0</v>
      </c>
      <c r="T61" s="223">
        <f t="shared" si="47"/>
        <v>0</v>
      </c>
      <c r="U61" s="223">
        <f t="shared" si="47"/>
        <v>0</v>
      </c>
      <c r="V61" s="223">
        <f t="shared" si="47"/>
        <v>25</v>
      </c>
      <c r="W61" s="223" t="str">
        <f t="shared" si="47"/>
        <v>-</v>
      </c>
      <c r="X61" s="223" t="str">
        <f t="shared" si="47"/>
        <v>-</v>
      </c>
      <c r="Y61" s="223" t="str">
        <f t="shared" si="47"/>
        <v>-</v>
      </c>
      <c r="Z61" s="223" t="str">
        <f t="shared" si="47"/>
        <v>-</v>
      </c>
      <c r="AA61" s="223" t="str">
        <f t="shared" si="47"/>
        <v>-</v>
      </c>
      <c r="AB61" s="223" t="str">
        <f t="shared" si="47"/>
        <v>-</v>
      </c>
      <c r="AC61" s="223" t="str">
        <f t="shared" si="47"/>
        <v>-</v>
      </c>
      <c r="AD61" s="223" t="str">
        <f t="shared" si="47"/>
        <v>-</v>
      </c>
      <c r="AE61" s="223" t="str">
        <f t="shared" si="47"/>
        <v>-</v>
      </c>
      <c r="AF61" s="223" t="str">
        <f t="shared" si="47"/>
        <v>-</v>
      </c>
      <c r="AG61" s="223" t="str">
        <f t="shared" si="47"/>
        <v>-</v>
      </c>
      <c r="AH61" s="223" t="str">
        <f t="shared" si="47"/>
        <v>-</v>
      </c>
      <c r="AI61" s="223">
        <f t="shared" si="47"/>
        <v>0</v>
      </c>
      <c r="AJ61" s="223">
        <f t="shared" si="47"/>
        <v>100</v>
      </c>
      <c r="AK61" s="223" t="str">
        <f t="shared" si="47"/>
        <v>-</v>
      </c>
      <c r="AL61" s="223" t="str">
        <f t="shared" si="47"/>
        <v>-</v>
      </c>
      <c r="AM61" s="223" t="str">
        <f t="shared" si="47"/>
        <v>-</v>
      </c>
      <c r="AN61" s="223" t="str">
        <f t="shared" si="47"/>
        <v>-</v>
      </c>
      <c r="AO61" s="223">
        <f t="shared" si="47"/>
        <v>100</v>
      </c>
      <c r="AP61" s="223">
        <f t="shared" si="47"/>
        <v>0</v>
      </c>
      <c r="AQ61" s="223">
        <f t="shared" si="47"/>
        <v>0</v>
      </c>
      <c r="AR61" s="223">
        <f t="shared" si="47"/>
        <v>14.285714285714286</v>
      </c>
      <c r="AS61" s="223">
        <f t="shared" si="47"/>
        <v>25</v>
      </c>
      <c r="AT61" s="223">
        <f t="shared" si="47"/>
        <v>37.5</v>
      </c>
      <c r="AU61" s="223">
        <f t="shared" si="47"/>
        <v>38.46153846153846</v>
      </c>
      <c r="AV61" s="223">
        <f t="shared" si="47"/>
        <v>47.674418604651166</v>
      </c>
      <c r="AW61" s="223">
        <f t="shared" si="47"/>
        <v>52.38095238095238</v>
      </c>
      <c r="AX61" s="223">
        <f t="shared" si="47"/>
        <v>50.495049504950494</v>
      </c>
      <c r="AY61" s="223">
        <f t="shared" si="47"/>
        <v>31.937172774869111</v>
      </c>
      <c r="AZ61" s="223">
        <f t="shared" si="47"/>
        <v>46.746575342465754</v>
      </c>
      <c r="BA61" s="223" t="str">
        <f t="shared" si="47"/>
        <v>-</v>
      </c>
      <c r="BB61" s="223" t="str">
        <f t="shared" si="47"/>
        <v>-</v>
      </c>
      <c r="BC61" s="223" t="str">
        <f t="shared" si="47"/>
        <v>-</v>
      </c>
      <c r="BD61" s="223" t="str">
        <f t="shared" si="47"/>
        <v>-</v>
      </c>
      <c r="BE61" s="223" t="str">
        <f t="shared" si="47"/>
        <v>-</v>
      </c>
      <c r="BF61" s="223" t="str">
        <f t="shared" si="47"/>
        <v>-</v>
      </c>
      <c r="BG61" s="223" t="str">
        <f t="shared" si="47"/>
        <v>-</v>
      </c>
      <c r="BH61" s="223" t="str">
        <f t="shared" si="47"/>
        <v>-</v>
      </c>
      <c r="BI61" s="223" t="str">
        <f t="shared" si="47"/>
        <v>-</v>
      </c>
      <c r="BJ61" s="223" t="str">
        <f t="shared" si="47"/>
        <v>-</v>
      </c>
      <c r="BK61" s="223" t="str">
        <f t="shared" si="47"/>
        <v>-</v>
      </c>
      <c r="BL61" s="223" t="str">
        <f t="shared" si="47"/>
        <v>-</v>
      </c>
      <c r="BM61" s="223" t="str">
        <f t="shared" si="47"/>
        <v>-</v>
      </c>
      <c r="BN61" s="223" t="str">
        <f t="shared" si="47"/>
        <v>-</v>
      </c>
      <c r="BO61" s="270">
        <f t="shared" ref="BO61:BO62" si="48">AVERAGE(O61:BN61)</f>
        <v>32.123466013784046</v>
      </c>
    </row>
    <row r="62" spans="1:67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8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22" t="e">
        <f t="shared" si="48"/>
        <v>#DIV/0!</v>
      </c>
    </row>
    <row r="63" spans="1:67" ht="12.75" customHeight="1" x14ac:dyDescent="0.2">
      <c r="A63" s="304" t="s">
        <v>493</v>
      </c>
      <c r="B63" s="304" t="s">
        <v>752</v>
      </c>
      <c r="C63" s="304" t="s">
        <v>170</v>
      </c>
      <c r="D63" s="304" t="s">
        <v>618</v>
      </c>
      <c r="E63" s="304" t="s">
        <v>495</v>
      </c>
      <c r="F63" s="304" t="s">
        <v>753</v>
      </c>
      <c r="G63" s="304"/>
      <c r="H63" s="305" t="s">
        <v>754</v>
      </c>
      <c r="I63" s="304" t="s">
        <v>755</v>
      </c>
      <c r="J63" s="304"/>
      <c r="K63" s="304"/>
      <c r="L63" s="304"/>
      <c r="M63" s="303"/>
      <c r="N63" s="219" t="s">
        <v>934</v>
      </c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>
        <v>0</v>
      </c>
      <c r="AE63" s="220">
        <v>0</v>
      </c>
      <c r="AF63" s="220">
        <v>0</v>
      </c>
      <c r="AG63" s="220">
        <v>0</v>
      </c>
      <c r="AH63" s="220">
        <v>0</v>
      </c>
      <c r="AI63" s="220">
        <v>0</v>
      </c>
      <c r="AJ63" s="220">
        <v>0</v>
      </c>
      <c r="AK63" s="220">
        <v>0</v>
      </c>
      <c r="AL63" s="220">
        <v>0</v>
      </c>
      <c r="AM63" s="220">
        <v>0</v>
      </c>
      <c r="AN63" s="220">
        <v>0</v>
      </c>
      <c r="AO63" s="220">
        <v>4</v>
      </c>
      <c r="AP63" s="220">
        <v>7</v>
      </c>
      <c r="AQ63" s="220">
        <v>5</v>
      </c>
      <c r="AR63" s="220">
        <v>19</v>
      </c>
      <c r="AS63" s="220">
        <v>41</v>
      </c>
      <c r="AT63" s="220">
        <v>186</v>
      </c>
      <c r="AU63" s="220">
        <v>295</v>
      </c>
      <c r="AV63" s="220">
        <v>77</v>
      </c>
      <c r="AW63" s="220">
        <v>32</v>
      </c>
      <c r="AX63" s="220">
        <v>42</v>
      </c>
      <c r="AY63" s="220">
        <v>17</v>
      </c>
      <c r="AZ63" s="220">
        <v>81</v>
      </c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132">
        <f t="shared" ref="BO63:BO65" si="49">SUM(O63:BN63)</f>
        <v>806</v>
      </c>
    </row>
    <row r="64" spans="1:67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>
        <v>0</v>
      </c>
      <c r="AE64" s="220">
        <v>0</v>
      </c>
      <c r="AF64" s="220">
        <v>1</v>
      </c>
      <c r="AG64" s="220">
        <v>0</v>
      </c>
      <c r="AH64" s="220">
        <v>0</v>
      </c>
      <c r="AI64" s="220">
        <v>0</v>
      </c>
      <c r="AJ64" s="220">
        <v>0</v>
      </c>
      <c r="AK64" s="220">
        <v>0</v>
      </c>
      <c r="AL64" s="220">
        <v>0</v>
      </c>
      <c r="AM64" s="220">
        <v>1</v>
      </c>
      <c r="AN64" s="220">
        <v>0</v>
      </c>
      <c r="AO64" s="220">
        <v>1</v>
      </c>
      <c r="AP64" s="220">
        <v>6</v>
      </c>
      <c r="AQ64" s="220">
        <v>7</v>
      </c>
      <c r="AR64" s="220">
        <v>7</v>
      </c>
      <c r="AS64" s="220">
        <v>11</v>
      </c>
      <c r="AT64" s="220">
        <v>91</v>
      </c>
      <c r="AU64" s="220">
        <v>152</v>
      </c>
      <c r="AV64" s="220">
        <v>61</v>
      </c>
      <c r="AW64" s="220">
        <v>42</v>
      </c>
      <c r="AX64" s="220">
        <v>58</v>
      </c>
      <c r="AY64" s="220">
        <v>26</v>
      </c>
      <c r="AZ64" s="220">
        <v>127</v>
      </c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132">
        <f t="shared" si="49"/>
        <v>591</v>
      </c>
    </row>
    <row r="65" spans="1:67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 t="str">
        <f t="shared" ref="O65:BN65" si="50">IF(ISBLANK(O63),"-",O63+O64)</f>
        <v>-</v>
      </c>
      <c r="P65" s="222" t="str">
        <f t="shared" si="50"/>
        <v>-</v>
      </c>
      <c r="Q65" s="222" t="str">
        <f t="shared" si="50"/>
        <v>-</v>
      </c>
      <c r="R65" s="222" t="str">
        <f t="shared" si="50"/>
        <v>-</v>
      </c>
      <c r="S65" s="222" t="str">
        <f t="shared" si="50"/>
        <v>-</v>
      </c>
      <c r="T65" s="222" t="str">
        <f t="shared" si="50"/>
        <v>-</v>
      </c>
      <c r="U65" s="222" t="str">
        <f t="shared" si="50"/>
        <v>-</v>
      </c>
      <c r="V65" s="222" t="str">
        <f t="shared" si="50"/>
        <v>-</v>
      </c>
      <c r="W65" s="222" t="str">
        <f t="shared" si="50"/>
        <v>-</v>
      </c>
      <c r="X65" s="222" t="str">
        <f t="shared" si="50"/>
        <v>-</v>
      </c>
      <c r="Y65" s="222" t="str">
        <f t="shared" si="50"/>
        <v>-</v>
      </c>
      <c r="Z65" s="222" t="str">
        <f t="shared" si="50"/>
        <v>-</v>
      </c>
      <c r="AA65" s="222" t="str">
        <f t="shared" si="50"/>
        <v>-</v>
      </c>
      <c r="AB65" s="222" t="str">
        <f t="shared" si="50"/>
        <v>-</v>
      </c>
      <c r="AC65" s="222" t="str">
        <f t="shared" si="50"/>
        <v>-</v>
      </c>
      <c r="AD65" s="222">
        <f t="shared" si="50"/>
        <v>0</v>
      </c>
      <c r="AE65" s="222">
        <f t="shared" si="50"/>
        <v>0</v>
      </c>
      <c r="AF65" s="222">
        <f t="shared" si="50"/>
        <v>1</v>
      </c>
      <c r="AG65" s="222">
        <f t="shared" si="50"/>
        <v>0</v>
      </c>
      <c r="AH65" s="222">
        <f t="shared" si="50"/>
        <v>0</v>
      </c>
      <c r="AI65" s="222">
        <f t="shared" si="50"/>
        <v>0</v>
      </c>
      <c r="AJ65" s="222">
        <f t="shared" si="50"/>
        <v>0</v>
      </c>
      <c r="AK65" s="222">
        <f t="shared" si="50"/>
        <v>0</v>
      </c>
      <c r="AL65" s="222">
        <f t="shared" si="50"/>
        <v>0</v>
      </c>
      <c r="AM65" s="222">
        <f t="shared" si="50"/>
        <v>1</v>
      </c>
      <c r="AN65" s="222">
        <f t="shared" si="50"/>
        <v>0</v>
      </c>
      <c r="AO65" s="222">
        <f t="shared" si="50"/>
        <v>5</v>
      </c>
      <c r="AP65" s="222">
        <f t="shared" si="50"/>
        <v>13</v>
      </c>
      <c r="AQ65" s="222">
        <f t="shared" si="50"/>
        <v>12</v>
      </c>
      <c r="AR65" s="222">
        <f t="shared" si="50"/>
        <v>26</v>
      </c>
      <c r="AS65" s="222">
        <f t="shared" si="50"/>
        <v>52</v>
      </c>
      <c r="AT65" s="222">
        <f t="shared" si="50"/>
        <v>277</v>
      </c>
      <c r="AU65" s="222">
        <f t="shared" si="50"/>
        <v>447</v>
      </c>
      <c r="AV65" s="222">
        <f t="shared" si="50"/>
        <v>138</v>
      </c>
      <c r="AW65" s="222">
        <f t="shared" si="50"/>
        <v>74</v>
      </c>
      <c r="AX65" s="222">
        <f t="shared" si="50"/>
        <v>100</v>
      </c>
      <c r="AY65" s="222">
        <f t="shared" si="50"/>
        <v>43</v>
      </c>
      <c r="AZ65" s="222">
        <f t="shared" si="50"/>
        <v>208</v>
      </c>
      <c r="BA65" s="222" t="str">
        <f t="shared" si="50"/>
        <v>-</v>
      </c>
      <c r="BB65" s="222" t="str">
        <f t="shared" si="50"/>
        <v>-</v>
      </c>
      <c r="BC65" s="222" t="str">
        <f t="shared" si="50"/>
        <v>-</v>
      </c>
      <c r="BD65" s="222" t="str">
        <f t="shared" si="50"/>
        <v>-</v>
      </c>
      <c r="BE65" s="222" t="str">
        <f t="shared" si="50"/>
        <v>-</v>
      </c>
      <c r="BF65" s="222" t="str">
        <f t="shared" si="50"/>
        <v>-</v>
      </c>
      <c r="BG65" s="222" t="str">
        <f t="shared" si="50"/>
        <v>-</v>
      </c>
      <c r="BH65" s="222" t="str">
        <f t="shared" si="50"/>
        <v>-</v>
      </c>
      <c r="BI65" s="222" t="str">
        <f t="shared" si="50"/>
        <v>-</v>
      </c>
      <c r="BJ65" s="222" t="str">
        <f t="shared" si="50"/>
        <v>-</v>
      </c>
      <c r="BK65" s="222" t="str">
        <f t="shared" si="50"/>
        <v>-</v>
      </c>
      <c r="BL65" s="222" t="str">
        <f t="shared" si="50"/>
        <v>-</v>
      </c>
      <c r="BM65" s="222" t="str">
        <f t="shared" si="50"/>
        <v>-</v>
      </c>
      <c r="BN65" s="222" t="str">
        <f t="shared" si="50"/>
        <v>-</v>
      </c>
      <c r="BO65" s="133">
        <f t="shared" si="49"/>
        <v>1397</v>
      </c>
    </row>
    <row r="66" spans="1:67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tr">
        <f t="shared" ref="O66:BN66" si="51">IF(ISNUMBER(O65),(IF(O65&gt;0,(100/(O63+O64))*O63,"-")),"-")</f>
        <v>-</v>
      </c>
      <c r="P66" s="223" t="str">
        <f t="shared" si="51"/>
        <v>-</v>
      </c>
      <c r="Q66" s="223" t="str">
        <f t="shared" si="51"/>
        <v>-</v>
      </c>
      <c r="R66" s="223" t="str">
        <f t="shared" si="51"/>
        <v>-</v>
      </c>
      <c r="S66" s="223" t="str">
        <f t="shared" si="51"/>
        <v>-</v>
      </c>
      <c r="T66" s="223" t="str">
        <f t="shared" si="51"/>
        <v>-</v>
      </c>
      <c r="U66" s="223" t="str">
        <f t="shared" si="51"/>
        <v>-</v>
      </c>
      <c r="V66" s="223" t="str">
        <f t="shared" si="51"/>
        <v>-</v>
      </c>
      <c r="W66" s="223" t="str">
        <f t="shared" si="51"/>
        <v>-</v>
      </c>
      <c r="X66" s="223" t="str">
        <f t="shared" si="51"/>
        <v>-</v>
      </c>
      <c r="Y66" s="223" t="str">
        <f t="shared" si="51"/>
        <v>-</v>
      </c>
      <c r="Z66" s="223" t="str">
        <f t="shared" si="51"/>
        <v>-</v>
      </c>
      <c r="AA66" s="223" t="str">
        <f t="shared" si="51"/>
        <v>-</v>
      </c>
      <c r="AB66" s="223" t="str">
        <f t="shared" si="51"/>
        <v>-</v>
      </c>
      <c r="AC66" s="223" t="str">
        <f t="shared" si="51"/>
        <v>-</v>
      </c>
      <c r="AD66" s="223" t="str">
        <f t="shared" si="51"/>
        <v>-</v>
      </c>
      <c r="AE66" s="223" t="str">
        <f t="shared" si="51"/>
        <v>-</v>
      </c>
      <c r="AF66" s="223">
        <f t="shared" si="51"/>
        <v>0</v>
      </c>
      <c r="AG66" s="223" t="str">
        <f t="shared" si="51"/>
        <v>-</v>
      </c>
      <c r="AH66" s="223" t="str">
        <f t="shared" si="51"/>
        <v>-</v>
      </c>
      <c r="AI66" s="223" t="str">
        <f t="shared" si="51"/>
        <v>-</v>
      </c>
      <c r="AJ66" s="223" t="str">
        <f t="shared" si="51"/>
        <v>-</v>
      </c>
      <c r="AK66" s="223" t="str">
        <f t="shared" si="51"/>
        <v>-</v>
      </c>
      <c r="AL66" s="223" t="str">
        <f t="shared" si="51"/>
        <v>-</v>
      </c>
      <c r="AM66" s="223">
        <f t="shared" si="51"/>
        <v>0</v>
      </c>
      <c r="AN66" s="223" t="str">
        <f t="shared" si="51"/>
        <v>-</v>
      </c>
      <c r="AO66" s="223">
        <f t="shared" si="51"/>
        <v>80</v>
      </c>
      <c r="AP66" s="223">
        <f t="shared" si="51"/>
        <v>53.846153846153847</v>
      </c>
      <c r="AQ66" s="223">
        <f t="shared" si="51"/>
        <v>41.666666666666671</v>
      </c>
      <c r="AR66" s="223">
        <f t="shared" si="51"/>
        <v>73.07692307692308</v>
      </c>
      <c r="AS66" s="223">
        <f t="shared" si="51"/>
        <v>78.846153846153854</v>
      </c>
      <c r="AT66" s="223">
        <f t="shared" si="51"/>
        <v>67.148014440433215</v>
      </c>
      <c r="AU66" s="223">
        <f t="shared" si="51"/>
        <v>65.995525727069349</v>
      </c>
      <c r="AV66" s="223">
        <f t="shared" si="51"/>
        <v>55.79710144927536</v>
      </c>
      <c r="AW66" s="223">
        <f t="shared" si="51"/>
        <v>43.243243243243242</v>
      </c>
      <c r="AX66" s="223">
        <f t="shared" si="51"/>
        <v>42</v>
      </c>
      <c r="AY66" s="223">
        <f t="shared" si="51"/>
        <v>39.534883720930232</v>
      </c>
      <c r="AZ66" s="223">
        <f t="shared" si="51"/>
        <v>38.942307692307693</v>
      </c>
      <c r="BA66" s="223" t="str">
        <f t="shared" si="51"/>
        <v>-</v>
      </c>
      <c r="BB66" s="223" t="str">
        <f t="shared" si="51"/>
        <v>-</v>
      </c>
      <c r="BC66" s="223" t="str">
        <f t="shared" si="51"/>
        <v>-</v>
      </c>
      <c r="BD66" s="223" t="str">
        <f t="shared" si="51"/>
        <v>-</v>
      </c>
      <c r="BE66" s="223" t="str">
        <f t="shared" si="51"/>
        <v>-</v>
      </c>
      <c r="BF66" s="223" t="str">
        <f t="shared" si="51"/>
        <v>-</v>
      </c>
      <c r="BG66" s="223" t="str">
        <f t="shared" si="51"/>
        <v>-</v>
      </c>
      <c r="BH66" s="223" t="str">
        <f t="shared" si="51"/>
        <v>-</v>
      </c>
      <c r="BI66" s="223" t="str">
        <f t="shared" si="51"/>
        <v>-</v>
      </c>
      <c r="BJ66" s="223" t="str">
        <f t="shared" si="51"/>
        <v>-</v>
      </c>
      <c r="BK66" s="223" t="str">
        <f t="shared" si="51"/>
        <v>-</v>
      </c>
      <c r="BL66" s="223" t="str">
        <f t="shared" si="51"/>
        <v>-</v>
      </c>
      <c r="BM66" s="223" t="str">
        <f t="shared" si="51"/>
        <v>-</v>
      </c>
      <c r="BN66" s="223" t="str">
        <f t="shared" si="51"/>
        <v>-</v>
      </c>
      <c r="BO66" s="270">
        <f t="shared" ref="BO66:BO67" si="52">AVERAGE(O66:BN66)</f>
        <v>48.578355264939759</v>
      </c>
    </row>
    <row r="67" spans="1:67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8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22" t="e">
        <f t="shared" si="52"/>
        <v>#DIV/0!</v>
      </c>
    </row>
    <row r="68" spans="1:67" ht="12.75" customHeight="1" x14ac:dyDescent="0.2">
      <c r="A68" s="304" t="s">
        <v>493</v>
      </c>
      <c r="B68" s="304" t="s">
        <v>756</v>
      </c>
      <c r="C68" s="304" t="s">
        <v>170</v>
      </c>
      <c r="D68" s="304" t="s">
        <v>618</v>
      </c>
      <c r="E68" s="304" t="s">
        <v>495</v>
      </c>
      <c r="F68" s="304" t="s">
        <v>757</v>
      </c>
      <c r="G68" s="304"/>
      <c r="H68" s="305" t="s">
        <v>758</v>
      </c>
      <c r="I68" s="304" t="s">
        <v>759</v>
      </c>
      <c r="J68" s="304"/>
      <c r="K68" s="304"/>
      <c r="L68" s="304"/>
      <c r="M68" s="303"/>
      <c r="N68" s="219" t="s">
        <v>934</v>
      </c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>
        <v>0</v>
      </c>
      <c r="AE68" s="220">
        <v>0</v>
      </c>
      <c r="AF68" s="220">
        <v>0</v>
      </c>
      <c r="AG68" s="220">
        <v>1</v>
      </c>
      <c r="AH68" s="220">
        <v>0</v>
      </c>
      <c r="AI68" s="220">
        <v>1</v>
      </c>
      <c r="AJ68" s="220">
        <v>1</v>
      </c>
      <c r="AK68" s="220">
        <v>1</v>
      </c>
      <c r="AL68" s="220">
        <v>2</v>
      </c>
      <c r="AM68" s="220">
        <v>4</v>
      </c>
      <c r="AN68" s="220">
        <v>3</v>
      </c>
      <c r="AO68" s="220">
        <v>8</v>
      </c>
      <c r="AP68" s="220">
        <v>1</v>
      </c>
      <c r="AQ68" s="220">
        <v>0</v>
      </c>
      <c r="AR68" s="220">
        <v>4</v>
      </c>
      <c r="AS68" s="220">
        <v>2</v>
      </c>
      <c r="AT68" s="220">
        <v>8</v>
      </c>
      <c r="AU68" s="220">
        <v>27</v>
      </c>
      <c r="AV68" s="220">
        <v>666</v>
      </c>
      <c r="AW68" s="220">
        <v>1420</v>
      </c>
      <c r="AX68" s="220">
        <v>2366</v>
      </c>
      <c r="AY68" s="220">
        <v>1728</v>
      </c>
      <c r="AZ68" s="220">
        <v>2035</v>
      </c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  <c r="BN68" s="220"/>
      <c r="BO68" s="132">
        <f t="shared" ref="BO68:BO70" si="53">SUM(O68:BN68)</f>
        <v>8278</v>
      </c>
    </row>
    <row r="69" spans="1:67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>
        <v>0</v>
      </c>
      <c r="AE69" s="220">
        <v>0</v>
      </c>
      <c r="AF69" s="220">
        <v>0</v>
      </c>
      <c r="AG69" s="220">
        <v>3</v>
      </c>
      <c r="AH69" s="220">
        <v>0</v>
      </c>
      <c r="AI69" s="220">
        <v>2</v>
      </c>
      <c r="AJ69" s="220">
        <v>1</v>
      </c>
      <c r="AK69" s="220">
        <v>0</v>
      </c>
      <c r="AL69" s="220">
        <v>0</v>
      </c>
      <c r="AM69" s="220">
        <v>1</v>
      </c>
      <c r="AN69" s="220">
        <v>0</v>
      </c>
      <c r="AO69" s="220">
        <v>1</v>
      </c>
      <c r="AP69" s="220">
        <v>5</v>
      </c>
      <c r="AQ69" s="220">
        <v>2</v>
      </c>
      <c r="AR69" s="220">
        <v>2</v>
      </c>
      <c r="AS69" s="220">
        <v>1</v>
      </c>
      <c r="AT69" s="220">
        <v>3</v>
      </c>
      <c r="AU69" s="220">
        <v>9</v>
      </c>
      <c r="AV69" s="220">
        <v>227</v>
      </c>
      <c r="AW69" s="220">
        <v>512</v>
      </c>
      <c r="AX69" s="220">
        <v>820</v>
      </c>
      <c r="AY69" s="220">
        <v>426</v>
      </c>
      <c r="AZ69" s="220">
        <v>807</v>
      </c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132">
        <f t="shared" si="53"/>
        <v>2822</v>
      </c>
    </row>
    <row r="70" spans="1:67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 t="str">
        <f t="shared" ref="O70:AF70" si="54">IF(ISBLANK(O68),"-",O68+O69)</f>
        <v>-</v>
      </c>
      <c r="P70" s="222" t="str">
        <f t="shared" si="54"/>
        <v>-</v>
      </c>
      <c r="Q70" s="222" t="str">
        <f t="shared" si="54"/>
        <v>-</v>
      </c>
      <c r="R70" s="222" t="str">
        <f t="shared" si="54"/>
        <v>-</v>
      </c>
      <c r="S70" s="222" t="str">
        <f t="shared" si="54"/>
        <v>-</v>
      </c>
      <c r="T70" s="222" t="str">
        <f t="shared" si="54"/>
        <v>-</v>
      </c>
      <c r="U70" s="222" t="str">
        <f t="shared" si="54"/>
        <v>-</v>
      </c>
      <c r="V70" s="222" t="str">
        <f t="shared" si="54"/>
        <v>-</v>
      </c>
      <c r="W70" s="222" t="str">
        <f t="shared" si="54"/>
        <v>-</v>
      </c>
      <c r="X70" s="222" t="str">
        <f t="shared" si="54"/>
        <v>-</v>
      </c>
      <c r="Y70" s="222" t="str">
        <f t="shared" si="54"/>
        <v>-</v>
      </c>
      <c r="Z70" s="222" t="str">
        <f t="shared" si="54"/>
        <v>-</v>
      </c>
      <c r="AA70" s="222" t="str">
        <f t="shared" si="54"/>
        <v>-</v>
      </c>
      <c r="AB70" s="222" t="str">
        <f t="shared" si="54"/>
        <v>-</v>
      </c>
      <c r="AC70" s="222" t="str">
        <f t="shared" si="54"/>
        <v>-</v>
      </c>
      <c r="AD70" s="222">
        <f t="shared" si="54"/>
        <v>0</v>
      </c>
      <c r="AE70" s="222">
        <f t="shared" si="54"/>
        <v>0</v>
      </c>
      <c r="AF70" s="222">
        <f t="shared" si="54"/>
        <v>0</v>
      </c>
      <c r="AG70" s="222">
        <v>4</v>
      </c>
      <c r="AH70" s="222">
        <f t="shared" ref="AH70:BN70" si="55">IF(ISBLANK(AH68),"-",AH68+AH69)</f>
        <v>0</v>
      </c>
      <c r="AI70" s="222">
        <f t="shared" si="55"/>
        <v>3</v>
      </c>
      <c r="AJ70" s="222">
        <f t="shared" si="55"/>
        <v>2</v>
      </c>
      <c r="AK70" s="222">
        <f t="shared" si="55"/>
        <v>1</v>
      </c>
      <c r="AL70" s="222">
        <f t="shared" si="55"/>
        <v>2</v>
      </c>
      <c r="AM70" s="222">
        <f t="shared" si="55"/>
        <v>5</v>
      </c>
      <c r="AN70" s="222">
        <f t="shared" si="55"/>
        <v>3</v>
      </c>
      <c r="AO70" s="222">
        <f t="shared" si="55"/>
        <v>9</v>
      </c>
      <c r="AP70" s="222">
        <f t="shared" si="55"/>
        <v>6</v>
      </c>
      <c r="AQ70" s="222">
        <f t="shared" si="55"/>
        <v>2</v>
      </c>
      <c r="AR70" s="222">
        <f t="shared" si="55"/>
        <v>6</v>
      </c>
      <c r="AS70" s="222">
        <f t="shared" si="55"/>
        <v>3</v>
      </c>
      <c r="AT70" s="222">
        <f t="shared" si="55"/>
        <v>11</v>
      </c>
      <c r="AU70" s="222">
        <f t="shared" si="55"/>
        <v>36</v>
      </c>
      <c r="AV70" s="222">
        <f t="shared" si="55"/>
        <v>893</v>
      </c>
      <c r="AW70" s="222">
        <f t="shared" si="55"/>
        <v>1932</v>
      </c>
      <c r="AX70" s="222">
        <f t="shared" si="55"/>
        <v>3186</v>
      </c>
      <c r="AY70" s="222">
        <f t="shared" si="55"/>
        <v>2154</v>
      </c>
      <c r="AZ70" s="222">
        <f t="shared" si="55"/>
        <v>2842</v>
      </c>
      <c r="BA70" s="222" t="str">
        <f t="shared" si="55"/>
        <v>-</v>
      </c>
      <c r="BB70" s="222" t="str">
        <f t="shared" si="55"/>
        <v>-</v>
      </c>
      <c r="BC70" s="222" t="str">
        <f t="shared" si="55"/>
        <v>-</v>
      </c>
      <c r="BD70" s="222" t="str">
        <f t="shared" si="55"/>
        <v>-</v>
      </c>
      <c r="BE70" s="222" t="str">
        <f t="shared" si="55"/>
        <v>-</v>
      </c>
      <c r="BF70" s="222" t="str">
        <f t="shared" si="55"/>
        <v>-</v>
      </c>
      <c r="BG70" s="222" t="str">
        <f t="shared" si="55"/>
        <v>-</v>
      </c>
      <c r="BH70" s="222" t="str">
        <f t="shared" si="55"/>
        <v>-</v>
      </c>
      <c r="BI70" s="222" t="str">
        <f t="shared" si="55"/>
        <v>-</v>
      </c>
      <c r="BJ70" s="222" t="str">
        <f t="shared" si="55"/>
        <v>-</v>
      </c>
      <c r="BK70" s="222" t="str">
        <f t="shared" si="55"/>
        <v>-</v>
      </c>
      <c r="BL70" s="222" t="str">
        <f t="shared" si="55"/>
        <v>-</v>
      </c>
      <c r="BM70" s="222" t="str">
        <f t="shared" si="55"/>
        <v>-</v>
      </c>
      <c r="BN70" s="222" t="str">
        <f t="shared" si="55"/>
        <v>-</v>
      </c>
      <c r="BO70" s="133">
        <f t="shared" si="53"/>
        <v>11100</v>
      </c>
    </row>
    <row r="71" spans="1:67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tr">
        <f t="shared" ref="O71:BN71" si="56">IF(ISNUMBER(O70),(IF(O70&gt;0,(100/(O68+O69))*O68,"-")),"-")</f>
        <v>-</v>
      </c>
      <c r="P71" s="223" t="str">
        <f t="shared" si="56"/>
        <v>-</v>
      </c>
      <c r="Q71" s="223" t="str">
        <f t="shared" si="56"/>
        <v>-</v>
      </c>
      <c r="R71" s="223" t="str">
        <f t="shared" si="56"/>
        <v>-</v>
      </c>
      <c r="S71" s="223" t="str">
        <f t="shared" si="56"/>
        <v>-</v>
      </c>
      <c r="T71" s="223" t="str">
        <f t="shared" si="56"/>
        <v>-</v>
      </c>
      <c r="U71" s="223" t="str">
        <f t="shared" si="56"/>
        <v>-</v>
      </c>
      <c r="V71" s="223" t="str">
        <f t="shared" si="56"/>
        <v>-</v>
      </c>
      <c r="W71" s="223" t="str">
        <f t="shared" si="56"/>
        <v>-</v>
      </c>
      <c r="X71" s="223" t="str">
        <f t="shared" si="56"/>
        <v>-</v>
      </c>
      <c r="Y71" s="223" t="str">
        <f t="shared" si="56"/>
        <v>-</v>
      </c>
      <c r="Z71" s="223" t="str">
        <f t="shared" si="56"/>
        <v>-</v>
      </c>
      <c r="AA71" s="223" t="str">
        <f t="shared" si="56"/>
        <v>-</v>
      </c>
      <c r="AB71" s="223" t="str">
        <f t="shared" si="56"/>
        <v>-</v>
      </c>
      <c r="AC71" s="223" t="str">
        <f t="shared" si="56"/>
        <v>-</v>
      </c>
      <c r="AD71" s="223" t="str">
        <f t="shared" si="56"/>
        <v>-</v>
      </c>
      <c r="AE71" s="223" t="str">
        <f t="shared" si="56"/>
        <v>-</v>
      </c>
      <c r="AF71" s="223" t="str">
        <f t="shared" si="56"/>
        <v>-</v>
      </c>
      <c r="AG71" s="223">
        <f t="shared" si="56"/>
        <v>25</v>
      </c>
      <c r="AH71" s="223" t="str">
        <f t="shared" si="56"/>
        <v>-</v>
      </c>
      <c r="AI71" s="223">
        <f t="shared" si="56"/>
        <v>33.333333333333336</v>
      </c>
      <c r="AJ71" s="223">
        <f t="shared" si="56"/>
        <v>50</v>
      </c>
      <c r="AK71" s="223">
        <f t="shared" si="56"/>
        <v>100</v>
      </c>
      <c r="AL71" s="223">
        <f t="shared" si="56"/>
        <v>100</v>
      </c>
      <c r="AM71" s="223">
        <f t="shared" si="56"/>
        <v>80</v>
      </c>
      <c r="AN71" s="223">
        <f t="shared" si="56"/>
        <v>100</v>
      </c>
      <c r="AO71" s="223">
        <f t="shared" si="56"/>
        <v>88.888888888888886</v>
      </c>
      <c r="AP71" s="223">
        <f t="shared" si="56"/>
        <v>16.666666666666668</v>
      </c>
      <c r="AQ71" s="223">
        <f t="shared" si="56"/>
        <v>0</v>
      </c>
      <c r="AR71" s="223">
        <f t="shared" si="56"/>
        <v>66.666666666666671</v>
      </c>
      <c r="AS71" s="223">
        <f t="shared" si="56"/>
        <v>66.666666666666671</v>
      </c>
      <c r="AT71" s="223">
        <f t="shared" si="56"/>
        <v>72.727272727272734</v>
      </c>
      <c r="AU71" s="223">
        <f t="shared" si="56"/>
        <v>75</v>
      </c>
      <c r="AV71" s="223">
        <f t="shared" si="56"/>
        <v>74.580067189249718</v>
      </c>
      <c r="AW71" s="223">
        <f t="shared" si="56"/>
        <v>73.498964803312631</v>
      </c>
      <c r="AX71" s="223">
        <f t="shared" si="56"/>
        <v>74.262397991211557</v>
      </c>
      <c r="AY71" s="223">
        <f t="shared" si="56"/>
        <v>80.222841225626738</v>
      </c>
      <c r="AZ71" s="223">
        <f t="shared" si="56"/>
        <v>71.604503870513724</v>
      </c>
      <c r="BA71" s="223" t="str">
        <f t="shared" si="56"/>
        <v>-</v>
      </c>
      <c r="BB71" s="223" t="str">
        <f t="shared" si="56"/>
        <v>-</v>
      </c>
      <c r="BC71" s="223" t="str">
        <f t="shared" si="56"/>
        <v>-</v>
      </c>
      <c r="BD71" s="223" t="str">
        <f t="shared" si="56"/>
        <v>-</v>
      </c>
      <c r="BE71" s="223" t="str">
        <f t="shared" si="56"/>
        <v>-</v>
      </c>
      <c r="BF71" s="223" t="str">
        <f t="shared" si="56"/>
        <v>-</v>
      </c>
      <c r="BG71" s="223" t="str">
        <f t="shared" si="56"/>
        <v>-</v>
      </c>
      <c r="BH71" s="223" t="str">
        <f t="shared" si="56"/>
        <v>-</v>
      </c>
      <c r="BI71" s="223" t="str">
        <f t="shared" si="56"/>
        <v>-</v>
      </c>
      <c r="BJ71" s="223" t="str">
        <f t="shared" si="56"/>
        <v>-</v>
      </c>
      <c r="BK71" s="223" t="str">
        <f t="shared" si="56"/>
        <v>-</v>
      </c>
      <c r="BL71" s="223" t="str">
        <f t="shared" si="56"/>
        <v>-</v>
      </c>
      <c r="BM71" s="223" t="str">
        <f t="shared" si="56"/>
        <v>-</v>
      </c>
      <c r="BN71" s="223" t="str">
        <f t="shared" si="56"/>
        <v>-</v>
      </c>
      <c r="BO71" s="270">
        <f t="shared" ref="BO71:BO72" si="57">AVERAGE(O71:BN71)</f>
        <v>65.743066843653125</v>
      </c>
    </row>
    <row r="72" spans="1:67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8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22" t="e">
        <f t="shared" si="57"/>
        <v>#DIV/0!</v>
      </c>
    </row>
    <row r="73" spans="1:67" ht="12.75" customHeight="1" x14ac:dyDescent="0.2">
      <c r="A73" s="304" t="s">
        <v>493</v>
      </c>
      <c r="B73" s="304" t="s">
        <v>760</v>
      </c>
      <c r="C73" s="304" t="s">
        <v>170</v>
      </c>
      <c r="D73" s="304" t="s">
        <v>618</v>
      </c>
      <c r="E73" s="304" t="s">
        <v>495</v>
      </c>
      <c r="F73" s="304" t="s">
        <v>518</v>
      </c>
      <c r="G73" s="304"/>
      <c r="H73" s="305" t="s">
        <v>761</v>
      </c>
      <c r="I73" s="304" t="s">
        <v>90</v>
      </c>
      <c r="J73" s="304"/>
      <c r="K73" s="304"/>
      <c r="L73" s="304"/>
      <c r="M73" s="303"/>
      <c r="N73" s="219" t="s">
        <v>934</v>
      </c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>
        <v>0</v>
      </c>
      <c r="AE73" s="230">
        <v>0</v>
      </c>
      <c r="AF73" s="230">
        <v>0</v>
      </c>
      <c r="AG73" s="230">
        <v>0</v>
      </c>
      <c r="AH73" s="230">
        <v>0</v>
      </c>
      <c r="AI73" s="230">
        <v>0</v>
      </c>
      <c r="AJ73" s="230">
        <v>1</v>
      </c>
      <c r="AK73" s="230">
        <v>0</v>
      </c>
      <c r="AL73" s="230">
        <v>0</v>
      </c>
      <c r="AM73" s="230">
        <v>4</v>
      </c>
      <c r="AN73" s="230">
        <v>3</v>
      </c>
      <c r="AO73" s="230">
        <v>8</v>
      </c>
      <c r="AP73" s="230">
        <v>5</v>
      </c>
      <c r="AQ73" s="230">
        <v>2</v>
      </c>
      <c r="AR73" s="230">
        <v>15</v>
      </c>
      <c r="AS73" s="230">
        <v>676</v>
      </c>
      <c r="AT73" s="230">
        <v>400</v>
      </c>
      <c r="AU73" s="230">
        <v>70</v>
      </c>
      <c r="AV73" s="230">
        <v>49</v>
      </c>
      <c r="AW73" s="230">
        <v>29</v>
      </c>
      <c r="AX73" s="230">
        <v>83</v>
      </c>
      <c r="AY73" s="230">
        <v>37</v>
      </c>
      <c r="AZ73" s="230">
        <v>165</v>
      </c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132">
        <f t="shared" ref="BO73:BO75" si="58">SUM(O73:BN73)</f>
        <v>1547</v>
      </c>
    </row>
    <row r="74" spans="1:67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19" t="s">
        <v>935</v>
      </c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>
        <v>1</v>
      </c>
      <c r="AE74" s="230">
        <v>0</v>
      </c>
      <c r="AF74" s="230">
        <v>0</v>
      </c>
      <c r="AG74" s="230">
        <v>2</v>
      </c>
      <c r="AH74" s="230">
        <v>1</v>
      </c>
      <c r="AI74" s="230">
        <v>4</v>
      </c>
      <c r="AJ74" s="230">
        <v>0</v>
      </c>
      <c r="AK74" s="230">
        <v>3</v>
      </c>
      <c r="AL74" s="230">
        <v>2</v>
      </c>
      <c r="AM74" s="230">
        <v>2</v>
      </c>
      <c r="AN74" s="230">
        <v>1</v>
      </c>
      <c r="AO74" s="230">
        <v>3</v>
      </c>
      <c r="AP74" s="230">
        <v>0</v>
      </c>
      <c r="AQ74" s="230">
        <v>3</v>
      </c>
      <c r="AR74" s="230">
        <v>11</v>
      </c>
      <c r="AS74" s="230">
        <v>346</v>
      </c>
      <c r="AT74" s="230">
        <v>129</v>
      </c>
      <c r="AU74" s="230">
        <v>48</v>
      </c>
      <c r="AV74" s="230">
        <v>54</v>
      </c>
      <c r="AW74" s="230">
        <v>27</v>
      </c>
      <c r="AX74" s="230">
        <v>135</v>
      </c>
      <c r="AY74" s="230">
        <v>65</v>
      </c>
      <c r="AZ74" s="230">
        <v>164</v>
      </c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132">
        <f t="shared" si="58"/>
        <v>1001</v>
      </c>
    </row>
    <row r="75" spans="1:67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21" t="s">
        <v>633</v>
      </c>
      <c r="O75" s="222" t="str">
        <f t="shared" ref="O75:BN75" si="59">IF(ISBLANK(O73),"-",O73+O74)</f>
        <v>-</v>
      </c>
      <c r="P75" s="222" t="str">
        <f t="shared" si="59"/>
        <v>-</v>
      </c>
      <c r="Q75" s="222" t="str">
        <f t="shared" si="59"/>
        <v>-</v>
      </c>
      <c r="R75" s="222" t="str">
        <f t="shared" si="59"/>
        <v>-</v>
      </c>
      <c r="S75" s="222" t="str">
        <f t="shared" si="59"/>
        <v>-</v>
      </c>
      <c r="T75" s="222" t="str">
        <f t="shared" si="59"/>
        <v>-</v>
      </c>
      <c r="U75" s="222" t="str">
        <f t="shared" si="59"/>
        <v>-</v>
      </c>
      <c r="V75" s="222" t="str">
        <f t="shared" si="59"/>
        <v>-</v>
      </c>
      <c r="W75" s="222" t="str">
        <f t="shared" si="59"/>
        <v>-</v>
      </c>
      <c r="X75" s="222" t="str">
        <f t="shared" si="59"/>
        <v>-</v>
      </c>
      <c r="Y75" s="222" t="str">
        <f t="shared" si="59"/>
        <v>-</v>
      </c>
      <c r="Z75" s="222" t="str">
        <f t="shared" si="59"/>
        <v>-</v>
      </c>
      <c r="AA75" s="222" t="str">
        <f t="shared" si="59"/>
        <v>-</v>
      </c>
      <c r="AB75" s="222" t="str">
        <f t="shared" si="59"/>
        <v>-</v>
      </c>
      <c r="AC75" s="222" t="str">
        <f t="shared" si="59"/>
        <v>-</v>
      </c>
      <c r="AD75" s="222">
        <f t="shared" si="59"/>
        <v>1</v>
      </c>
      <c r="AE75" s="222">
        <f t="shared" si="59"/>
        <v>0</v>
      </c>
      <c r="AF75" s="222">
        <f t="shared" si="59"/>
        <v>0</v>
      </c>
      <c r="AG75" s="222">
        <f t="shared" si="59"/>
        <v>2</v>
      </c>
      <c r="AH75" s="222">
        <f t="shared" si="59"/>
        <v>1</v>
      </c>
      <c r="AI75" s="222">
        <f t="shared" si="59"/>
        <v>4</v>
      </c>
      <c r="AJ75" s="222">
        <f t="shared" si="59"/>
        <v>1</v>
      </c>
      <c r="AK75" s="222">
        <f t="shared" si="59"/>
        <v>3</v>
      </c>
      <c r="AL75" s="222">
        <f t="shared" si="59"/>
        <v>2</v>
      </c>
      <c r="AM75" s="222">
        <f t="shared" si="59"/>
        <v>6</v>
      </c>
      <c r="AN75" s="222">
        <f t="shared" si="59"/>
        <v>4</v>
      </c>
      <c r="AO75" s="222">
        <f t="shared" si="59"/>
        <v>11</v>
      </c>
      <c r="AP75" s="222">
        <f t="shared" si="59"/>
        <v>5</v>
      </c>
      <c r="AQ75" s="222">
        <f t="shared" si="59"/>
        <v>5</v>
      </c>
      <c r="AR75" s="222">
        <f t="shared" si="59"/>
        <v>26</v>
      </c>
      <c r="AS75" s="222">
        <f t="shared" si="59"/>
        <v>1022</v>
      </c>
      <c r="AT75" s="222">
        <f t="shared" si="59"/>
        <v>529</v>
      </c>
      <c r="AU75" s="222">
        <f t="shared" si="59"/>
        <v>118</v>
      </c>
      <c r="AV75" s="222">
        <f t="shared" si="59"/>
        <v>103</v>
      </c>
      <c r="AW75" s="222">
        <f t="shared" si="59"/>
        <v>56</v>
      </c>
      <c r="AX75" s="222">
        <f t="shared" si="59"/>
        <v>218</v>
      </c>
      <c r="AY75" s="222">
        <f t="shared" si="59"/>
        <v>102</v>
      </c>
      <c r="AZ75" s="222">
        <f t="shared" si="59"/>
        <v>329</v>
      </c>
      <c r="BA75" s="222" t="str">
        <f t="shared" si="59"/>
        <v>-</v>
      </c>
      <c r="BB75" s="222" t="str">
        <f t="shared" si="59"/>
        <v>-</v>
      </c>
      <c r="BC75" s="222" t="str">
        <f t="shared" si="59"/>
        <v>-</v>
      </c>
      <c r="BD75" s="222" t="str">
        <f t="shared" si="59"/>
        <v>-</v>
      </c>
      <c r="BE75" s="222" t="str">
        <f t="shared" si="59"/>
        <v>-</v>
      </c>
      <c r="BF75" s="222" t="str">
        <f t="shared" si="59"/>
        <v>-</v>
      </c>
      <c r="BG75" s="222" t="str">
        <f t="shared" si="59"/>
        <v>-</v>
      </c>
      <c r="BH75" s="222" t="str">
        <f t="shared" si="59"/>
        <v>-</v>
      </c>
      <c r="BI75" s="222" t="str">
        <f t="shared" si="59"/>
        <v>-</v>
      </c>
      <c r="BJ75" s="222" t="str">
        <f t="shared" si="59"/>
        <v>-</v>
      </c>
      <c r="BK75" s="222" t="str">
        <f t="shared" si="59"/>
        <v>-</v>
      </c>
      <c r="BL75" s="222" t="str">
        <f t="shared" si="59"/>
        <v>-</v>
      </c>
      <c r="BM75" s="222" t="str">
        <f t="shared" si="59"/>
        <v>-</v>
      </c>
      <c r="BN75" s="222" t="str">
        <f t="shared" si="59"/>
        <v>-</v>
      </c>
      <c r="BO75" s="133">
        <f t="shared" si="58"/>
        <v>2548</v>
      </c>
    </row>
    <row r="76" spans="1:67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19" t="s">
        <v>936</v>
      </c>
      <c r="O76" s="223" t="str">
        <f t="shared" ref="O76:BN76" si="60">IF(ISNUMBER(O75),(IF(O75&gt;0,(100/(O73+O74))*O73,"-")),"-")</f>
        <v>-</v>
      </c>
      <c r="P76" s="223" t="str">
        <f t="shared" si="60"/>
        <v>-</v>
      </c>
      <c r="Q76" s="223" t="str">
        <f t="shared" si="60"/>
        <v>-</v>
      </c>
      <c r="R76" s="223" t="str">
        <f t="shared" si="60"/>
        <v>-</v>
      </c>
      <c r="S76" s="223" t="str">
        <f t="shared" si="60"/>
        <v>-</v>
      </c>
      <c r="T76" s="223" t="str">
        <f t="shared" si="60"/>
        <v>-</v>
      </c>
      <c r="U76" s="223" t="str">
        <f t="shared" si="60"/>
        <v>-</v>
      </c>
      <c r="V76" s="223" t="str">
        <f t="shared" si="60"/>
        <v>-</v>
      </c>
      <c r="W76" s="223" t="str">
        <f t="shared" si="60"/>
        <v>-</v>
      </c>
      <c r="X76" s="223" t="str">
        <f t="shared" si="60"/>
        <v>-</v>
      </c>
      <c r="Y76" s="223" t="str">
        <f t="shared" si="60"/>
        <v>-</v>
      </c>
      <c r="Z76" s="223" t="str">
        <f t="shared" si="60"/>
        <v>-</v>
      </c>
      <c r="AA76" s="223" t="str">
        <f t="shared" si="60"/>
        <v>-</v>
      </c>
      <c r="AB76" s="223" t="str">
        <f t="shared" si="60"/>
        <v>-</v>
      </c>
      <c r="AC76" s="223" t="str">
        <f t="shared" si="60"/>
        <v>-</v>
      </c>
      <c r="AD76" s="223">
        <f t="shared" si="60"/>
        <v>0</v>
      </c>
      <c r="AE76" s="223" t="str">
        <f t="shared" si="60"/>
        <v>-</v>
      </c>
      <c r="AF76" s="223" t="str">
        <f t="shared" si="60"/>
        <v>-</v>
      </c>
      <c r="AG76" s="223">
        <f t="shared" si="60"/>
        <v>0</v>
      </c>
      <c r="AH76" s="223">
        <f t="shared" si="60"/>
        <v>0</v>
      </c>
      <c r="AI76" s="223">
        <f t="shared" si="60"/>
        <v>0</v>
      </c>
      <c r="AJ76" s="223">
        <f t="shared" si="60"/>
        <v>100</v>
      </c>
      <c r="AK76" s="223">
        <f t="shared" si="60"/>
        <v>0</v>
      </c>
      <c r="AL76" s="223">
        <f t="shared" si="60"/>
        <v>0</v>
      </c>
      <c r="AM76" s="223">
        <f t="shared" si="60"/>
        <v>66.666666666666671</v>
      </c>
      <c r="AN76" s="223">
        <f t="shared" si="60"/>
        <v>75</v>
      </c>
      <c r="AO76" s="223">
        <f t="shared" si="60"/>
        <v>72.727272727272734</v>
      </c>
      <c r="AP76" s="223">
        <f t="shared" si="60"/>
        <v>100</v>
      </c>
      <c r="AQ76" s="223">
        <f t="shared" si="60"/>
        <v>40</v>
      </c>
      <c r="AR76" s="223">
        <f t="shared" si="60"/>
        <v>57.692307692307693</v>
      </c>
      <c r="AS76" s="223">
        <f t="shared" si="60"/>
        <v>66.144814090019565</v>
      </c>
      <c r="AT76" s="223">
        <f t="shared" si="60"/>
        <v>75.614366729678636</v>
      </c>
      <c r="AU76" s="223">
        <f t="shared" si="60"/>
        <v>59.322033898305079</v>
      </c>
      <c r="AV76" s="223">
        <f t="shared" si="60"/>
        <v>47.572815533980581</v>
      </c>
      <c r="AW76" s="223">
        <f t="shared" si="60"/>
        <v>51.785714285714292</v>
      </c>
      <c r="AX76" s="223">
        <f t="shared" si="60"/>
        <v>38.073394495412849</v>
      </c>
      <c r="AY76" s="223">
        <f t="shared" si="60"/>
        <v>36.274509803921568</v>
      </c>
      <c r="AZ76" s="223">
        <f t="shared" si="60"/>
        <v>50.151975683890576</v>
      </c>
      <c r="BA76" s="223" t="str">
        <f t="shared" si="60"/>
        <v>-</v>
      </c>
      <c r="BB76" s="223" t="str">
        <f t="shared" si="60"/>
        <v>-</v>
      </c>
      <c r="BC76" s="223" t="str">
        <f t="shared" si="60"/>
        <v>-</v>
      </c>
      <c r="BD76" s="223" t="str">
        <f t="shared" si="60"/>
        <v>-</v>
      </c>
      <c r="BE76" s="223" t="str">
        <f t="shared" si="60"/>
        <v>-</v>
      </c>
      <c r="BF76" s="223" t="str">
        <f t="shared" si="60"/>
        <v>-</v>
      </c>
      <c r="BG76" s="223" t="str">
        <f t="shared" si="60"/>
        <v>-</v>
      </c>
      <c r="BH76" s="223" t="str">
        <f t="shared" si="60"/>
        <v>-</v>
      </c>
      <c r="BI76" s="223" t="str">
        <f t="shared" si="60"/>
        <v>-</v>
      </c>
      <c r="BJ76" s="223" t="str">
        <f t="shared" si="60"/>
        <v>-</v>
      </c>
      <c r="BK76" s="223" t="str">
        <f t="shared" si="60"/>
        <v>-</v>
      </c>
      <c r="BL76" s="223" t="str">
        <f t="shared" si="60"/>
        <v>-</v>
      </c>
      <c r="BM76" s="223" t="str">
        <f t="shared" si="60"/>
        <v>-</v>
      </c>
      <c r="BN76" s="223" t="str">
        <f t="shared" si="60"/>
        <v>-</v>
      </c>
      <c r="BO76" s="270">
        <f t="shared" ref="BO76:BO77" si="61">AVERAGE(O76:BN76)</f>
        <v>44.620279600341441</v>
      </c>
    </row>
    <row r="77" spans="1:67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8"/>
      <c r="N77" s="224" t="s">
        <v>937</v>
      </c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122" t="e">
        <f t="shared" si="61"/>
        <v>#DIV/0!</v>
      </c>
    </row>
    <row r="78" spans="1:67" ht="12.75" customHeight="1" x14ac:dyDescent="0.2">
      <c r="A78" s="304" t="s">
        <v>493</v>
      </c>
      <c r="B78" s="304" t="s">
        <v>762</v>
      </c>
      <c r="C78" s="304" t="s">
        <v>170</v>
      </c>
      <c r="D78" s="304" t="s">
        <v>618</v>
      </c>
      <c r="E78" s="304" t="s">
        <v>495</v>
      </c>
      <c r="F78" s="304" t="s">
        <v>763</v>
      </c>
      <c r="G78" s="304"/>
      <c r="H78" s="305" t="s">
        <v>365</v>
      </c>
      <c r="I78" s="304" t="s">
        <v>764</v>
      </c>
      <c r="J78" s="304"/>
      <c r="K78" s="304"/>
      <c r="L78" s="304"/>
      <c r="M78" s="303"/>
      <c r="N78" s="219" t="s">
        <v>934</v>
      </c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>
        <v>0</v>
      </c>
      <c r="AE78" s="230">
        <v>0</v>
      </c>
      <c r="AF78" s="230">
        <v>0</v>
      </c>
      <c r="AG78" s="230">
        <v>0</v>
      </c>
      <c r="AH78" s="230">
        <v>0</v>
      </c>
      <c r="AI78" s="230">
        <v>0</v>
      </c>
      <c r="AJ78" s="230">
        <v>0</v>
      </c>
      <c r="AK78" s="230">
        <v>0</v>
      </c>
      <c r="AL78" s="230">
        <v>0</v>
      </c>
      <c r="AM78" s="230">
        <v>0</v>
      </c>
      <c r="AN78" s="230">
        <v>0</v>
      </c>
      <c r="AO78" s="230">
        <v>0</v>
      </c>
      <c r="AP78" s="230">
        <v>0</v>
      </c>
      <c r="AQ78" s="230">
        <v>0</v>
      </c>
      <c r="AR78" s="230">
        <v>0</v>
      </c>
      <c r="AS78" s="230">
        <v>0</v>
      </c>
      <c r="AT78" s="230">
        <v>0</v>
      </c>
      <c r="AU78" s="230">
        <v>0</v>
      </c>
      <c r="AV78" s="230">
        <v>1</v>
      </c>
      <c r="AW78" s="230">
        <v>13</v>
      </c>
      <c r="AX78" s="230">
        <v>18</v>
      </c>
      <c r="AY78" s="230">
        <v>17</v>
      </c>
      <c r="AZ78" s="230">
        <v>52</v>
      </c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132">
        <f t="shared" ref="BO78:BO80" si="62">SUM(O78:BN78)</f>
        <v>101</v>
      </c>
    </row>
    <row r="79" spans="1:67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8"/>
      <c r="N79" s="219" t="s">
        <v>935</v>
      </c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>
        <v>0</v>
      </c>
      <c r="AE79" s="230">
        <v>0</v>
      </c>
      <c r="AF79" s="230">
        <v>0</v>
      </c>
      <c r="AG79" s="230">
        <v>0</v>
      </c>
      <c r="AH79" s="230">
        <v>0</v>
      </c>
      <c r="AI79" s="230">
        <v>0</v>
      </c>
      <c r="AJ79" s="230">
        <v>0</v>
      </c>
      <c r="AK79" s="230">
        <v>0</v>
      </c>
      <c r="AL79" s="230">
        <v>0</v>
      </c>
      <c r="AM79" s="230">
        <v>0</v>
      </c>
      <c r="AN79" s="230">
        <v>0</v>
      </c>
      <c r="AO79" s="230">
        <v>0</v>
      </c>
      <c r="AP79" s="230">
        <v>0</v>
      </c>
      <c r="AQ79" s="230">
        <v>0</v>
      </c>
      <c r="AR79" s="230">
        <v>0</v>
      </c>
      <c r="AS79" s="230">
        <v>1</v>
      </c>
      <c r="AT79" s="230">
        <v>2</v>
      </c>
      <c r="AU79" s="230">
        <v>3</v>
      </c>
      <c r="AV79" s="230">
        <v>9</v>
      </c>
      <c r="AW79" s="230">
        <v>29</v>
      </c>
      <c r="AX79" s="230">
        <v>59</v>
      </c>
      <c r="AY79" s="230">
        <v>55</v>
      </c>
      <c r="AZ79" s="230">
        <v>123</v>
      </c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132">
        <f t="shared" si="62"/>
        <v>281</v>
      </c>
    </row>
    <row r="80" spans="1:67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8"/>
      <c r="N80" s="221" t="s">
        <v>633</v>
      </c>
      <c r="O80" s="222" t="str">
        <f t="shared" ref="O80:BN80" si="63">IF(ISBLANK(O78),"-",O78+O79)</f>
        <v>-</v>
      </c>
      <c r="P80" s="222" t="str">
        <f t="shared" si="63"/>
        <v>-</v>
      </c>
      <c r="Q80" s="222" t="str">
        <f t="shared" si="63"/>
        <v>-</v>
      </c>
      <c r="R80" s="222" t="str">
        <f t="shared" si="63"/>
        <v>-</v>
      </c>
      <c r="S80" s="222" t="str">
        <f t="shared" si="63"/>
        <v>-</v>
      </c>
      <c r="T80" s="222" t="str">
        <f t="shared" si="63"/>
        <v>-</v>
      </c>
      <c r="U80" s="222" t="str">
        <f t="shared" si="63"/>
        <v>-</v>
      </c>
      <c r="V80" s="222" t="str">
        <f t="shared" si="63"/>
        <v>-</v>
      </c>
      <c r="W80" s="222" t="str">
        <f t="shared" si="63"/>
        <v>-</v>
      </c>
      <c r="X80" s="222" t="str">
        <f t="shared" si="63"/>
        <v>-</v>
      </c>
      <c r="Y80" s="222" t="str">
        <f t="shared" si="63"/>
        <v>-</v>
      </c>
      <c r="Z80" s="222" t="str">
        <f t="shared" si="63"/>
        <v>-</v>
      </c>
      <c r="AA80" s="222" t="str">
        <f t="shared" si="63"/>
        <v>-</v>
      </c>
      <c r="AB80" s="222" t="str">
        <f t="shared" si="63"/>
        <v>-</v>
      </c>
      <c r="AC80" s="222" t="str">
        <f t="shared" si="63"/>
        <v>-</v>
      </c>
      <c r="AD80" s="222">
        <f t="shared" si="63"/>
        <v>0</v>
      </c>
      <c r="AE80" s="222">
        <f t="shared" si="63"/>
        <v>0</v>
      </c>
      <c r="AF80" s="222">
        <f t="shared" si="63"/>
        <v>0</v>
      </c>
      <c r="AG80" s="222">
        <f t="shared" si="63"/>
        <v>0</v>
      </c>
      <c r="AH80" s="222">
        <f t="shared" si="63"/>
        <v>0</v>
      </c>
      <c r="AI80" s="222">
        <f t="shared" si="63"/>
        <v>0</v>
      </c>
      <c r="AJ80" s="222">
        <f t="shared" si="63"/>
        <v>0</v>
      </c>
      <c r="AK80" s="222">
        <f t="shared" si="63"/>
        <v>0</v>
      </c>
      <c r="AL80" s="222">
        <f t="shared" si="63"/>
        <v>0</v>
      </c>
      <c r="AM80" s="222">
        <f t="shared" si="63"/>
        <v>0</v>
      </c>
      <c r="AN80" s="222">
        <f t="shared" si="63"/>
        <v>0</v>
      </c>
      <c r="AO80" s="222">
        <f t="shared" si="63"/>
        <v>0</v>
      </c>
      <c r="AP80" s="222">
        <f t="shared" si="63"/>
        <v>0</v>
      </c>
      <c r="AQ80" s="222">
        <f t="shared" si="63"/>
        <v>0</v>
      </c>
      <c r="AR80" s="222">
        <f t="shared" si="63"/>
        <v>0</v>
      </c>
      <c r="AS80" s="222">
        <f t="shared" si="63"/>
        <v>1</v>
      </c>
      <c r="AT80" s="222">
        <f t="shared" si="63"/>
        <v>2</v>
      </c>
      <c r="AU80" s="222">
        <f t="shared" si="63"/>
        <v>3</v>
      </c>
      <c r="AV80" s="222">
        <f t="shared" si="63"/>
        <v>10</v>
      </c>
      <c r="AW80" s="222">
        <f t="shared" si="63"/>
        <v>42</v>
      </c>
      <c r="AX80" s="222">
        <f t="shared" si="63"/>
        <v>77</v>
      </c>
      <c r="AY80" s="222">
        <f t="shared" si="63"/>
        <v>72</v>
      </c>
      <c r="AZ80" s="222">
        <f t="shared" si="63"/>
        <v>175</v>
      </c>
      <c r="BA80" s="222" t="str">
        <f t="shared" si="63"/>
        <v>-</v>
      </c>
      <c r="BB80" s="222" t="str">
        <f t="shared" si="63"/>
        <v>-</v>
      </c>
      <c r="BC80" s="222" t="str">
        <f t="shared" si="63"/>
        <v>-</v>
      </c>
      <c r="BD80" s="222" t="str">
        <f t="shared" si="63"/>
        <v>-</v>
      </c>
      <c r="BE80" s="222" t="str">
        <f t="shared" si="63"/>
        <v>-</v>
      </c>
      <c r="BF80" s="222" t="str">
        <f t="shared" si="63"/>
        <v>-</v>
      </c>
      <c r="BG80" s="222" t="str">
        <f t="shared" si="63"/>
        <v>-</v>
      </c>
      <c r="BH80" s="222" t="str">
        <f t="shared" si="63"/>
        <v>-</v>
      </c>
      <c r="BI80" s="222" t="str">
        <f t="shared" si="63"/>
        <v>-</v>
      </c>
      <c r="BJ80" s="222" t="str">
        <f t="shared" si="63"/>
        <v>-</v>
      </c>
      <c r="BK80" s="222" t="str">
        <f t="shared" si="63"/>
        <v>-</v>
      </c>
      <c r="BL80" s="222" t="str">
        <f t="shared" si="63"/>
        <v>-</v>
      </c>
      <c r="BM80" s="222" t="str">
        <f t="shared" si="63"/>
        <v>-</v>
      </c>
      <c r="BN80" s="222" t="str">
        <f t="shared" si="63"/>
        <v>-</v>
      </c>
      <c r="BO80" s="133">
        <f t="shared" si="62"/>
        <v>382</v>
      </c>
    </row>
    <row r="81" spans="1:67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8"/>
      <c r="N81" s="219" t="s">
        <v>936</v>
      </c>
      <c r="O81" s="223" t="str">
        <f t="shared" ref="O81:BN81" si="64">IF(ISNUMBER(O80),(IF(O80&gt;0,(100/(O78+O79))*O78,"-")),"-")</f>
        <v>-</v>
      </c>
      <c r="P81" s="223" t="str">
        <f t="shared" si="64"/>
        <v>-</v>
      </c>
      <c r="Q81" s="223" t="str">
        <f t="shared" si="64"/>
        <v>-</v>
      </c>
      <c r="R81" s="223" t="str">
        <f t="shared" si="64"/>
        <v>-</v>
      </c>
      <c r="S81" s="223" t="str">
        <f t="shared" si="64"/>
        <v>-</v>
      </c>
      <c r="T81" s="223" t="str">
        <f t="shared" si="64"/>
        <v>-</v>
      </c>
      <c r="U81" s="223" t="str">
        <f t="shared" si="64"/>
        <v>-</v>
      </c>
      <c r="V81" s="223" t="str">
        <f t="shared" si="64"/>
        <v>-</v>
      </c>
      <c r="W81" s="223" t="str">
        <f t="shared" si="64"/>
        <v>-</v>
      </c>
      <c r="X81" s="223" t="str">
        <f t="shared" si="64"/>
        <v>-</v>
      </c>
      <c r="Y81" s="223" t="str">
        <f t="shared" si="64"/>
        <v>-</v>
      </c>
      <c r="Z81" s="223" t="str">
        <f t="shared" si="64"/>
        <v>-</v>
      </c>
      <c r="AA81" s="223" t="str">
        <f t="shared" si="64"/>
        <v>-</v>
      </c>
      <c r="AB81" s="223" t="str">
        <f t="shared" si="64"/>
        <v>-</v>
      </c>
      <c r="AC81" s="223" t="str">
        <f t="shared" si="64"/>
        <v>-</v>
      </c>
      <c r="AD81" s="223" t="str">
        <f t="shared" si="64"/>
        <v>-</v>
      </c>
      <c r="AE81" s="223" t="str">
        <f t="shared" si="64"/>
        <v>-</v>
      </c>
      <c r="AF81" s="223" t="str">
        <f t="shared" si="64"/>
        <v>-</v>
      </c>
      <c r="AG81" s="223" t="str">
        <f t="shared" si="64"/>
        <v>-</v>
      </c>
      <c r="AH81" s="223" t="str">
        <f t="shared" si="64"/>
        <v>-</v>
      </c>
      <c r="AI81" s="223" t="str">
        <f t="shared" si="64"/>
        <v>-</v>
      </c>
      <c r="AJ81" s="223" t="str">
        <f t="shared" si="64"/>
        <v>-</v>
      </c>
      <c r="AK81" s="223" t="str">
        <f t="shared" si="64"/>
        <v>-</v>
      </c>
      <c r="AL81" s="223" t="str">
        <f t="shared" si="64"/>
        <v>-</v>
      </c>
      <c r="AM81" s="223" t="str">
        <f t="shared" si="64"/>
        <v>-</v>
      </c>
      <c r="AN81" s="223" t="str">
        <f t="shared" si="64"/>
        <v>-</v>
      </c>
      <c r="AO81" s="223" t="str">
        <f t="shared" si="64"/>
        <v>-</v>
      </c>
      <c r="AP81" s="223" t="str">
        <f t="shared" si="64"/>
        <v>-</v>
      </c>
      <c r="AQ81" s="223" t="str">
        <f t="shared" si="64"/>
        <v>-</v>
      </c>
      <c r="AR81" s="223" t="str">
        <f t="shared" si="64"/>
        <v>-</v>
      </c>
      <c r="AS81" s="223">
        <f t="shared" si="64"/>
        <v>0</v>
      </c>
      <c r="AT81" s="223">
        <f t="shared" si="64"/>
        <v>0</v>
      </c>
      <c r="AU81" s="223">
        <f t="shared" si="64"/>
        <v>0</v>
      </c>
      <c r="AV81" s="223">
        <f t="shared" si="64"/>
        <v>10</v>
      </c>
      <c r="AW81" s="223">
        <f t="shared" si="64"/>
        <v>30.952380952380953</v>
      </c>
      <c r="AX81" s="223">
        <f t="shared" si="64"/>
        <v>23.376623376623378</v>
      </c>
      <c r="AY81" s="223">
        <f t="shared" si="64"/>
        <v>23.611111111111111</v>
      </c>
      <c r="AZ81" s="223">
        <f t="shared" si="64"/>
        <v>29.714285714285712</v>
      </c>
      <c r="BA81" s="223" t="str">
        <f t="shared" si="64"/>
        <v>-</v>
      </c>
      <c r="BB81" s="223" t="str">
        <f t="shared" si="64"/>
        <v>-</v>
      </c>
      <c r="BC81" s="223" t="str">
        <f t="shared" si="64"/>
        <v>-</v>
      </c>
      <c r="BD81" s="223" t="str">
        <f t="shared" si="64"/>
        <v>-</v>
      </c>
      <c r="BE81" s="223" t="str">
        <f t="shared" si="64"/>
        <v>-</v>
      </c>
      <c r="BF81" s="223" t="str">
        <f t="shared" si="64"/>
        <v>-</v>
      </c>
      <c r="BG81" s="223" t="str">
        <f t="shared" si="64"/>
        <v>-</v>
      </c>
      <c r="BH81" s="223" t="str">
        <f t="shared" si="64"/>
        <v>-</v>
      </c>
      <c r="BI81" s="223" t="str">
        <f t="shared" si="64"/>
        <v>-</v>
      </c>
      <c r="BJ81" s="223" t="str">
        <f t="shared" si="64"/>
        <v>-</v>
      </c>
      <c r="BK81" s="223" t="str">
        <f t="shared" si="64"/>
        <v>-</v>
      </c>
      <c r="BL81" s="223" t="str">
        <f t="shared" si="64"/>
        <v>-</v>
      </c>
      <c r="BM81" s="223" t="str">
        <f t="shared" si="64"/>
        <v>-</v>
      </c>
      <c r="BN81" s="223" t="str">
        <f t="shared" si="64"/>
        <v>-</v>
      </c>
      <c r="BO81" s="270">
        <f t="shared" ref="BO81:BO82" si="65">AVERAGE(O81:BN81)</f>
        <v>14.706800144300145</v>
      </c>
    </row>
    <row r="82" spans="1:67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8"/>
      <c r="N82" s="224" t="s">
        <v>937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122" t="e">
        <f t="shared" si="65"/>
        <v>#DIV/0!</v>
      </c>
    </row>
    <row r="83" spans="1:67" ht="12.75" customHeight="1" x14ac:dyDescent="0.2">
      <c r="A83" s="304" t="s">
        <v>493</v>
      </c>
      <c r="B83" s="304" t="s">
        <v>765</v>
      </c>
      <c r="C83" s="304" t="s">
        <v>170</v>
      </c>
      <c r="D83" s="304" t="s">
        <v>618</v>
      </c>
      <c r="E83" s="304" t="s">
        <v>495</v>
      </c>
      <c r="F83" s="304" t="s">
        <v>763</v>
      </c>
      <c r="G83" s="304"/>
      <c r="H83" s="305" t="s">
        <v>502</v>
      </c>
      <c r="I83" s="304" t="s">
        <v>766</v>
      </c>
      <c r="J83" s="304"/>
      <c r="K83" s="304"/>
      <c r="L83" s="304"/>
      <c r="M83" s="303"/>
      <c r="N83" s="219" t="s">
        <v>934</v>
      </c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>
        <v>0</v>
      </c>
      <c r="AE83" s="230">
        <v>0</v>
      </c>
      <c r="AF83" s="230">
        <v>0</v>
      </c>
      <c r="AG83" s="230">
        <v>0</v>
      </c>
      <c r="AH83" s="230">
        <v>0</v>
      </c>
      <c r="AI83" s="230">
        <v>0</v>
      </c>
      <c r="AJ83" s="230">
        <v>0</v>
      </c>
      <c r="AK83" s="230">
        <v>0</v>
      </c>
      <c r="AL83" s="230">
        <v>1</v>
      </c>
      <c r="AM83" s="230">
        <v>0</v>
      </c>
      <c r="AN83" s="230">
        <v>0</v>
      </c>
      <c r="AO83" s="230">
        <v>3</v>
      </c>
      <c r="AP83" s="230">
        <v>16</v>
      </c>
      <c r="AQ83" s="230">
        <v>10</v>
      </c>
      <c r="AR83" s="230">
        <v>26</v>
      </c>
      <c r="AS83" s="230">
        <v>2</v>
      </c>
      <c r="AT83" s="230">
        <v>14</v>
      </c>
      <c r="AU83" s="230">
        <v>13</v>
      </c>
      <c r="AV83" s="230">
        <v>98</v>
      </c>
      <c r="AW83" s="230">
        <v>102</v>
      </c>
      <c r="AX83" s="230">
        <v>622</v>
      </c>
      <c r="AY83" s="230">
        <v>541</v>
      </c>
      <c r="AZ83" s="230">
        <v>603</v>
      </c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132">
        <f t="shared" ref="BO83:BO85" si="66">SUM(O83:BN83)</f>
        <v>2051</v>
      </c>
    </row>
    <row r="84" spans="1:67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8"/>
      <c r="N84" s="219" t="s">
        <v>935</v>
      </c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>
        <v>0</v>
      </c>
      <c r="AE84" s="230">
        <v>0</v>
      </c>
      <c r="AF84" s="230">
        <v>1</v>
      </c>
      <c r="AG84" s="230">
        <v>0</v>
      </c>
      <c r="AH84" s="230">
        <v>0</v>
      </c>
      <c r="AI84" s="230">
        <v>0</v>
      </c>
      <c r="AJ84" s="230">
        <v>0</v>
      </c>
      <c r="AK84" s="230">
        <v>0</v>
      </c>
      <c r="AL84" s="230">
        <v>0</v>
      </c>
      <c r="AM84" s="230">
        <v>0</v>
      </c>
      <c r="AN84" s="230">
        <v>0</v>
      </c>
      <c r="AO84" s="230">
        <v>0</v>
      </c>
      <c r="AP84" s="230">
        <v>43</v>
      </c>
      <c r="AQ84" s="230">
        <v>21</v>
      </c>
      <c r="AR84" s="230">
        <v>78</v>
      </c>
      <c r="AS84" s="230">
        <v>8</v>
      </c>
      <c r="AT84" s="230">
        <v>10</v>
      </c>
      <c r="AU84" s="230">
        <v>24</v>
      </c>
      <c r="AV84" s="230">
        <v>107</v>
      </c>
      <c r="AW84" s="230">
        <v>164</v>
      </c>
      <c r="AX84" s="230">
        <v>553</v>
      </c>
      <c r="AY84" s="230">
        <v>770</v>
      </c>
      <c r="AZ84" s="230">
        <v>869</v>
      </c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132">
        <f t="shared" si="66"/>
        <v>2648</v>
      </c>
    </row>
    <row r="85" spans="1:67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8"/>
      <c r="N85" s="221" t="s">
        <v>633</v>
      </c>
      <c r="O85" s="222" t="str">
        <f t="shared" ref="O85:BN85" si="67">IF(ISBLANK(O83),"-",O83+O84)</f>
        <v>-</v>
      </c>
      <c r="P85" s="222" t="str">
        <f t="shared" si="67"/>
        <v>-</v>
      </c>
      <c r="Q85" s="222" t="str">
        <f t="shared" si="67"/>
        <v>-</v>
      </c>
      <c r="R85" s="222" t="str">
        <f t="shared" si="67"/>
        <v>-</v>
      </c>
      <c r="S85" s="222" t="str">
        <f t="shared" si="67"/>
        <v>-</v>
      </c>
      <c r="T85" s="222" t="str">
        <f t="shared" si="67"/>
        <v>-</v>
      </c>
      <c r="U85" s="222" t="str">
        <f t="shared" si="67"/>
        <v>-</v>
      </c>
      <c r="V85" s="222" t="str">
        <f t="shared" si="67"/>
        <v>-</v>
      </c>
      <c r="W85" s="222" t="str">
        <f t="shared" si="67"/>
        <v>-</v>
      </c>
      <c r="X85" s="222" t="str">
        <f t="shared" si="67"/>
        <v>-</v>
      </c>
      <c r="Y85" s="222" t="str">
        <f t="shared" si="67"/>
        <v>-</v>
      </c>
      <c r="Z85" s="222" t="str">
        <f t="shared" si="67"/>
        <v>-</v>
      </c>
      <c r="AA85" s="222" t="str">
        <f t="shared" si="67"/>
        <v>-</v>
      </c>
      <c r="AB85" s="222" t="str">
        <f t="shared" si="67"/>
        <v>-</v>
      </c>
      <c r="AC85" s="222" t="str">
        <f t="shared" si="67"/>
        <v>-</v>
      </c>
      <c r="AD85" s="222">
        <f t="shared" si="67"/>
        <v>0</v>
      </c>
      <c r="AE85" s="222">
        <f t="shared" si="67"/>
        <v>0</v>
      </c>
      <c r="AF85" s="222">
        <f t="shared" si="67"/>
        <v>1</v>
      </c>
      <c r="AG85" s="222">
        <f t="shared" si="67"/>
        <v>0</v>
      </c>
      <c r="AH85" s="222">
        <f t="shared" si="67"/>
        <v>0</v>
      </c>
      <c r="AI85" s="222">
        <f t="shared" si="67"/>
        <v>0</v>
      </c>
      <c r="AJ85" s="222">
        <f t="shared" si="67"/>
        <v>0</v>
      </c>
      <c r="AK85" s="222">
        <f t="shared" si="67"/>
        <v>0</v>
      </c>
      <c r="AL85" s="222">
        <f t="shared" si="67"/>
        <v>1</v>
      </c>
      <c r="AM85" s="222">
        <f t="shared" si="67"/>
        <v>0</v>
      </c>
      <c r="AN85" s="222">
        <f t="shared" si="67"/>
        <v>0</v>
      </c>
      <c r="AO85" s="222">
        <f t="shared" si="67"/>
        <v>3</v>
      </c>
      <c r="AP85" s="222">
        <f t="shared" si="67"/>
        <v>59</v>
      </c>
      <c r="AQ85" s="222">
        <f t="shared" si="67"/>
        <v>31</v>
      </c>
      <c r="AR85" s="222">
        <f t="shared" si="67"/>
        <v>104</v>
      </c>
      <c r="AS85" s="222">
        <f t="shared" si="67"/>
        <v>10</v>
      </c>
      <c r="AT85" s="222">
        <f t="shared" si="67"/>
        <v>24</v>
      </c>
      <c r="AU85" s="222">
        <f t="shared" si="67"/>
        <v>37</v>
      </c>
      <c r="AV85" s="222">
        <f t="shared" si="67"/>
        <v>205</v>
      </c>
      <c r="AW85" s="222">
        <f t="shared" si="67"/>
        <v>266</v>
      </c>
      <c r="AX85" s="222">
        <f t="shared" si="67"/>
        <v>1175</v>
      </c>
      <c r="AY85" s="222">
        <f t="shared" si="67"/>
        <v>1311</v>
      </c>
      <c r="AZ85" s="222">
        <f t="shared" si="67"/>
        <v>1472</v>
      </c>
      <c r="BA85" s="222" t="str">
        <f t="shared" si="67"/>
        <v>-</v>
      </c>
      <c r="BB85" s="222" t="str">
        <f t="shared" si="67"/>
        <v>-</v>
      </c>
      <c r="BC85" s="222" t="str">
        <f t="shared" si="67"/>
        <v>-</v>
      </c>
      <c r="BD85" s="222" t="str">
        <f t="shared" si="67"/>
        <v>-</v>
      </c>
      <c r="BE85" s="222" t="str">
        <f t="shared" si="67"/>
        <v>-</v>
      </c>
      <c r="BF85" s="222" t="str">
        <f t="shared" si="67"/>
        <v>-</v>
      </c>
      <c r="BG85" s="222" t="str">
        <f t="shared" si="67"/>
        <v>-</v>
      </c>
      <c r="BH85" s="222" t="str">
        <f t="shared" si="67"/>
        <v>-</v>
      </c>
      <c r="BI85" s="222" t="str">
        <f t="shared" si="67"/>
        <v>-</v>
      </c>
      <c r="BJ85" s="222" t="str">
        <f t="shared" si="67"/>
        <v>-</v>
      </c>
      <c r="BK85" s="222" t="str">
        <f t="shared" si="67"/>
        <v>-</v>
      </c>
      <c r="BL85" s="222" t="str">
        <f t="shared" si="67"/>
        <v>-</v>
      </c>
      <c r="BM85" s="222" t="str">
        <f t="shared" si="67"/>
        <v>-</v>
      </c>
      <c r="BN85" s="222" t="str">
        <f t="shared" si="67"/>
        <v>-</v>
      </c>
      <c r="BO85" s="133">
        <f t="shared" si="66"/>
        <v>4699</v>
      </c>
    </row>
    <row r="86" spans="1:67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8"/>
      <c r="N86" s="219" t="s">
        <v>936</v>
      </c>
      <c r="O86" s="223" t="str">
        <f t="shared" ref="O86:BN86" si="68">IF(ISNUMBER(O85),(IF(O85&gt;0,(100/(O83+O84))*O83,"-")),"-")</f>
        <v>-</v>
      </c>
      <c r="P86" s="223" t="str">
        <f t="shared" si="68"/>
        <v>-</v>
      </c>
      <c r="Q86" s="223" t="str">
        <f t="shared" si="68"/>
        <v>-</v>
      </c>
      <c r="R86" s="223" t="str">
        <f t="shared" si="68"/>
        <v>-</v>
      </c>
      <c r="S86" s="223" t="str">
        <f t="shared" si="68"/>
        <v>-</v>
      </c>
      <c r="T86" s="223" t="str">
        <f t="shared" si="68"/>
        <v>-</v>
      </c>
      <c r="U86" s="223" t="str">
        <f t="shared" si="68"/>
        <v>-</v>
      </c>
      <c r="V86" s="223" t="str">
        <f t="shared" si="68"/>
        <v>-</v>
      </c>
      <c r="W86" s="223" t="str">
        <f t="shared" si="68"/>
        <v>-</v>
      </c>
      <c r="X86" s="223" t="str">
        <f t="shared" si="68"/>
        <v>-</v>
      </c>
      <c r="Y86" s="223" t="str">
        <f t="shared" si="68"/>
        <v>-</v>
      </c>
      <c r="Z86" s="223" t="str">
        <f t="shared" si="68"/>
        <v>-</v>
      </c>
      <c r="AA86" s="223" t="str">
        <f t="shared" si="68"/>
        <v>-</v>
      </c>
      <c r="AB86" s="223" t="str">
        <f t="shared" si="68"/>
        <v>-</v>
      </c>
      <c r="AC86" s="223" t="str">
        <f t="shared" si="68"/>
        <v>-</v>
      </c>
      <c r="AD86" s="223" t="str">
        <f t="shared" si="68"/>
        <v>-</v>
      </c>
      <c r="AE86" s="223" t="str">
        <f t="shared" si="68"/>
        <v>-</v>
      </c>
      <c r="AF86" s="223">
        <f t="shared" si="68"/>
        <v>0</v>
      </c>
      <c r="AG86" s="223" t="str">
        <f t="shared" si="68"/>
        <v>-</v>
      </c>
      <c r="AH86" s="223" t="str">
        <f t="shared" si="68"/>
        <v>-</v>
      </c>
      <c r="AI86" s="223" t="str">
        <f t="shared" si="68"/>
        <v>-</v>
      </c>
      <c r="AJ86" s="223" t="str">
        <f t="shared" si="68"/>
        <v>-</v>
      </c>
      <c r="AK86" s="223" t="str">
        <f t="shared" si="68"/>
        <v>-</v>
      </c>
      <c r="AL86" s="223">
        <f t="shared" si="68"/>
        <v>100</v>
      </c>
      <c r="AM86" s="223" t="str">
        <f t="shared" si="68"/>
        <v>-</v>
      </c>
      <c r="AN86" s="223" t="str">
        <f t="shared" si="68"/>
        <v>-</v>
      </c>
      <c r="AO86" s="223">
        <f t="shared" si="68"/>
        <v>100</v>
      </c>
      <c r="AP86" s="223">
        <f t="shared" si="68"/>
        <v>27.118644067796609</v>
      </c>
      <c r="AQ86" s="223">
        <f t="shared" si="68"/>
        <v>32.258064516129032</v>
      </c>
      <c r="AR86" s="223">
        <f t="shared" si="68"/>
        <v>25</v>
      </c>
      <c r="AS86" s="223">
        <f t="shared" si="68"/>
        <v>20</v>
      </c>
      <c r="AT86" s="223">
        <f t="shared" si="68"/>
        <v>58.333333333333336</v>
      </c>
      <c r="AU86" s="223">
        <f t="shared" si="68"/>
        <v>35.135135135135137</v>
      </c>
      <c r="AV86" s="223">
        <f t="shared" si="68"/>
        <v>47.804878048780488</v>
      </c>
      <c r="AW86" s="223">
        <f t="shared" si="68"/>
        <v>38.345864661654133</v>
      </c>
      <c r="AX86" s="223">
        <f t="shared" si="68"/>
        <v>52.936170212765958</v>
      </c>
      <c r="AY86" s="223">
        <f t="shared" si="68"/>
        <v>41.266209000762778</v>
      </c>
      <c r="AZ86" s="223">
        <f t="shared" si="68"/>
        <v>40.964673913043477</v>
      </c>
      <c r="BA86" s="223" t="str">
        <f t="shared" si="68"/>
        <v>-</v>
      </c>
      <c r="BB86" s="223" t="str">
        <f t="shared" si="68"/>
        <v>-</v>
      </c>
      <c r="BC86" s="223" t="str">
        <f t="shared" si="68"/>
        <v>-</v>
      </c>
      <c r="BD86" s="223" t="str">
        <f t="shared" si="68"/>
        <v>-</v>
      </c>
      <c r="BE86" s="223" t="str">
        <f t="shared" si="68"/>
        <v>-</v>
      </c>
      <c r="BF86" s="223" t="str">
        <f t="shared" si="68"/>
        <v>-</v>
      </c>
      <c r="BG86" s="223" t="str">
        <f t="shared" si="68"/>
        <v>-</v>
      </c>
      <c r="BH86" s="223" t="str">
        <f t="shared" si="68"/>
        <v>-</v>
      </c>
      <c r="BI86" s="223" t="str">
        <f t="shared" si="68"/>
        <v>-</v>
      </c>
      <c r="BJ86" s="223" t="str">
        <f t="shared" si="68"/>
        <v>-</v>
      </c>
      <c r="BK86" s="223" t="str">
        <f t="shared" si="68"/>
        <v>-</v>
      </c>
      <c r="BL86" s="223" t="str">
        <f t="shared" si="68"/>
        <v>-</v>
      </c>
      <c r="BM86" s="223" t="str">
        <f t="shared" si="68"/>
        <v>-</v>
      </c>
      <c r="BN86" s="223" t="str">
        <f t="shared" si="68"/>
        <v>-</v>
      </c>
      <c r="BO86" s="270">
        <f t="shared" ref="BO86:BO87" si="69">AVERAGE(O86:BN86)</f>
        <v>44.225926634957212</v>
      </c>
    </row>
    <row r="87" spans="1:67" x14ac:dyDescent="0.2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9"/>
      <c r="N87" s="224" t="s">
        <v>937</v>
      </c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122" t="e">
        <f t="shared" si="69"/>
        <v>#DIV/0!</v>
      </c>
    </row>
    <row r="90" spans="1:67" x14ac:dyDescent="0.2">
      <c r="A90" s="174"/>
      <c r="B90" s="174"/>
      <c r="C90" s="174"/>
      <c r="D90" s="174"/>
      <c r="E90" s="174"/>
      <c r="F90" s="174"/>
      <c r="G90" s="174"/>
      <c r="H90" s="175"/>
      <c r="I90" s="174"/>
      <c r="J90" s="174"/>
      <c r="K90" s="174"/>
      <c r="L90" s="174"/>
      <c r="M90" s="174"/>
      <c r="N90" s="129" t="s">
        <v>962</v>
      </c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</row>
    <row r="91" spans="1:67" x14ac:dyDescent="0.2">
      <c r="A91" s="174"/>
      <c r="B91" s="174"/>
      <c r="C91" s="174"/>
      <c r="D91" s="174"/>
      <c r="E91" s="174"/>
      <c r="F91" s="174"/>
      <c r="G91" s="174"/>
      <c r="H91" s="175"/>
      <c r="I91" s="174"/>
      <c r="J91" s="174"/>
      <c r="K91" s="174"/>
      <c r="L91" s="174"/>
      <c r="M91" s="174"/>
      <c r="N91" s="127" t="s">
        <v>939</v>
      </c>
      <c r="O91" s="125">
        <v>1</v>
      </c>
      <c r="P91" s="125">
        <v>2</v>
      </c>
      <c r="Q91" s="125">
        <v>3</v>
      </c>
      <c r="R91" s="125">
        <v>4</v>
      </c>
      <c r="S91" s="125">
        <v>5</v>
      </c>
      <c r="T91" s="125">
        <v>6</v>
      </c>
      <c r="U91" s="125">
        <v>7</v>
      </c>
      <c r="V91" s="125">
        <v>8</v>
      </c>
      <c r="W91" s="125">
        <v>9</v>
      </c>
      <c r="X91" s="125">
        <v>10</v>
      </c>
      <c r="Y91" s="125">
        <v>11</v>
      </c>
      <c r="Z91" s="125">
        <v>12</v>
      </c>
      <c r="AA91" s="125">
        <v>13</v>
      </c>
      <c r="AB91" s="125">
        <v>14</v>
      </c>
      <c r="AC91" s="125">
        <v>15</v>
      </c>
      <c r="AD91" s="125">
        <v>16</v>
      </c>
      <c r="AE91" s="125">
        <v>17</v>
      </c>
      <c r="AF91" s="125">
        <v>18</v>
      </c>
      <c r="AG91" s="125">
        <v>19</v>
      </c>
      <c r="AH91" s="125">
        <v>20</v>
      </c>
      <c r="AI91" s="125">
        <v>21</v>
      </c>
      <c r="AJ91" s="125">
        <v>22</v>
      </c>
      <c r="AK91" s="125">
        <v>23</v>
      </c>
      <c r="AL91" s="125">
        <v>24</v>
      </c>
      <c r="AM91" s="125">
        <v>25</v>
      </c>
      <c r="AN91" s="125">
        <v>26</v>
      </c>
      <c r="AO91" s="125">
        <v>27</v>
      </c>
      <c r="AP91" s="125">
        <v>28</v>
      </c>
      <c r="AQ91" s="125">
        <v>29</v>
      </c>
      <c r="AR91" s="125">
        <v>30</v>
      </c>
      <c r="AS91" s="125">
        <v>31</v>
      </c>
      <c r="AT91" s="125">
        <v>32</v>
      </c>
      <c r="AU91" s="125">
        <v>33</v>
      </c>
      <c r="AV91" s="125">
        <v>34</v>
      </c>
      <c r="AW91" s="125">
        <v>35</v>
      </c>
      <c r="AX91" s="125">
        <v>36</v>
      </c>
      <c r="AY91" s="125">
        <v>37</v>
      </c>
      <c r="AZ91" s="125">
        <v>38</v>
      </c>
      <c r="BA91" s="125">
        <v>39</v>
      </c>
      <c r="BB91" s="125">
        <v>40</v>
      </c>
      <c r="BC91" s="125">
        <v>41</v>
      </c>
      <c r="BD91" s="125">
        <v>42</v>
      </c>
      <c r="BE91" s="125">
        <v>43</v>
      </c>
      <c r="BF91" s="125">
        <v>44</v>
      </c>
      <c r="BG91" s="125">
        <v>45</v>
      </c>
      <c r="BH91" s="125">
        <v>46</v>
      </c>
      <c r="BI91" s="125">
        <v>47</v>
      </c>
      <c r="BJ91" s="125">
        <v>48</v>
      </c>
      <c r="BK91" s="125">
        <v>49</v>
      </c>
      <c r="BL91" s="125">
        <v>50</v>
      </c>
      <c r="BM91" s="125">
        <v>51</v>
      </c>
      <c r="BN91" s="125">
        <v>52</v>
      </c>
    </row>
    <row r="92" spans="1:67" x14ac:dyDescent="0.2">
      <c r="A92" s="174"/>
      <c r="B92" s="174"/>
      <c r="C92" s="174"/>
      <c r="D92" s="174"/>
      <c r="E92" s="174"/>
      <c r="F92" s="174"/>
      <c r="G92" s="174"/>
      <c r="H92" s="175"/>
      <c r="I92" s="174"/>
      <c r="J92" s="174"/>
      <c r="K92" s="174"/>
      <c r="L92" s="174"/>
      <c r="M92" s="174"/>
      <c r="N92" s="127" t="s">
        <v>940</v>
      </c>
      <c r="O92" s="125">
        <f t="shared" ref="O92:AT92" si="70">SUM(O5,O10,O15,O20,O25,O30,O35,O40,O45,O50,O55,O60,O65,O70,O75,O80,O85)</f>
        <v>557</v>
      </c>
      <c r="P92" s="125">
        <f t="shared" si="70"/>
        <v>569</v>
      </c>
      <c r="Q92" s="125">
        <f t="shared" si="70"/>
        <v>988</v>
      </c>
      <c r="R92" s="125">
        <f t="shared" si="70"/>
        <v>1101</v>
      </c>
      <c r="S92" s="125">
        <f t="shared" si="70"/>
        <v>85</v>
      </c>
      <c r="T92" s="125">
        <f t="shared" si="70"/>
        <v>87</v>
      </c>
      <c r="U92" s="125">
        <f t="shared" si="70"/>
        <v>32</v>
      </c>
      <c r="V92" s="125">
        <f t="shared" si="70"/>
        <v>37</v>
      </c>
      <c r="W92" s="125">
        <f t="shared" si="70"/>
        <v>5</v>
      </c>
      <c r="X92" s="125">
        <f t="shared" si="70"/>
        <v>4</v>
      </c>
      <c r="Y92" s="125">
        <f t="shared" si="70"/>
        <v>6</v>
      </c>
      <c r="Z92" s="125">
        <f t="shared" si="70"/>
        <v>1</v>
      </c>
      <c r="AA92" s="125">
        <f t="shared" si="70"/>
        <v>7</v>
      </c>
      <c r="AB92" s="125">
        <f t="shared" si="70"/>
        <v>11</v>
      </c>
      <c r="AC92" s="125">
        <f t="shared" si="70"/>
        <v>19</v>
      </c>
      <c r="AD92" s="125">
        <f t="shared" si="70"/>
        <v>3</v>
      </c>
      <c r="AE92" s="125">
        <f t="shared" si="70"/>
        <v>3</v>
      </c>
      <c r="AF92" s="125">
        <f t="shared" si="70"/>
        <v>2</v>
      </c>
      <c r="AG92" s="125">
        <f t="shared" si="70"/>
        <v>13</v>
      </c>
      <c r="AH92" s="125">
        <f t="shared" si="70"/>
        <v>5</v>
      </c>
      <c r="AI92" s="125">
        <f t="shared" si="70"/>
        <v>11</v>
      </c>
      <c r="AJ92" s="125">
        <f t="shared" si="70"/>
        <v>4</v>
      </c>
      <c r="AK92" s="125">
        <f t="shared" si="70"/>
        <v>6</v>
      </c>
      <c r="AL92" s="125">
        <f t="shared" si="70"/>
        <v>6</v>
      </c>
      <c r="AM92" s="125">
        <f t="shared" si="70"/>
        <v>16</v>
      </c>
      <c r="AN92" s="125">
        <f t="shared" si="70"/>
        <v>9</v>
      </c>
      <c r="AO92" s="125">
        <f t="shared" si="70"/>
        <v>54</v>
      </c>
      <c r="AP92" s="125">
        <f t="shared" si="70"/>
        <v>150</v>
      </c>
      <c r="AQ92" s="125">
        <f t="shared" si="70"/>
        <v>142</v>
      </c>
      <c r="AR92" s="125">
        <f t="shared" si="70"/>
        <v>777</v>
      </c>
      <c r="AS92" s="125">
        <f t="shared" si="70"/>
        <v>2912</v>
      </c>
      <c r="AT92" s="125">
        <f t="shared" si="70"/>
        <v>2049</v>
      </c>
      <c r="AU92" s="125">
        <f t="shared" ref="AU92:BN92" si="71">SUM(AU5,AU10,AU15,AU20,AU25,AU30,AU35,AU40,AU45,AU50,AU55,AU60,AU65,AU70,AU75,AU80,AU85)</f>
        <v>1669</v>
      </c>
      <c r="AV92" s="125">
        <f t="shared" si="71"/>
        <v>3208</v>
      </c>
      <c r="AW92" s="125">
        <f t="shared" si="71"/>
        <v>3052</v>
      </c>
      <c r="AX92" s="125">
        <f t="shared" si="71"/>
        <v>6598</v>
      </c>
      <c r="AY92" s="125">
        <f t="shared" si="71"/>
        <v>6551</v>
      </c>
      <c r="AZ92" s="125">
        <f t="shared" si="71"/>
        <v>9674</v>
      </c>
      <c r="BA92" s="125">
        <f t="shared" si="71"/>
        <v>0</v>
      </c>
      <c r="BB92" s="125">
        <f t="shared" si="71"/>
        <v>0</v>
      </c>
      <c r="BC92" s="125">
        <f t="shared" si="71"/>
        <v>0</v>
      </c>
      <c r="BD92" s="125">
        <f t="shared" si="71"/>
        <v>0</v>
      </c>
      <c r="BE92" s="125">
        <f t="shared" si="71"/>
        <v>0</v>
      </c>
      <c r="BF92" s="125">
        <f t="shared" si="71"/>
        <v>0</v>
      </c>
      <c r="BG92" s="125">
        <f t="shared" si="71"/>
        <v>0</v>
      </c>
      <c r="BH92" s="125">
        <f t="shared" si="71"/>
        <v>0</v>
      </c>
      <c r="BI92" s="125">
        <f t="shared" si="71"/>
        <v>0</v>
      </c>
      <c r="BJ92" s="125">
        <f t="shared" si="71"/>
        <v>0</v>
      </c>
      <c r="BK92" s="125">
        <f t="shared" si="71"/>
        <v>0</v>
      </c>
      <c r="BL92" s="125">
        <f t="shared" si="71"/>
        <v>0</v>
      </c>
      <c r="BM92" s="125">
        <f t="shared" si="71"/>
        <v>0</v>
      </c>
      <c r="BN92" s="125">
        <f t="shared" si="71"/>
        <v>0</v>
      </c>
    </row>
    <row r="93" spans="1:67" ht="12.75" customHeight="1" x14ac:dyDescent="0.2">
      <c r="A93" s="174"/>
      <c r="B93" s="174"/>
      <c r="C93" s="174"/>
      <c r="D93" s="174"/>
      <c r="E93" s="174"/>
      <c r="F93" s="174"/>
      <c r="G93" s="174"/>
      <c r="H93" s="175"/>
      <c r="I93" s="174"/>
      <c r="J93" s="174"/>
      <c r="K93" s="174"/>
      <c r="L93" s="174"/>
      <c r="M93" s="174"/>
      <c r="N93" s="127" t="s">
        <v>1067</v>
      </c>
      <c r="O93" s="125">
        <f t="shared" ref="O93:AT93" si="72">COUNT(O5,O10,O15,O20,O25,O30,O35,O40,O45,O50,O55,O60,O65,O70,O75,O80,O85)</f>
        <v>11</v>
      </c>
      <c r="P93" s="125">
        <f t="shared" si="72"/>
        <v>11</v>
      </c>
      <c r="Q93" s="125">
        <f t="shared" si="72"/>
        <v>11</v>
      </c>
      <c r="R93" s="125">
        <f t="shared" si="72"/>
        <v>12</v>
      </c>
      <c r="S93" s="125">
        <f t="shared" si="72"/>
        <v>6</v>
      </c>
      <c r="T93" s="125">
        <f t="shared" si="72"/>
        <v>6</v>
      </c>
      <c r="U93" s="125">
        <f t="shared" si="72"/>
        <v>12</v>
      </c>
      <c r="V93" s="125">
        <f t="shared" si="72"/>
        <v>12</v>
      </c>
      <c r="W93" s="125">
        <f t="shared" si="72"/>
        <v>12</v>
      </c>
      <c r="X93" s="125">
        <f t="shared" si="72"/>
        <v>12</v>
      </c>
      <c r="Y93" s="125">
        <f t="shared" si="72"/>
        <v>12</v>
      </c>
      <c r="Z93" s="125">
        <f t="shared" si="72"/>
        <v>12</v>
      </c>
      <c r="AA93" s="125">
        <f t="shared" si="72"/>
        <v>12</v>
      </c>
      <c r="AB93" s="125">
        <f t="shared" si="72"/>
        <v>12</v>
      </c>
      <c r="AC93" s="125">
        <f t="shared" si="72"/>
        <v>12</v>
      </c>
      <c r="AD93" s="125">
        <f t="shared" si="72"/>
        <v>17</v>
      </c>
      <c r="AE93" s="125">
        <f t="shared" si="72"/>
        <v>17</v>
      </c>
      <c r="AF93" s="125">
        <f t="shared" si="72"/>
        <v>17</v>
      </c>
      <c r="AG93" s="125">
        <f t="shared" si="72"/>
        <v>16</v>
      </c>
      <c r="AH93" s="125">
        <f t="shared" si="72"/>
        <v>16</v>
      </c>
      <c r="AI93" s="125">
        <f t="shared" si="72"/>
        <v>16</v>
      </c>
      <c r="AJ93" s="125">
        <f t="shared" si="72"/>
        <v>16</v>
      </c>
      <c r="AK93" s="125">
        <f t="shared" si="72"/>
        <v>16</v>
      </c>
      <c r="AL93" s="125">
        <f t="shared" si="72"/>
        <v>16</v>
      </c>
      <c r="AM93" s="125">
        <f t="shared" si="72"/>
        <v>16</v>
      </c>
      <c r="AN93" s="125">
        <f t="shared" si="72"/>
        <v>16</v>
      </c>
      <c r="AO93" s="125">
        <f t="shared" si="72"/>
        <v>16</v>
      </c>
      <c r="AP93" s="125">
        <f t="shared" si="72"/>
        <v>16</v>
      </c>
      <c r="AQ93" s="125">
        <f t="shared" si="72"/>
        <v>16</v>
      </c>
      <c r="AR93" s="125">
        <f t="shared" si="72"/>
        <v>16</v>
      </c>
      <c r="AS93" s="125">
        <f t="shared" si="72"/>
        <v>15</v>
      </c>
      <c r="AT93" s="125">
        <f t="shared" si="72"/>
        <v>16</v>
      </c>
      <c r="AU93" s="125">
        <f t="shared" ref="AU93:BN93" si="73">COUNT(AU5,AU10,AU15,AU20,AU25,AU30,AU35,AU40,AU45,AU50,AU55,AU60,AU65,AU70,AU75,AU80,AU85)</f>
        <v>16</v>
      </c>
      <c r="AV93" s="125">
        <f t="shared" si="73"/>
        <v>16</v>
      </c>
      <c r="AW93" s="125">
        <f t="shared" si="73"/>
        <v>16</v>
      </c>
      <c r="AX93" s="125">
        <f t="shared" si="73"/>
        <v>15</v>
      </c>
      <c r="AY93" s="125">
        <f t="shared" si="73"/>
        <v>15</v>
      </c>
      <c r="AZ93" s="125">
        <f t="shared" si="73"/>
        <v>15</v>
      </c>
      <c r="BA93" s="125">
        <f t="shared" si="73"/>
        <v>0</v>
      </c>
      <c r="BB93" s="125">
        <f t="shared" si="73"/>
        <v>0</v>
      </c>
      <c r="BC93" s="125">
        <f t="shared" si="73"/>
        <v>0</v>
      </c>
      <c r="BD93" s="125">
        <f t="shared" si="73"/>
        <v>0</v>
      </c>
      <c r="BE93" s="125">
        <f t="shared" si="73"/>
        <v>0</v>
      </c>
      <c r="BF93" s="125">
        <f t="shared" si="73"/>
        <v>0</v>
      </c>
      <c r="BG93" s="125">
        <f t="shared" si="73"/>
        <v>0</v>
      </c>
      <c r="BH93" s="125">
        <f t="shared" si="73"/>
        <v>0</v>
      </c>
      <c r="BI93" s="125">
        <f t="shared" si="73"/>
        <v>0</v>
      </c>
      <c r="BJ93" s="125">
        <f t="shared" si="73"/>
        <v>0</v>
      </c>
      <c r="BK93" s="125">
        <f t="shared" si="73"/>
        <v>0</v>
      </c>
      <c r="BL93" s="125">
        <f t="shared" si="73"/>
        <v>0</v>
      </c>
      <c r="BM93" s="125">
        <f t="shared" si="73"/>
        <v>0</v>
      </c>
      <c r="BN93" s="125">
        <f t="shared" si="73"/>
        <v>0</v>
      </c>
    </row>
    <row r="94" spans="1:67" ht="22.5" x14ac:dyDescent="0.2">
      <c r="A94" s="174"/>
      <c r="B94" s="174"/>
      <c r="C94" s="174"/>
      <c r="D94" s="174"/>
      <c r="E94" s="174"/>
      <c r="F94" s="174"/>
      <c r="G94" s="174"/>
      <c r="H94" s="175"/>
      <c r="I94" s="174"/>
      <c r="J94" s="174"/>
      <c r="K94" s="174"/>
      <c r="L94" s="174"/>
      <c r="M94" s="174"/>
      <c r="N94" s="128" t="s">
        <v>1068</v>
      </c>
      <c r="O94" s="126">
        <f>O92/O93</f>
        <v>50.636363636363633</v>
      </c>
      <c r="P94" s="126">
        <f t="shared" ref="P94:BN94" si="74">P92/P93</f>
        <v>51.727272727272727</v>
      </c>
      <c r="Q94" s="126">
        <f t="shared" si="74"/>
        <v>89.818181818181813</v>
      </c>
      <c r="R94" s="126">
        <f t="shared" si="74"/>
        <v>91.75</v>
      </c>
      <c r="S94" s="126">
        <f t="shared" si="74"/>
        <v>14.166666666666666</v>
      </c>
      <c r="T94" s="126">
        <f t="shared" si="74"/>
        <v>14.5</v>
      </c>
      <c r="U94" s="126">
        <f t="shared" si="74"/>
        <v>2.6666666666666665</v>
      </c>
      <c r="V94" s="126">
        <f t="shared" si="74"/>
        <v>3.0833333333333335</v>
      </c>
      <c r="W94" s="126">
        <f t="shared" si="74"/>
        <v>0.41666666666666669</v>
      </c>
      <c r="X94" s="126">
        <f t="shared" si="74"/>
        <v>0.33333333333333331</v>
      </c>
      <c r="Y94" s="126">
        <f t="shared" si="74"/>
        <v>0.5</v>
      </c>
      <c r="Z94" s="126">
        <f t="shared" si="74"/>
        <v>8.3333333333333329E-2</v>
      </c>
      <c r="AA94" s="126">
        <f t="shared" si="74"/>
        <v>0.58333333333333337</v>
      </c>
      <c r="AB94" s="126">
        <f t="shared" si="74"/>
        <v>0.91666666666666663</v>
      </c>
      <c r="AC94" s="126">
        <f t="shared" si="74"/>
        <v>1.5833333333333333</v>
      </c>
      <c r="AD94" s="126">
        <f t="shared" si="74"/>
        <v>0.17647058823529413</v>
      </c>
      <c r="AE94" s="126">
        <f t="shared" si="74"/>
        <v>0.17647058823529413</v>
      </c>
      <c r="AF94" s="126">
        <f t="shared" si="74"/>
        <v>0.11764705882352941</v>
      </c>
      <c r="AG94" s="126">
        <f t="shared" si="74"/>
        <v>0.8125</v>
      </c>
      <c r="AH94" s="126">
        <f t="shared" si="74"/>
        <v>0.3125</v>
      </c>
      <c r="AI94" s="126">
        <f t="shared" si="74"/>
        <v>0.6875</v>
      </c>
      <c r="AJ94" s="126">
        <f t="shared" si="74"/>
        <v>0.25</v>
      </c>
      <c r="AK94" s="126">
        <f t="shared" si="74"/>
        <v>0.375</v>
      </c>
      <c r="AL94" s="126">
        <f t="shared" si="74"/>
        <v>0.375</v>
      </c>
      <c r="AM94" s="126">
        <f t="shared" si="74"/>
        <v>1</v>
      </c>
      <c r="AN94" s="126">
        <f t="shared" si="74"/>
        <v>0.5625</v>
      </c>
      <c r="AO94" s="126">
        <f t="shared" si="74"/>
        <v>3.375</v>
      </c>
      <c r="AP94" s="126">
        <f t="shared" si="74"/>
        <v>9.375</v>
      </c>
      <c r="AQ94" s="126">
        <f t="shared" si="74"/>
        <v>8.875</v>
      </c>
      <c r="AR94" s="126">
        <f t="shared" si="74"/>
        <v>48.5625</v>
      </c>
      <c r="AS94" s="126">
        <f t="shared" si="74"/>
        <v>194.13333333333333</v>
      </c>
      <c r="AT94" s="126">
        <f t="shared" si="74"/>
        <v>128.0625</v>
      </c>
      <c r="AU94" s="126">
        <f t="shared" si="74"/>
        <v>104.3125</v>
      </c>
      <c r="AV94" s="126">
        <f t="shared" si="74"/>
        <v>200.5</v>
      </c>
      <c r="AW94" s="126">
        <f t="shared" si="74"/>
        <v>190.75</v>
      </c>
      <c r="AX94" s="126">
        <f t="shared" si="74"/>
        <v>439.86666666666667</v>
      </c>
      <c r="AY94" s="126">
        <f t="shared" si="74"/>
        <v>436.73333333333335</v>
      </c>
      <c r="AZ94" s="126">
        <f t="shared" si="74"/>
        <v>644.93333333333328</v>
      </c>
      <c r="BA94" s="126" t="e">
        <f t="shared" si="74"/>
        <v>#DIV/0!</v>
      </c>
      <c r="BB94" s="126" t="e">
        <f t="shared" si="74"/>
        <v>#DIV/0!</v>
      </c>
      <c r="BC94" s="126" t="e">
        <f t="shared" si="74"/>
        <v>#DIV/0!</v>
      </c>
      <c r="BD94" s="126" t="e">
        <f t="shared" si="74"/>
        <v>#DIV/0!</v>
      </c>
      <c r="BE94" s="126" t="e">
        <f t="shared" si="74"/>
        <v>#DIV/0!</v>
      </c>
      <c r="BF94" s="126" t="e">
        <f t="shared" si="74"/>
        <v>#DIV/0!</v>
      </c>
      <c r="BG94" s="126" t="e">
        <f t="shared" si="74"/>
        <v>#DIV/0!</v>
      </c>
      <c r="BH94" s="126" t="e">
        <f t="shared" si="74"/>
        <v>#DIV/0!</v>
      </c>
      <c r="BI94" s="126" t="e">
        <f t="shared" si="74"/>
        <v>#DIV/0!</v>
      </c>
      <c r="BJ94" s="126" t="e">
        <f t="shared" si="74"/>
        <v>#DIV/0!</v>
      </c>
      <c r="BK94" s="126" t="e">
        <f t="shared" si="74"/>
        <v>#DIV/0!</v>
      </c>
      <c r="BL94" s="126" t="e">
        <f t="shared" si="74"/>
        <v>#DIV/0!</v>
      </c>
      <c r="BM94" s="126" t="e">
        <f t="shared" si="74"/>
        <v>#DIV/0!</v>
      </c>
      <c r="BN94" s="126" t="e">
        <f t="shared" si="74"/>
        <v>#DIV/0!</v>
      </c>
    </row>
  </sheetData>
  <mergeCells count="221">
    <mergeCell ref="E83:E87"/>
    <mergeCell ref="F83:F87"/>
    <mergeCell ref="J78:J82"/>
    <mergeCell ref="K78:K82"/>
    <mergeCell ref="L78:L82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G83:G87"/>
    <mergeCell ref="H83:H87"/>
    <mergeCell ref="I83:I87"/>
    <mergeCell ref="J83:J87"/>
    <mergeCell ref="K83:K87"/>
    <mergeCell ref="L83:L87"/>
    <mergeCell ref="A73:A77"/>
    <mergeCell ref="B73:B77"/>
    <mergeCell ref="C73:C77"/>
    <mergeCell ref="D73:D77"/>
    <mergeCell ref="E73:E77"/>
    <mergeCell ref="F73:F77"/>
    <mergeCell ref="G73:G77"/>
    <mergeCell ref="H73:H77"/>
    <mergeCell ref="I73:I77"/>
    <mergeCell ref="J73:J77"/>
    <mergeCell ref="K73:K77"/>
    <mergeCell ref="L73:L77"/>
    <mergeCell ref="A83:A87"/>
    <mergeCell ref="B83:B87"/>
    <mergeCell ref="C83:C87"/>
    <mergeCell ref="D83:D87"/>
    <mergeCell ref="H68:H72"/>
    <mergeCell ref="I63:I67"/>
    <mergeCell ref="J63:J67"/>
    <mergeCell ref="K63:K67"/>
    <mergeCell ref="L63:L67"/>
    <mergeCell ref="A63:A67"/>
    <mergeCell ref="B63:B67"/>
    <mergeCell ref="C63:C67"/>
    <mergeCell ref="D63:D67"/>
    <mergeCell ref="E63:E67"/>
    <mergeCell ref="F63:F67"/>
    <mergeCell ref="A68:A72"/>
    <mergeCell ref="B68:B72"/>
    <mergeCell ref="C68:C72"/>
    <mergeCell ref="D68:D72"/>
    <mergeCell ref="E68:E72"/>
    <mergeCell ref="F68:F72"/>
    <mergeCell ref="G68:G72"/>
    <mergeCell ref="G63:G67"/>
    <mergeCell ref="H63:H67"/>
    <mergeCell ref="I68:I72"/>
    <mergeCell ref="J68:J72"/>
    <mergeCell ref="K68:K72"/>
    <mergeCell ref="L68:L72"/>
    <mergeCell ref="I48:I52"/>
    <mergeCell ref="J48:J52"/>
    <mergeCell ref="K48:K52"/>
    <mergeCell ref="L48:L52"/>
    <mergeCell ref="J58:J62"/>
    <mergeCell ref="K58:K62"/>
    <mergeCell ref="L58:L62"/>
    <mergeCell ref="I53:I57"/>
    <mergeCell ref="J53:J57"/>
    <mergeCell ref="K53:K57"/>
    <mergeCell ref="L53:L5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A33:A37"/>
    <mergeCell ref="B33:B37"/>
    <mergeCell ref="C33:C37"/>
    <mergeCell ref="G53:G57"/>
    <mergeCell ref="H53:H57"/>
    <mergeCell ref="H48:H52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A43:A47"/>
    <mergeCell ref="B43:B47"/>
    <mergeCell ref="C43:C47"/>
    <mergeCell ref="D43:D47"/>
    <mergeCell ref="E53:E57"/>
    <mergeCell ref="F53:F57"/>
    <mergeCell ref="A53:A57"/>
    <mergeCell ref="B53:B57"/>
    <mergeCell ref="C53:C57"/>
    <mergeCell ref="L38:L42"/>
    <mergeCell ref="F43:F4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E43:E47"/>
    <mergeCell ref="I43:I47"/>
    <mergeCell ref="J43:J47"/>
    <mergeCell ref="K43:K47"/>
    <mergeCell ref="L43:L47"/>
    <mergeCell ref="D53:D57"/>
    <mergeCell ref="L23:L27"/>
    <mergeCell ref="L28:L32"/>
    <mergeCell ref="D33:D37"/>
    <mergeCell ref="E33:E37"/>
    <mergeCell ref="F33:F37"/>
    <mergeCell ref="G33:G37"/>
    <mergeCell ref="H33:H37"/>
    <mergeCell ref="H28:H32"/>
    <mergeCell ref="I23:I27"/>
    <mergeCell ref="J23:J27"/>
    <mergeCell ref="K23:K27"/>
    <mergeCell ref="I28:I32"/>
    <mergeCell ref="J28:J32"/>
    <mergeCell ref="K28:K32"/>
    <mergeCell ref="I33:I37"/>
    <mergeCell ref="J33:J37"/>
    <mergeCell ref="K33:K37"/>
    <mergeCell ref="L33:L37"/>
    <mergeCell ref="G28:G32"/>
    <mergeCell ref="G23:G27"/>
    <mergeCell ref="H23:H27"/>
    <mergeCell ref="J38:J42"/>
    <mergeCell ref="K38:K42"/>
    <mergeCell ref="A28:A32"/>
    <mergeCell ref="B28:B32"/>
    <mergeCell ref="C28:C32"/>
    <mergeCell ref="D28:D32"/>
    <mergeCell ref="E28:E32"/>
    <mergeCell ref="F28:F32"/>
    <mergeCell ref="A18:A22"/>
    <mergeCell ref="B18:B22"/>
    <mergeCell ref="C18:C22"/>
    <mergeCell ref="D18:D22"/>
    <mergeCell ref="E18:E22"/>
    <mergeCell ref="F18:F22"/>
    <mergeCell ref="A23:A27"/>
    <mergeCell ref="B23:B27"/>
    <mergeCell ref="C23:C27"/>
    <mergeCell ref="D23:D27"/>
    <mergeCell ref="E23:E27"/>
    <mergeCell ref="F23:F27"/>
    <mergeCell ref="H3:H7"/>
    <mergeCell ref="A3:A7"/>
    <mergeCell ref="B3:B7"/>
    <mergeCell ref="C3:C7"/>
    <mergeCell ref="D3:D7"/>
    <mergeCell ref="E3:E7"/>
    <mergeCell ref="F3:F7"/>
    <mergeCell ref="M3:M7"/>
    <mergeCell ref="G18:G22"/>
    <mergeCell ref="H18:H22"/>
    <mergeCell ref="I18:I22"/>
    <mergeCell ref="A8:A12"/>
    <mergeCell ref="B8:B12"/>
    <mergeCell ref="C8:C12"/>
    <mergeCell ref="D8:D12"/>
    <mergeCell ref="E8:E12"/>
    <mergeCell ref="F8:F12"/>
    <mergeCell ref="G8:G12"/>
    <mergeCell ref="A13:A17"/>
    <mergeCell ref="B13:B17"/>
    <mergeCell ref="C13:C17"/>
    <mergeCell ref="D13:D17"/>
    <mergeCell ref="E13:E17"/>
    <mergeCell ref="F13:F17"/>
    <mergeCell ref="M8:M12"/>
    <mergeCell ref="M13:M17"/>
    <mergeCell ref="M18:M22"/>
    <mergeCell ref="M23:M27"/>
    <mergeCell ref="M28:M32"/>
    <mergeCell ref="G13:G17"/>
    <mergeCell ref="H13:H17"/>
    <mergeCell ref="H8:H12"/>
    <mergeCell ref="I3:I7"/>
    <mergeCell ref="J3:J7"/>
    <mergeCell ref="K3:K7"/>
    <mergeCell ref="L3:L7"/>
    <mergeCell ref="I8:I12"/>
    <mergeCell ref="J8:J12"/>
    <mergeCell ref="K8:K12"/>
    <mergeCell ref="L8:L12"/>
    <mergeCell ref="J18:J22"/>
    <mergeCell ref="K18:K22"/>
    <mergeCell ref="L18:L22"/>
    <mergeCell ref="I13:I17"/>
    <mergeCell ref="J13:J17"/>
    <mergeCell ref="K13:K17"/>
    <mergeCell ref="L13:L17"/>
    <mergeCell ref="G3:G7"/>
    <mergeCell ref="M78:M82"/>
    <mergeCell ref="M83:M87"/>
    <mergeCell ref="M33:M37"/>
    <mergeCell ref="M38:M42"/>
    <mergeCell ref="M43:M47"/>
    <mergeCell ref="M48:M52"/>
    <mergeCell ref="M53:M57"/>
    <mergeCell ref="M58:M62"/>
    <mergeCell ref="M63:M67"/>
    <mergeCell ref="M68:M72"/>
    <mergeCell ref="M73:M7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64"/>
  <sheetViews>
    <sheetView workbookViewId="0">
      <pane xSplit="14" ySplit="2" topLeftCell="AL140" activePane="bottomRight" state="frozen"/>
      <selection pane="topRight" activeCell="Q1" sqref="Q1"/>
      <selection pane="bottomLeft" activeCell="A3" sqref="A3"/>
      <selection pane="bottomRight" activeCell="N165" sqref="N165"/>
    </sheetView>
  </sheetViews>
  <sheetFormatPr baseColWidth="10" defaultRowHeight="12.75" x14ac:dyDescent="0.2"/>
  <cols>
    <col min="1" max="1" width="6.85546875" style="49" customWidth="1"/>
    <col min="2" max="2" width="5.5703125" style="49" customWidth="1"/>
    <col min="3" max="3" width="7.42578125" style="49" customWidth="1"/>
    <col min="4" max="4" width="8.28515625" style="49" customWidth="1"/>
    <col min="5" max="5" width="8.5703125" style="49" customWidth="1"/>
    <col min="6" max="6" width="7.28515625" style="49" customWidth="1"/>
    <col min="7" max="7" width="7.140625" style="49" customWidth="1"/>
    <col min="8" max="8" width="10" style="46" customWidth="1"/>
    <col min="9" max="9" width="8.85546875" style="49" customWidth="1"/>
    <col min="10" max="10" width="7.7109375" style="49" customWidth="1"/>
    <col min="11" max="11" width="7.28515625" style="49" customWidth="1"/>
    <col min="12" max="12" width="9.28515625" style="49" customWidth="1"/>
    <col min="13" max="13" width="5.85546875" style="49" customWidth="1"/>
    <col min="14" max="14" width="13.85546875" style="113" customWidth="1"/>
    <col min="15" max="66" width="3.7109375" style="113" customWidth="1"/>
    <col min="67" max="67" width="11.42578125" style="113"/>
  </cols>
  <sheetData>
    <row r="1" spans="1:67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12"/>
      <c r="O1" s="107" t="s">
        <v>784</v>
      </c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</row>
    <row r="2" spans="1:67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20"/>
      <c r="O2" s="135">
        <v>1</v>
      </c>
      <c r="P2" s="135">
        <v>2</v>
      </c>
      <c r="Q2" s="135">
        <v>3</v>
      </c>
      <c r="R2" s="135">
        <v>4</v>
      </c>
      <c r="S2" s="135">
        <v>5</v>
      </c>
      <c r="T2" s="135">
        <v>6</v>
      </c>
      <c r="U2" s="135">
        <v>7</v>
      </c>
      <c r="V2" s="135">
        <v>8</v>
      </c>
      <c r="W2" s="135">
        <v>9</v>
      </c>
      <c r="X2" s="135">
        <v>10</v>
      </c>
      <c r="Y2" s="135">
        <v>11</v>
      </c>
      <c r="Z2" s="135">
        <v>12</v>
      </c>
      <c r="AA2" s="135">
        <v>13</v>
      </c>
      <c r="AB2" s="135">
        <v>14</v>
      </c>
      <c r="AC2" s="135">
        <v>15</v>
      </c>
      <c r="AD2" s="135">
        <v>16</v>
      </c>
      <c r="AE2" s="135">
        <v>17</v>
      </c>
      <c r="AF2" s="135">
        <v>18</v>
      </c>
      <c r="AG2" s="135">
        <v>19</v>
      </c>
      <c r="AH2" s="135">
        <v>20</v>
      </c>
      <c r="AI2" s="135">
        <v>21</v>
      </c>
      <c r="AJ2" s="135">
        <v>22</v>
      </c>
      <c r="AK2" s="135">
        <v>23</v>
      </c>
      <c r="AL2" s="135">
        <v>24</v>
      </c>
      <c r="AM2" s="135">
        <v>25</v>
      </c>
      <c r="AN2" s="135">
        <v>26</v>
      </c>
      <c r="AO2" s="135">
        <v>27</v>
      </c>
      <c r="AP2" s="135">
        <v>28</v>
      </c>
      <c r="AQ2" s="135">
        <v>29</v>
      </c>
      <c r="AR2" s="135">
        <v>30</v>
      </c>
      <c r="AS2" s="135">
        <v>31</v>
      </c>
      <c r="AT2" s="135">
        <v>32</v>
      </c>
      <c r="AU2" s="135">
        <v>33</v>
      </c>
      <c r="AV2" s="135">
        <v>34</v>
      </c>
      <c r="AW2" s="135">
        <v>35</v>
      </c>
      <c r="AX2" s="135">
        <v>36</v>
      </c>
      <c r="AY2" s="135">
        <v>37</v>
      </c>
      <c r="AZ2" s="135">
        <v>38</v>
      </c>
      <c r="BA2" s="135">
        <v>39</v>
      </c>
      <c r="BB2" s="135">
        <v>40</v>
      </c>
      <c r="BC2" s="135">
        <v>41</v>
      </c>
      <c r="BD2" s="135">
        <v>42</v>
      </c>
      <c r="BE2" s="135">
        <v>43</v>
      </c>
      <c r="BF2" s="135">
        <v>44</v>
      </c>
      <c r="BG2" s="135">
        <v>45</v>
      </c>
      <c r="BH2" s="135">
        <v>46</v>
      </c>
      <c r="BI2" s="135">
        <v>47</v>
      </c>
      <c r="BJ2" s="135">
        <v>48</v>
      </c>
      <c r="BK2" s="135">
        <v>49</v>
      </c>
      <c r="BL2" s="135">
        <v>50</v>
      </c>
      <c r="BM2" s="135">
        <v>51</v>
      </c>
      <c r="BN2" s="135">
        <v>52</v>
      </c>
      <c r="BO2" s="136" t="s">
        <v>633</v>
      </c>
    </row>
    <row r="3" spans="1:67" ht="12.75" customHeight="1" x14ac:dyDescent="0.2">
      <c r="A3" s="307" t="s">
        <v>767</v>
      </c>
      <c r="B3" s="307" t="s">
        <v>995</v>
      </c>
      <c r="C3" s="307" t="s">
        <v>440</v>
      </c>
      <c r="D3" s="307" t="s">
        <v>133</v>
      </c>
      <c r="E3" s="307" t="s">
        <v>1162</v>
      </c>
      <c r="F3" s="307" t="s">
        <v>1075</v>
      </c>
      <c r="G3" s="307"/>
      <c r="H3" s="365" t="s">
        <v>1076</v>
      </c>
      <c r="I3" s="307" t="s">
        <v>1077</v>
      </c>
      <c r="J3" s="307"/>
      <c r="K3" s="307"/>
      <c r="L3" s="307"/>
      <c r="M3" s="309"/>
      <c r="N3" s="219" t="s">
        <v>934</v>
      </c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>
        <v>10</v>
      </c>
      <c r="AP3" s="264">
        <v>12</v>
      </c>
      <c r="AQ3" s="264">
        <v>11</v>
      </c>
      <c r="AR3" s="264">
        <v>48</v>
      </c>
      <c r="AS3" s="264">
        <v>69</v>
      </c>
      <c r="AT3" s="264">
        <v>261</v>
      </c>
      <c r="AU3" s="264">
        <v>323</v>
      </c>
      <c r="AV3" s="264">
        <v>148</v>
      </c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06">
        <f t="shared" ref="BO3:BO5" si="0">SUM(O3:BN3)</f>
        <v>882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>
        <v>20</v>
      </c>
      <c r="AP4" s="264">
        <v>14</v>
      </c>
      <c r="AQ4" s="264">
        <v>37</v>
      </c>
      <c r="AR4" s="264">
        <v>90</v>
      </c>
      <c r="AS4" s="264">
        <v>79</v>
      </c>
      <c r="AT4" s="264">
        <v>270</v>
      </c>
      <c r="AU4" s="264">
        <v>240</v>
      </c>
      <c r="AV4" s="264">
        <v>113</v>
      </c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06">
        <f t="shared" si="0"/>
        <v>863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 t="s">
        <v>853</v>
      </c>
      <c r="P5" s="222" t="s">
        <v>853</v>
      </c>
      <c r="Q5" s="222" t="s">
        <v>853</v>
      </c>
      <c r="R5" s="222" t="s">
        <v>853</v>
      </c>
      <c r="S5" s="222" t="s">
        <v>853</v>
      </c>
      <c r="T5" s="222" t="s">
        <v>853</v>
      </c>
      <c r="U5" s="222" t="s">
        <v>853</v>
      </c>
      <c r="V5" s="222" t="s">
        <v>853</v>
      </c>
      <c r="W5" s="222" t="s">
        <v>853</v>
      </c>
      <c r="X5" s="222" t="s">
        <v>853</v>
      </c>
      <c r="Y5" s="222" t="s">
        <v>853</v>
      </c>
      <c r="Z5" s="222" t="s">
        <v>853</v>
      </c>
      <c r="AA5" s="222" t="s">
        <v>853</v>
      </c>
      <c r="AB5" s="222" t="s">
        <v>853</v>
      </c>
      <c r="AC5" s="222" t="s">
        <v>853</v>
      </c>
      <c r="AD5" s="222" t="s">
        <v>853</v>
      </c>
      <c r="AE5" s="222" t="s">
        <v>853</v>
      </c>
      <c r="AF5" s="222" t="s">
        <v>853</v>
      </c>
      <c r="AG5" s="222" t="s">
        <v>853</v>
      </c>
      <c r="AH5" s="222" t="s">
        <v>853</v>
      </c>
      <c r="AI5" s="222" t="s">
        <v>853</v>
      </c>
      <c r="AJ5" s="222" t="s">
        <v>853</v>
      </c>
      <c r="AK5" s="222" t="s">
        <v>853</v>
      </c>
      <c r="AL5" s="222" t="s">
        <v>853</v>
      </c>
      <c r="AM5" s="222" t="s">
        <v>853</v>
      </c>
      <c r="AN5" s="222" t="s">
        <v>853</v>
      </c>
      <c r="AO5" s="222">
        <v>30</v>
      </c>
      <c r="AP5" s="222">
        <v>26</v>
      </c>
      <c r="AQ5" s="222">
        <v>48</v>
      </c>
      <c r="AR5" s="222">
        <v>138</v>
      </c>
      <c r="AS5" s="222">
        <v>148</v>
      </c>
      <c r="AT5" s="222">
        <v>531</v>
      </c>
      <c r="AU5" s="222">
        <v>563</v>
      </c>
      <c r="AV5" s="222">
        <v>261</v>
      </c>
      <c r="AW5" s="222" t="s">
        <v>853</v>
      </c>
      <c r="AX5" s="222" t="str">
        <f t="shared" ref="AX5:BN5" si="1">IF(ISBLANK(AX3),"-",AX3+AX4)</f>
        <v>-</v>
      </c>
      <c r="AY5" s="222" t="str">
        <f t="shared" si="1"/>
        <v>-</v>
      </c>
      <c r="AZ5" s="222" t="str">
        <f t="shared" si="1"/>
        <v>-</v>
      </c>
      <c r="BA5" s="222" t="str">
        <f t="shared" si="1"/>
        <v>-</v>
      </c>
      <c r="BB5" s="222" t="str">
        <f t="shared" si="1"/>
        <v>-</v>
      </c>
      <c r="BC5" s="222" t="str">
        <f t="shared" si="1"/>
        <v>-</v>
      </c>
      <c r="BD5" s="222" t="str">
        <f t="shared" si="1"/>
        <v>-</v>
      </c>
      <c r="BE5" s="222" t="str">
        <f t="shared" si="1"/>
        <v>-</v>
      </c>
      <c r="BF5" s="222" t="str">
        <f t="shared" si="1"/>
        <v>-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222" t="str">
        <f t="shared" si="1"/>
        <v>-</v>
      </c>
      <c r="BN5" s="222" t="str">
        <f t="shared" si="1"/>
        <v>-</v>
      </c>
      <c r="BO5" s="207">
        <f t="shared" si="0"/>
        <v>1745</v>
      </c>
    </row>
    <row r="6" spans="1:67" s="276" customFormat="1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 t="s">
        <v>853</v>
      </c>
      <c r="P6" s="223" t="s">
        <v>853</v>
      </c>
      <c r="Q6" s="223" t="s">
        <v>853</v>
      </c>
      <c r="R6" s="223" t="s">
        <v>853</v>
      </c>
      <c r="S6" s="223" t="s">
        <v>853</v>
      </c>
      <c r="T6" s="223" t="s">
        <v>853</v>
      </c>
      <c r="U6" s="223" t="s">
        <v>853</v>
      </c>
      <c r="V6" s="223" t="s">
        <v>853</v>
      </c>
      <c r="W6" s="223" t="s">
        <v>853</v>
      </c>
      <c r="X6" s="223" t="s">
        <v>853</v>
      </c>
      <c r="Y6" s="223" t="s">
        <v>853</v>
      </c>
      <c r="Z6" s="223" t="s">
        <v>853</v>
      </c>
      <c r="AA6" s="223" t="s">
        <v>853</v>
      </c>
      <c r="AB6" s="223" t="s">
        <v>853</v>
      </c>
      <c r="AC6" s="223" t="s">
        <v>853</v>
      </c>
      <c r="AD6" s="223" t="s">
        <v>853</v>
      </c>
      <c r="AE6" s="223" t="s">
        <v>853</v>
      </c>
      <c r="AF6" s="223" t="s">
        <v>853</v>
      </c>
      <c r="AG6" s="223" t="s">
        <v>853</v>
      </c>
      <c r="AH6" s="223" t="s">
        <v>853</v>
      </c>
      <c r="AI6" s="223" t="s">
        <v>853</v>
      </c>
      <c r="AJ6" s="223" t="s">
        <v>853</v>
      </c>
      <c r="AK6" s="223" t="s">
        <v>853</v>
      </c>
      <c r="AL6" s="223" t="s">
        <v>853</v>
      </c>
      <c r="AM6" s="223" t="s">
        <v>853</v>
      </c>
      <c r="AN6" s="223" t="s">
        <v>853</v>
      </c>
      <c r="AO6" s="223" t="s">
        <v>1163</v>
      </c>
      <c r="AP6" s="223" t="s">
        <v>1164</v>
      </c>
      <c r="AQ6" s="223" t="s">
        <v>1165</v>
      </c>
      <c r="AR6" s="223" t="s">
        <v>1166</v>
      </c>
      <c r="AS6" s="223" t="s">
        <v>1167</v>
      </c>
      <c r="AT6" s="223" t="s">
        <v>1168</v>
      </c>
      <c r="AU6" s="223" t="s">
        <v>1169</v>
      </c>
      <c r="AV6" s="223" t="s">
        <v>1170</v>
      </c>
      <c r="AW6" s="223" t="s">
        <v>853</v>
      </c>
      <c r="AX6" s="223" t="str">
        <f t="shared" ref="AX6:BN6" si="2">IF(ISNUMBER(AX5),(IF(AX5&gt;0,(100/(AX3+AX4))*AX3,"-")),"-")</f>
        <v>-</v>
      </c>
      <c r="AY6" s="223" t="str">
        <f t="shared" si="2"/>
        <v>-</v>
      </c>
      <c r="AZ6" s="223" t="str">
        <f t="shared" si="2"/>
        <v>-</v>
      </c>
      <c r="BA6" s="223" t="str">
        <f t="shared" si="2"/>
        <v>-</v>
      </c>
      <c r="BB6" s="223" t="str">
        <f t="shared" si="2"/>
        <v>-</v>
      </c>
      <c r="BC6" s="223" t="str">
        <f t="shared" si="2"/>
        <v>-</v>
      </c>
      <c r="BD6" s="223" t="str">
        <f t="shared" si="2"/>
        <v>-</v>
      </c>
      <c r="BE6" s="223" t="str">
        <f t="shared" si="2"/>
        <v>-</v>
      </c>
      <c r="BF6" s="223" t="str">
        <f t="shared" si="2"/>
        <v>-</v>
      </c>
      <c r="BG6" s="223" t="str">
        <f t="shared" si="2"/>
        <v>-</v>
      </c>
      <c r="BH6" s="223" t="str">
        <f t="shared" si="2"/>
        <v>-</v>
      </c>
      <c r="BI6" s="223" t="str">
        <f t="shared" si="2"/>
        <v>-</v>
      </c>
      <c r="BJ6" s="223" t="str">
        <f t="shared" si="2"/>
        <v>-</v>
      </c>
      <c r="BK6" s="223" t="str">
        <f t="shared" si="2"/>
        <v>-</v>
      </c>
      <c r="BL6" s="223" t="str">
        <f t="shared" si="2"/>
        <v>-</v>
      </c>
      <c r="BM6" s="223" t="str">
        <f t="shared" si="2"/>
        <v>-</v>
      </c>
      <c r="BN6" s="223" t="str">
        <f t="shared" si="2"/>
        <v>-</v>
      </c>
      <c r="BO6" s="275" t="e">
        <f t="shared" ref="BO6:BO7" si="3">AVERAGE(O6:BN6)</f>
        <v>#DIV/0!</v>
      </c>
    </row>
    <row r="7" spans="1:67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9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86" t="e">
        <f t="shared" si="3"/>
        <v>#DIV/0!</v>
      </c>
    </row>
    <row r="8" spans="1:67" ht="12.75" customHeight="1" x14ac:dyDescent="0.2">
      <c r="A8" s="307" t="s">
        <v>767</v>
      </c>
      <c r="B8" s="307" t="s">
        <v>998</v>
      </c>
      <c r="C8" s="307" t="s">
        <v>440</v>
      </c>
      <c r="D8" s="307" t="s">
        <v>133</v>
      </c>
      <c r="E8" s="307" t="s">
        <v>1162</v>
      </c>
      <c r="F8" s="307" t="s">
        <v>1075</v>
      </c>
      <c r="G8" s="307"/>
      <c r="H8" s="365" t="s">
        <v>1078</v>
      </c>
      <c r="I8" s="307"/>
      <c r="J8" s="307"/>
      <c r="K8" s="307"/>
      <c r="L8" s="307"/>
      <c r="M8" s="309"/>
      <c r="N8" s="219" t="s">
        <v>934</v>
      </c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>
        <v>4</v>
      </c>
      <c r="AP8" s="264">
        <v>4</v>
      </c>
      <c r="AQ8" s="264">
        <v>4</v>
      </c>
      <c r="AR8" s="264">
        <v>31</v>
      </c>
      <c r="AS8" s="264">
        <v>40</v>
      </c>
      <c r="AT8" s="264">
        <v>106</v>
      </c>
      <c r="AU8" s="264">
        <v>105</v>
      </c>
      <c r="AV8" s="264">
        <v>27</v>
      </c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06">
        <f t="shared" ref="BO8:BO10" si="4">SUM(O8:BN8)</f>
        <v>321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>
        <v>15</v>
      </c>
      <c r="AP9" s="264">
        <v>7</v>
      </c>
      <c r="AQ9" s="264">
        <v>47</v>
      </c>
      <c r="AR9" s="264">
        <v>82</v>
      </c>
      <c r="AS9" s="264">
        <v>91</v>
      </c>
      <c r="AT9" s="264">
        <v>145</v>
      </c>
      <c r="AU9" s="264">
        <v>120</v>
      </c>
      <c r="AV9" s="264">
        <v>46</v>
      </c>
      <c r="AW9" s="264"/>
      <c r="AX9" s="264"/>
      <c r="AY9" s="264"/>
      <c r="AZ9" s="264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264"/>
      <c r="BM9" s="264"/>
      <c r="BN9" s="264"/>
      <c r="BO9" s="206">
        <f t="shared" si="4"/>
        <v>553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 t="s">
        <v>853</v>
      </c>
      <c r="P10" s="222" t="s">
        <v>853</v>
      </c>
      <c r="Q10" s="222" t="s">
        <v>853</v>
      </c>
      <c r="R10" s="222" t="s">
        <v>853</v>
      </c>
      <c r="S10" s="222" t="s">
        <v>853</v>
      </c>
      <c r="T10" s="222" t="s">
        <v>853</v>
      </c>
      <c r="U10" s="222" t="s">
        <v>853</v>
      </c>
      <c r="V10" s="222" t="s">
        <v>853</v>
      </c>
      <c r="W10" s="222" t="s">
        <v>853</v>
      </c>
      <c r="X10" s="222" t="s">
        <v>853</v>
      </c>
      <c r="Y10" s="222" t="s">
        <v>853</v>
      </c>
      <c r="Z10" s="222" t="s">
        <v>853</v>
      </c>
      <c r="AA10" s="222" t="s">
        <v>853</v>
      </c>
      <c r="AB10" s="222" t="s">
        <v>853</v>
      </c>
      <c r="AC10" s="222" t="s">
        <v>853</v>
      </c>
      <c r="AD10" s="222" t="s">
        <v>853</v>
      </c>
      <c r="AE10" s="222" t="s">
        <v>853</v>
      </c>
      <c r="AF10" s="222" t="s">
        <v>853</v>
      </c>
      <c r="AG10" s="222" t="s">
        <v>853</v>
      </c>
      <c r="AH10" s="222" t="s">
        <v>853</v>
      </c>
      <c r="AI10" s="222" t="s">
        <v>853</v>
      </c>
      <c r="AJ10" s="222" t="s">
        <v>853</v>
      </c>
      <c r="AK10" s="222" t="s">
        <v>853</v>
      </c>
      <c r="AL10" s="222" t="s">
        <v>853</v>
      </c>
      <c r="AM10" s="222" t="s">
        <v>853</v>
      </c>
      <c r="AN10" s="222" t="s">
        <v>853</v>
      </c>
      <c r="AO10" s="222">
        <v>19</v>
      </c>
      <c r="AP10" s="222">
        <v>11</v>
      </c>
      <c r="AQ10" s="222">
        <v>51</v>
      </c>
      <c r="AR10" s="222">
        <v>113</v>
      </c>
      <c r="AS10" s="222">
        <v>131</v>
      </c>
      <c r="AT10" s="222">
        <v>251</v>
      </c>
      <c r="AU10" s="222">
        <v>225</v>
      </c>
      <c r="AV10" s="222">
        <v>73</v>
      </c>
      <c r="AW10" s="222" t="s">
        <v>853</v>
      </c>
      <c r="AX10" s="222" t="str">
        <f t="shared" ref="AX10:BN10" si="5">IF(ISBLANK(AX8),"-",AX8+AX9)</f>
        <v>-</v>
      </c>
      <c r="AY10" s="222" t="str">
        <f t="shared" si="5"/>
        <v>-</v>
      </c>
      <c r="AZ10" s="222" t="str">
        <f t="shared" si="5"/>
        <v>-</v>
      </c>
      <c r="BA10" s="222" t="str">
        <f t="shared" si="5"/>
        <v>-</v>
      </c>
      <c r="BB10" s="222" t="str">
        <f t="shared" si="5"/>
        <v>-</v>
      </c>
      <c r="BC10" s="222" t="str">
        <f t="shared" si="5"/>
        <v>-</v>
      </c>
      <c r="BD10" s="222" t="str">
        <f t="shared" si="5"/>
        <v>-</v>
      </c>
      <c r="BE10" s="222" t="str">
        <f t="shared" si="5"/>
        <v>-</v>
      </c>
      <c r="BF10" s="222" t="str">
        <f t="shared" si="5"/>
        <v>-</v>
      </c>
      <c r="BG10" s="222" t="str">
        <f t="shared" si="5"/>
        <v>-</v>
      </c>
      <c r="BH10" s="222" t="str">
        <f t="shared" si="5"/>
        <v>-</v>
      </c>
      <c r="BI10" s="222" t="str">
        <f t="shared" si="5"/>
        <v>-</v>
      </c>
      <c r="BJ10" s="222" t="str">
        <f t="shared" si="5"/>
        <v>-</v>
      </c>
      <c r="BK10" s="222" t="str">
        <f t="shared" si="5"/>
        <v>-</v>
      </c>
      <c r="BL10" s="222" t="str">
        <f t="shared" si="5"/>
        <v>-</v>
      </c>
      <c r="BM10" s="222" t="str">
        <f t="shared" si="5"/>
        <v>-</v>
      </c>
      <c r="BN10" s="222" t="str">
        <f t="shared" si="5"/>
        <v>-</v>
      </c>
      <c r="BO10" s="207">
        <f t="shared" si="4"/>
        <v>874</v>
      </c>
    </row>
    <row r="11" spans="1:67" s="276" customFormat="1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">
        <v>853</v>
      </c>
      <c r="P11" s="223" t="s">
        <v>853</v>
      </c>
      <c r="Q11" s="223" t="s">
        <v>853</v>
      </c>
      <c r="R11" s="223" t="s">
        <v>853</v>
      </c>
      <c r="S11" s="223" t="s">
        <v>853</v>
      </c>
      <c r="T11" s="223" t="s">
        <v>853</v>
      </c>
      <c r="U11" s="223" t="s">
        <v>853</v>
      </c>
      <c r="V11" s="223" t="s">
        <v>853</v>
      </c>
      <c r="W11" s="223" t="s">
        <v>853</v>
      </c>
      <c r="X11" s="223" t="s">
        <v>853</v>
      </c>
      <c r="Y11" s="223" t="s">
        <v>853</v>
      </c>
      <c r="Z11" s="223" t="s">
        <v>853</v>
      </c>
      <c r="AA11" s="223" t="s">
        <v>853</v>
      </c>
      <c r="AB11" s="223" t="s">
        <v>853</v>
      </c>
      <c r="AC11" s="223" t="s">
        <v>853</v>
      </c>
      <c r="AD11" s="223" t="s">
        <v>853</v>
      </c>
      <c r="AE11" s="223" t="s">
        <v>853</v>
      </c>
      <c r="AF11" s="223" t="s">
        <v>853</v>
      </c>
      <c r="AG11" s="223" t="s">
        <v>853</v>
      </c>
      <c r="AH11" s="223" t="s">
        <v>853</v>
      </c>
      <c r="AI11" s="223" t="s">
        <v>853</v>
      </c>
      <c r="AJ11" s="223" t="s">
        <v>853</v>
      </c>
      <c r="AK11" s="223" t="s">
        <v>853</v>
      </c>
      <c r="AL11" s="223" t="s">
        <v>853</v>
      </c>
      <c r="AM11" s="223" t="s">
        <v>853</v>
      </c>
      <c r="AN11" s="223" t="s">
        <v>853</v>
      </c>
      <c r="AO11" s="223" t="s">
        <v>1171</v>
      </c>
      <c r="AP11" s="223" t="s">
        <v>1172</v>
      </c>
      <c r="AQ11" s="223" t="s">
        <v>1173</v>
      </c>
      <c r="AR11" s="223" t="s">
        <v>1174</v>
      </c>
      <c r="AS11" s="223" t="s">
        <v>1175</v>
      </c>
      <c r="AT11" s="223" t="s">
        <v>1176</v>
      </c>
      <c r="AU11" s="223" t="s">
        <v>1177</v>
      </c>
      <c r="AV11" s="223" t="s">
        <v>1178</v>
      </c>
      <c r="AW11" s="223" t="s">
        <v>853</v>
      </c>
      <c r="AX11" s="223" t="str">
        <f t="shared" ref="AX11:BN11" si="6">IF(ISNUMBER(AX10),(IF(AX10&gt;0,(100/(AX8+AX9))*AX8,"-")),"-")</f>
        <v>-</v>
      </c>
      <c r="AY11" s="223" t="str">
        <f t="shared" si="6"/>
        <v>-</v>
      </c>
      <c r="AZ11" s="223" t="str">
        <f t="shared" si="6"/>
        <v>-</v>
      </c>
      <c r="BA11" s="223" t="str">
        <f t="shared" si="6"/>
        <v>-</v>
      </c>
      <c r="BB11" s="223" t="str">
        <f t="shared" si="6"/>
        <v>-</v>
      </c>
      <c r="BC11" s="223" t="str">
        <f t="shared" si="6"/>
        <v>-</v>
      </c>
      <c r="BD11" s="223" t="str">
        <f t="shared" si="6"/>
        <v>-</v>
      </c>
      <c r="BE11" s="223" t="str">
        <f t="shared" si="6"/>
        <v>-</v>
      </c>
      <c r="BF11" s="223" t="str">
        <f t="shared" si="6"/>
        <v>-</v>
      </c>
      <c r="BG11" s="223" t="str">
        <f t="shared" si="6"/>
        <v>-</v>
      </c>
      <c r="BH11" s="223" t="str">
        <f t="shared" si="6"/>
        <v>-</v>
      </c>
      <c r="BI11" s="223" t="str">
        <f t="shared" si="6"/>
        <v>-</v>
      </c>
      <c r="BJ11" s="223" t="str">
        <f t="shared" si="6"/>
        <v>-</v>
      </c>
      <c r="BK11" s="223" t="str">
        <f t="shared" si="6"/>
        <v>-</v>
      </c>
      <c r="BL11" s="223" t="str">
        <f t="shared" si="6"/>
        <v>-</v>
      </c>
      <c r="BM11" s="223" t="str">
        <f t="shared" si="6"/>
        <v>-</v>
      </c>
      <c r="BN11" s="223" t="str">
        <f t="shared" si="6"/>
        <v>-</v>
      </c>
      <c r="BO11" s="275" t="e">
        <f t="shared" ref="BO11:BO12" si="7">AVERAGE(O11:BN11)</f>
        <v>#DIV/0!</v>
      </c>
    </row>
    <row r="12" spans="1:67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9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86" t="e">
        <f t="shared" si="7"/>
        <v>#DIV/0!</v>
      </c>
    </row>
    <row r="13" spans="1:67" ht="12.75" customHeight="1" x14ac:dyDescent="0.2">
      <c r="A13" s="307" t="s">
        <v>767</v>
      </c>
      <c r="B13" s="307" t="s">
        <v>1000</v>
      </c>
      <c r="C13" s="307" t="s">
        <v>440</v>
      </c>
      <c r="D13" s="307" t="s">
        <v>133</v>
      </c>
      <c r="E13" s="307" t="s">
        <v>1162</v>
      </c>
      <c r="F13" s="307" t="s">
        <v>1075</v>
      </c>
      <c r="G13" s="307"/>
      <c r="H13" s="365" t="s">
        <v>1079</v>
      </c>
      <c r="I13" s="307"/>
      <c r="J13" s="307"/>
      <c r="K13" s="307"/>
      <c r="L13" s="307"/>
      <c r="M13" s="309"/>
      <c r="N13" s="219" t="s">
        <v>934</v>
      </c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>
        <v>6</v>
      </c>
      <c r="AP13" s="264">
        <v>3</v>
      </c>
      <c r="AQ13" s="264">
        <v>3</v>
      </c>
      <c r="AR13" s="264">
        <v>19</v>
      </c>
      <c r="AS13" s="264">
        <v>32</v>
      </c>
      <c r="AT13" s="264">
        <v>193</v>
      </c>
      <c r="AU13" s="264">
        <v>106</v>
      </c>
      <c r="AV13" s="264">
        <v>23</v>
      </c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06">
        <f t="shared" ref="BO13:BO15" si="8">SUM(O13:BN13)</f>
        <v>385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>
        <v>7</v>
      </c>
      <c r="AP14" s="264">
        <v>18</v>
      </c>
      <c r="AQ14" s="264">
        <v>17</v>
      </c>
      <c r="AR14" s="264">
        <v>69</v>
      </c>
      <c r="AS14" s="264">
        <v>63</v>
      </c>
      <c r="AT14" s="264">
        <v>267</v>
      </c>
      <c r="AU14" s="264">
        <v>143</v>
      </c>
      <c r="AV14" s="264">
        <v>27</v>
      </c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06">
        <f t="shared" si="8"/>
        <v>611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 t="s">
        <v>853</v>
      </c>
      <c r="P15" s="222" t="s">
        <v>853</v>
      </c>
      <c r="Q15" s="222" t="s">
        <v>853</v>
      </c>
      <c r="R15" s="222" t="s">
        <v>853</v>
      </c>
      <c r="S15" s="222" t="s">
        <v>853</v>
      </c>
      <c r="T15" s="222" t="s">
        <v>853</v>
      </c>
      <c r="U15" s="222" t="s">
        <v>853</v>
      </c>
      <c r="V15" s="222" t="s">
        <v>853</v>
      </c>
      <c r="W15" s="222" t="s">
        <v>853</v>
      </c>
      <c r="X15" s="222" t="s">
        <v>853</v>
      </c>
      <c r="Y15" s="222" t="s">
        <v>853</v>
      </c>
      <c r="Z15" s="222" t="s">
        <v>853</v>
      </c>
      <c r="AA15" s="222" t="s">
        <v>853</v>
      </c>
      <c r="AB15" s="222" t="s">
        <v>853</v>
      </c>
      <c r="AC15" s="222" t="s">
        <v>853</v>
      </c>
      <c r="AD15" s="222" t="s">
        <v>853</v>
      </c>
      <c r="AE15" s="222" t="s">
        <v>853</v>
      </c>
      <c r="AF15" s="222" t="s">
        <v>853</v>
      </c>
      <c r="AG15" s="222" t="s">
        <v>853</v>
      </c>
      <c r="AH15" s="222" t="s">
        <v>853</v>
      </c>
      <c r="AI15" s="222" t="s">
        <v>853</v>
      </c>
      <c r="AJ15" s="222" t="s">
        <v>853</v>
      </c>
      <c r="AK15" s="222" t="s">
        <v>853</v>
      </c>
      <c r="AL15" s="222" t="s">
        <v>853</v>
      </c>
      <c r="AM15" s="222" t="s">
        <v>853</v>
      </c>
      <c r="AN15" s="222" t="s">
        <v>853</v>
      </c>
      <c r="AO15" s="222">
        <v>13</v>
      </c>
      <c r="AP15" s="222">
        <v>21</v>
      </c>
      <c r="AQ15" s="222">
        <v>20</v>
      </c>
      <c r="AR15" s="222">
        <v>88</v>
      </c>
      <c r="AS15" s="222">
        <v>95</v>
      </c>
      <c r="AT15" s="222">
        <v>460</v>
      </c>
      <c r="AU15" s="222">
        <v>249</v>
      </c>
      <c r="AV15" s="222">
        <v>50</v>
      </c>
      <c r="AW15" s="222" t="s">
        <v>853</v>
      </c>
      <c r="AX15" s="222" t="str">
        <f t="shared" ref="AX15:BN15" si="9">IF(ISBLANK(AX13),"-",AX13+AX14)</f>
        <v>-</v>
      </c>
      <c r="AY15" s="222" t="str">
        <f t="shared" si="9"/>
        <v>-</v>
      </c>
      <c r="AZ15" s="222" t="str">
        <f t="shared" si="9"/>
        <v>-</v>
      </c>
      <c r="BA15" s="222" t="str">
        <f t="shared" si="9"/>
        <v>-</v>
      </c>
      <c r="BB15" s="222" t="str">
        <f t="shared" si="9"/>
        <v>-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207">
        <f t="shared" si="8"/>
        <v>996</v>
      </c>
    </row>
    <row r="16" spans="1:67" s="276" customFormat="1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">
        <v>853</v>
      </c>
      <c r="P16" s="223" t="s">
        <v>853</v>
      </c>
      <c r="Q16" s="223" t="s">
        <v>853</v>
      </c>
      <c r="R16" s="223" t="s">
        <v>853</v>
      </c>
      <c r="S16" s="223" t="s">
        <v>853</v>
      </c>
      <c r="T16" s="223" t="s">
        <v>853</v>
      </c>
      <c r="U16" s="223" t="s">
        <v>853</v>
      </c>
      <c r="V16" s="223" t="s">
        <v>853</v>
      </c>
      <c r="W16" s="223" t="s">
        <v>853</v>
      </c>
      <c r="X16" s="223" t="s">
        <v>853</v>
      </c>
      <c r="Y16" s="223" t="s">
        <v>853</v>
      </c>
      <c r="Z16" s="223" t="s">
        <v>853</v>
      </c>
      <c r="AA16" s="223" t="s">
        <v>853</v>
      </c>
      <c r="AB16" s="223" t="s">
        <v>853</v>
      </c>
      <c r="AC16" s="223" t="s">
        <v>853</v>
      </c>
      <c r="AD16" s="223" t="s">
        <v>853</v>
      </c>
      <c r="AE16" s="223" t="s">
        <v>853</v>
      </c>
      <c r="AF16" s="223" t="s">
        <v>853</v>
      </c>
      <c r="AG16" s="223" t="s">
        <v>853</v>
      </c>
      <c r="AH16" s="223" t="s">
        <v>853</v>
      </c>
      <c r="AI16" s="223" t="s">
        <v>853</v>
      </c>
      <c r="AJ16" s="223" t="s">
        <v>853</v>
      </c>
      <c r="AK16" s="223" t="s">
        <v>853</v>
      </c>
      <c r="AL16" s="223" t="s">
        <v>853</v>
      </c>
      <c r="AM16" s="223" t="s">
        <v>853</v>
      </c>
      <c r="AN16" s="223" t="s">
        <v>853</v>
      </c>
      <c r="AO16" s="223" t="s">
        <v>1164</v>
      </c>
      <c r="AP16" s="223" t="s">
        <v>1179</v>
      </c>
      <c r="AQ16" s="223">
        <v>15</v>
      </c>
      <c r="AR16" s="223" t="s">
        <v>1180</v>
      </c>
      <c r="AS16" s="223" t="s">
        <v>1181</v>
      </c>
      <c r="AT16" s="223" t="s">
        <v>1182</v>
      </c>
      <c r="AU16" s="223" t="s">
        <v>1183</v>
      </c>
      <c r="AV16" s="223">
        <v>46</v>
      </c>
      <c r="AW16" s="223" t="s">
        <v>853</v>
      </c>
      <c r="AX16" s="223" t="str">
        <f t="shared" ref="AX16:BN16" si="10">IF(ISNUMBER(AX15),(IF(AX15&gt;0,(100/(AX13+AX14))*AX13,"-")),"-")</f>
        <v>-</v>
      </c>
      <c r="AY16" s="223" t="str">
        <f t="shared" si="10"/>
        <v>-</v>
      </c>
      <c r="AZ16" s="223" t="str">
        <f t="shared" si="10"/>
        <v>-</v>
      </c>
      <c r="BA16" s="223" t="str">
        <f t="shared" si="10"/>
        <v>-</v>
      </c>
      <c r="BB16" s="223" t="str">
        <f t="shared" si="10"/>
        <v>-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75">
        <f t="shared" ref="BO16:BO17" si="11">AVERAGE(O16:BN16)</f>
        <v>30.5</v>
      </c>
    </row>
    <row r="17" spans="1:67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9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86" t="e">
        <f t="shared" si="11"/>
        <v>#DIV/0!</v>
      </c>
    </row>
    <row r="18" spans="1:67" ht="12.75" customHeight="1" x14ac:dyDescent="0.2">
      <c r="A18" s="307" t="s">
        <v>767</v>
      </c>
      <c r="B18" s="307" t="s">
        <v>768</v>
      </c>
      <c r="C18" s="307" t="s">
        <v>440</v>
      </c>
      <c r="D18" s="307" t="s">
        <v>133</v>
      </c>
      <c r="E18" s="307" t="s">
        <v>441</v>
      </c>
      <c r="F18" s="307" t="s">
        <v>442</v>
      </c>
      <c r="G18" s="307"/>
      <c r="H18" s="366" t="s">
        <v>443</v>
      </c>
      <c r="I18" s="307" t="s">
        <v>137</v>
      </c>
      <c r="J18" s="307"/>
      <c r="K18" s="307"/>
      <c r="L18" s="307"/>
      <c r="M18" s="309"/>
      <c r="N18" s="219" t="s">
        <v>934</v>
      </c>
      <c r="O18" s="264">
        <v>17</v>
      </c>
      <c r="P18" s="264">
        <v>17</v>
      </c>
      <c r="Q18" s="264">
        <v>17</v>
      </c>
      <c r="R18" s="264">
        <v>18</v>
      </c>
      <c r="S18" s="264">
        <v>7</v>
      </c>
      <c r="T18" s="264">
        <v>8</v>
      </c>
      <c r="U18" s="264">
        <v>15</v>
      </c>
      <c r="V18" s="264">
        <v>16</v>
      </c>
      <c r="W18" s="264">
        <v>1</v>
      </c>
      <c r="X18" s="264">
        <v>1</v>
      </c>
      <c r="Y18" s="264">
        <v>1</v>
      </c>
      <c r="Z18" s="264">
        <v>1</v>
      </c>
      <c r="AA18" s="264">
        <v>1</v>
      </c>
      <c r="AB18" s="264">
        <v>0</v>
      </c>
      <c r="AC18" s="264">
        <v>0</v>
      </c>
      <c r="AD18" s="264">
        <v>1</v>
      </c>
      <c r="AE18" s="264">
        <v>2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  <c r="AO18" s="264">
        <v>2</v>
      </c>
      <c r="AP18" s="264">
        <v>2</v>
      </c>
      <c r="AQ18" s="264">
        <v>25</v>
      </c>
      <c r="AR18" s="264">
        <v>35</v>
      </c>
      <c r="AS18" s="264">
        <v>49</v>
      </c>
      <c r="AT18" s="264">
        <v>55</v>
      </c>
      <c r="AU18" s="264">
        <v>132</v>
      </c>
      <c r="AV18" s="264">
        <v>2</v>
      </c>
      <c r="AW18" s="264">
        <v>5</v>
      </c>
      <c r="AX18" s="264">
        <v>10</v>
      </c>
      <c r="AY18" s="264">
        <v>10</v>
      </c>
      <c r="AZ18" s="264">
        <v>51</v>
      </c>
      <c r="BA18" s="264">
        <v>51</v>
      </c>
      <c r="BB18" s="264">
        <v>35</v>
      </c>
      <c r="BC18" s="264">
        <v>35</v>
      </c>
      <c r="BD18" s="264"/>
      <c r="BE18" s="264"/>
      <c r="BF18" s="264"/>
      <c r="BG18" s="264"/>
      <c r="BH18" s="264"/>
      <c r="BI18" s="264"/>
      <c r="BJ18" s="264"/>
      <c r="BK18" s="264"/>
      <c r="BL18" s="264"/>
      <c r="BM18" s="264"/>
      <c r="BN18" s="264"/>
      <c r="BO18" s="206">
        <f t="shared" ref="BO18:BO20" si="12">SUM(O18:BN18)</f>
        <v>622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64">
        <v>20</v>
      </c>
      <c r="P19" s="264">
        <v>20</v>
      </c>
      <c r="Q19" s="264">
        <v>21</v>
      </c>
      <c r="R19" s="264">
        <v>21</v>
      </c>
      <c r="S19" s="264">
        <v>11</v>
      </c>
      <c r="T19" s="264">
        <v>11</v>
      </c>
      <c r="U19" s="264">
        <v>16</v>
      </c>
      <c r="V19" s="264">
        <v>17</v>
      </c>
      <c r="W19" s="264">
        <v>3</v>
      </c>
      <c r="X19" s="264">
        <v>3</v>
      </c>
      <c r="Y19" s="264">
        <v>2</v>
      </c>
      <c r="Z19" s="264">
        <v>3</v>
      </c>
      <c r="AA19" s="264">
        <v>1</v>
      </c>
      <c r="AB19" s="264">
        <v>0</v>
      </c>
      <c r="AC19" s="264">
        <v>0</v>
      </c>
      <c r="AD19" s="264">
        <v>8</v>
      </c>
      <c r="AE19" s="264">
        <v>8</v>
      </c>
      <c r="AF19" s="264">
        <v>0</v>
      </c>
      <c r="AG19" s="264">
        <v>1</v>
      </c>
      <c r="AH19" s="264">
        <v>0</v>
      </c>
      <c r="AI19" s="264">
        <v>0</v>
      </c>
      <c r="AJ19" s="264">
        <v>0</v>
      </c>
      <c r="AK19" s="264">
        <v>0</v>
      </c>
      <c r="AL19" s="264">
        <v>0</v>
      </c>
      <c r="AM19" s="264">
        <v>0</v>
      </c>
      <c r="AN19" s="264">
        <v>1</v>
      </c>
      <c r="AO19" s="264">
        <v>8</v>
      </c>
      <c r="AP19" s="264">
        <v>3</v>
      </c>
      <c r="AQ19" s="264">
        <v>9</v>
      </c>
      <c r="AR19" s="264">
        <v>21</v>
      </c>
      <c r="AS19" s="264">
        <v>26</v>
      </c>
      <c r="AT19" s="264">
        <v>12</v>
      </c>
      <c r="AU19" s="264">
        <v>77</v>
      </c>
      <c r="AV19" s="264">
        <v>8</v>
      </c>
      <c r="AW19" s="264">
        <v>8</v>
      </c>
      <c r="AX19" s="264">
        <v>13</v>
      </c>
      <c r="AY19" s="264">
        <v>13</v>
      </c>
      <c r="AZ19" s="264">
        <v>30</v>
      </c>
      <c r="BA19" s="264">
        <v>30</v>
      </c>
      <c r="BB19" s="264">
        <v>18</v>
      </c>
      <c r="BC19" s="264">
        <v>18</v>
      </c>
      <c r="BD19" s="264"/>
      <c r="BE19" s="264"/>
      <c r="BF19" s="264"/>
      <c r="BG19" s="264"/>
      <c r="BH19" s="264"/>
      <c r="BI19" s="264"/>
      <c r="BJ19" s="264"/>
      <c r="BK19" s="264"/>
      <c r="BL19" s="264"/>
      <c r="BM19" s="264"/>
      <c r="BN19" s="264"/>
      <c r="BO19" s="206">
        <f t="shared" si="12"/>
        <v>461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>
        <v>37</v>
      </c>
      <c r="P20" s="222">
        <v>37</v>
      </c>
      <c r="Q20" s="222">
        <v>38</v>
      </c>
      <c r="R20" s="222">
        <v>39</v>
      </c>
      <c r="S20" s="222">
        <v>18</v>
      </c>
      <c r="T20" s="222">
        <v>19</v>
      </c>
      <c r="U20" s="222">
        <v>31</v>
      </c>
      <c r="V20" s="222">
        <v>33</v>
      </c>
      <c r="W20" s="222">
        <v>4</v>
      </c>
      <c r="X20" s="222">
        <v>4</v>
      </c>
      <c r="Y20" s="222">
        <v>3</v>
      </c>
      <c r="Z20" s="222">
        <v>4</v>
      </c>
      <c r="AA20" s="222">
        <v>2</v>
      </c>
      <c r="AB20" s="222">
        <v>0</v>
      </c>
      <c r="AC20" s="222">
        <v>0</v>
      </c>
      <c r="AD20" s="222">
        <v>9</v>
      </c>
      <c r="AE20" s="222">
        <v>10</v>
      </c>
      <c r="AF20" s="222">
        <v>0</v>
      </c>
      <c r="AG20" s="222">
        <v>1</v>
      </c>
      <c r="AH20" s="222">
        <v>0</v>
      </c>
      <c r="AI20" s="222">
        <v>0</v>
      </c>
      <c r="AJ20" s="222">
        <v>0</v>
      </c>
      <c r="AK20" s="222">
        <v>0</v>
      </c>
      <c r="AL20" s="222">
        <v>0</v>
      </c>
      <c r="AM20" s="222">
        <v>0</v>
      </c>
      <c r="AN20" s="222">
        <v>1</v>
      </c>
      <c r="AO20" s="222">
        <v>10</v>
      </c>
      <c r="AP20" s="222">
        <v>5</v>
      </c>
      <c r="AQ20" s="222">
        <v>34</v>
      </c>
      <c r="AR20" s="222">
        <v>56</v>
      </c>
      <c r="AS20" s="222">
        <v>75</v>
      </c>
      <c r="AT20" s="222">
        <v>67</v>
      </c>
      <c r="AU20" s="222">
        <v>209</v>
      </c>
      <c r="AV20" s="222">
        <v>10</v>
      </c>
      <c r="AW20" s="222">
        <v>13</v>
      </c>
      <c r="AX20" s="265">
        <f t="shared" ref="AX20:BN20" si="13">IF(ISBLANK(AX18),"-",AX18+AX19)</f>
        <v>23</v>
      </c>
      <c r="AY20" s="265">
        <f t="shared" si="13"/>
        <v>23</v>
      </c>
      <c r="AZ20" s="265">
        <f t="shared" si="13"/>
        <v>81</v>
      </c>
      <c r="BA20" s="265">
        <f t="shared" si="13"/>
        <v>81</v>
      </c>
      <c r="BB20" s="265">
        <f t="shared" si="13"/>
        <v>53</v>
      </c>
      <c r="BC20" s="265">
        <f t="shared" si="13"/>
        <v>53</v>
      </c>
      <c r="BD20" s="222" t="str">
        <f t="shared" si="13"/>
        <v>-</v>
      </c>
      <c r="BE20" s="222" t="str">
        <f t="shared" si="13"/>
        <v>-</v>
      </c>
      <c r="BF20" s="222" t="str">
        <f t="shared" si="13"/>
        <v>-</v>
      </c>
      <c r="BG20" s="222" t="str">
        <f t="shared" si="13"/>
        <v>-</v>
      </c>
      <c r="BH20" s="222" t="str">
        <f t="shared" si="13"/>
        <v>-</v>
      </c>
      <c r="BI20" s="222" t="str">
        <f t="shared" si="13"/>
        <v>-</v>
      </c>
      <c r="BJ20" s="222" t="str">
        <f t="shared" si="13"/>
        <v>-</v>
      </c>
      <c r="BK20" s="222" t="str">
        <f t="shared" si="13"/>
        <v>-</v>
      </c>
      <c r="BL20" s="222" t="str">
        <f t="shared" si="13"/>
        <v>-</v>
      </c>
      <c r="BM20" s="222" t="str">
        <f t="shared" si="13"/>
        <v>-</v>
      </c>
      <c r="BN20" s="222" t="str">
        <f t="shared" si="13"/>
        <v>-</v>
      </c>
      <c r="BO20" s="208">
        <f t="shared" si="12"/>
        <v>1083</v>
      </c>
    </row>
    <row r="21" spans="1:67" s="276" customFormat="1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">
        <v>1184</v>
      </c>
      <c r="P21" s="223" t="s">
        <v>1184</v>
      </c>
      <c r="Q21" s="223" t="s">
        <v>1185</v>
      </c>
      <c r="R21" s="223" t="s">
        <v>1164</v>
      </c>
      <c r="S21" s="223" t="s">
        <v>1186</v>
      </c>
      <c r="T21" s="223" t="s">
        <v>1187</v>
      </c>
      <c r="U21" s="223" t="s">
        <v>1188</v>
      </c>
      <c r="V21" s="223" t="s">
        <v>1189</v>
      </c>
      <c r="W21" s="223">
        <v>25</v>
      </c>
      <c r="X21" s="223">
        <v>25</v>
      </c>
      <c r="Y21" s="223" t="s">
        <v>1163</v>
      </c>
      <c r="Z21" s="223">
        <v>25</v>
      </c>
      <c r="AA21" s="223">
        <v>50</v>
      </c>
      <c r="AB21" s="223" t="s">
        <v>853</v>
      </c>
      <c r="AC21" s="223" t="s">
        <v>853</v>
      </c>
      <c r="AD21" s="223" t="s">
        <v>1190</v>
      </c>
      <c r="AE21" s="223">
        <v>20</v>
      </c>
      <c r="AF21" s="223" t="s">
        <v>853</v>
      </c>
      <c r="AG21" s="223">
        <v>0</v>
      </c>
      <c r="AH21" s="223" t="s">
        <v>853</v>
      </c>
      <c r="AI21" s="223" t="s">
        <v>853</v>
      </c>
      <c r="AJ21" s="223" t="s">
        <v>853</v>
      </c>
      <c r="AK21" s="223" t="s">
        <v>853</v>
      </c>
      <c r="AL21" s="223" t="s">
        <v>853</v>
      </c>
      <c r="AM21" s="223" t="s">
        <v>853</v>
      </c>
      <c r="AN21" s="223">
        <v>0</v>
      </c>
      <c r="AO21" s="223">
        <v>20</v>
      </c>
      <c r="AP21" s="223">
        <v>40</v>
      </c>
      <c r="AQ21" s="223" t="s">
        <v>1191</v>
      </c>
      <c r="AR21" s="223" t="s">
        <v>1192</v>
      </c>
      <c r="AS21" s="223" t="s">
        <v>1193</v>
      </c>
      <c r="AT21" s="223" t="s">
        <v>1194</v>
      </c>
      <c r="AU21" s="223" t="s">
        <v>1195</v>
      </c>
      <c r="AV21" s="223">
        <v>20</v>
      </c>
      <c r="AW21" s="223" t="s">
        <v>1196</v>
      </c>
      <c r="AX21" s="223">
        <f t="shared" ref="AX21:BN21" si="14">IF(ISNUMBER(AX20),(IF(AX20&gt;0,(100/(AX18+AX19))*AX18,"-")),"-")</f>
        <v>43.478260869565219</v>
      </c>
      <c r="AY21" s="223">
        <f t="shared" si="14"/>
        <v>43.478260869565219</v>
      </c>
      <c r="AZ21" s="223">
        <f t="shared" si="14"/>
        <v>62.962962962962962</v>
      </c>
      <c r="BA21" s="223">
        <f t="shared" si="14"/>
        <v>62.962962962962962</v>
      </c>
      <c r="BB21" s="223">
        <f t="shared" si="14"/>
        <v>66.037735849056602</v>
      </c>
      <c r="BC21" s="223">
        <f t="shared" si="14"/>
        <v>66.037735849056602</v>
      </c>
      <c r="BD21" s="223" t="str">
        <f t="shared" si="14"/>
        <v>-</v>
      </c>
      <c r="BE21" s="223" t="str">
        <f t="shared" si="14"/>
        <v>-</v>
      </c>
      <c r="BF21" s="223" t="str">
        <f t="shared" si="14"/>
        <v>-</v>
      </c>
      <c r="BG21" s="223" t="str">
        <f t="shared" si="14"/>
        <v>-</v>
      </c>
      <c r="BH21" s="223" t="str">
        <f t="shared" si="14"/>
        <v>-</v>
      </c>
      <c r="BI21" s="223" t="str">
        <f t="shared" si="14"/>
        <v>-</v>
      </c>
      <c r="BJ21" s="223" t="str">
        <f t="shared" si="14"/>
        <v>-</v>
      </c>
      <c r="BK21" s="223" t="str">
        <f t="shared" si="14"/>
        <v>-</v>
      </c>
      <c r="BL21" s="223" t="str">
        <f t="shared" si="14"/>
        <v>-</v>
      </c>
      <c r="BM21" s="223" t="str">
        <f t="shared" si="14"/>
        <v>-</v>
      </c>
      <c r="BN21" s="223" t="str">
        <f t="shared" si="14"/>
        <v>-</v>
      </c>
      <c r="BO21" s="279">
        <f t="shared" ref="BO21:BO22" si="15">AVERAGE(O21:BN21)</f>
        <v>35.6223699601981</v>
      </c>
    </row>
    <row r="22" spans="1:67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9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86" t="e">
        <f t="shared" si="15"/>
        <v>#DIV/0!</v>
      </c>
    </row>
    <row r="23" spans="1:67" ht="12.75" customHeight="1" x14ac:dyDescent="0.2">
      <c r="A23" s="307" t="s">
        <v>767</v>
      </c>
      <c r="B23" s="307" t="s">
        <v>769</v>
      </c>
      <c r="C23" s="307" t="s">
        <v>440</v>
      </c>
      <c r="D23" s="307" t="s">
        <v>133</v>
      </c>
      <c r="E23" s="307" t="s">
        <v>441</v>
      </c>
      <c r="F23" s="307" t="s">
        <v>442</v>
      </c>
      <c r="G23" s="307"/>
      <c r="H23" s="366" t="s">
        <v>443</v>
      </c>
      <c r="I23" s="307" t="s">
        <v>137</v>
      </c>
      <c r="J23" s="307"/>
      <c r="K23" s="307"/>
      <c r="L23" s="307"/>
      <c r="M23" s="309"/>
      <c r="N23" s="219" t="s">
        <v>934</v>
      </c>
      <c r="O23" s="220">
        <v>4</v>
      </c>
      <c r="P23" s="220">
        <v>4</v>
      </c>
      <c r="Q23" s="220">
        <v>5</v>
      </c>
      <c r="R23" s="220">
        <v>5</v>
      </c>
      <c r="S23" s="220">
        <v>0</v>
      </c>
      <c r="T23" s="220">
        <v>1</v>
      </c>
      <c r="U23" s="220">
        <v>4</v>
      </c>
      <c r="V23" s="220">
        <v>5</v>
      </c>
      <c r="W23" s="220">
        <v>1</v>
      </c>
      <c r="X23" s="220">
        <v>1</v>
      </c>
      <c r="Y23" s="220">
        <v>2</v>
      </c>
      <c r="Z23" s="220">
        <v>2</v>
      </c>
      <c r="AA23" s="220">
        <v>0</v>
      </c>
      <c r="AB23" s="220">
        <v>0</v>
      </c>
      <c r="AC23" s="220">
        <v>0</v>
      </c>
      <c r="AD23" s="220">
        <v>0</v>
      </c>
      <c r="AE23" s="220">
        <v>1</v>
      </c>
      <c r="AF23" s="220">
        <v>0</v>
      </c>
      <c r="AG23" s="220">
        <v>0</v>
      </c>
      <c r="AH23" s="220">
        <v>0</v>
      </c>
      <c r="AI23" s="264">
        <v>0</v>
      </c>
      <c r="AJ23" s="264">
        <v>0</v>
      </c>
      <c r="AK23" s="220">
        <v>0</v>
      </c>
      <c r="AL23" s="220">
        <v>1</v>
      </c>
      <c r="AM23" s="220">
        <v>0</v>
      </c>
      <c r="AN23" s="220">
        <v>0</v>
      </c>
      <c r="AO23" s="220">
        <v>0</v>
      </c>
      <c r="AP23" s="220">
        <v>10</v>
      </c>
      <c r="AQ23" s="220">
        <v>51</v>
      </c>
      <c r="AR23" s="220">
        <v>38</v>
      </c>
      <c r="AS23" s="220">
        <v>15</v>
      </c>
      <c r="AT23" s="220">
        <v>18</v>
      </c>
      <c r="AU23" s="220">
        <v>32</v>
      </c>
      <c r="AV23" s="220">
        <v>4</v>
      </c>
      <c r="AW23" s="220">
        <v>10</v>
      </c>
      <c r="AX23" s="220">
        <v>18</v>
      </c>
      <c r="AY23" s="220">
        <v>18</v>
      </c>
      <c r="AZ23" s="220">
        <v>45</v>
      </c>
      <c r="BA23" s="220">
        <v>46</v>
      </c>
      <c r="BB23" s="220">
        <v>33</v>
      </c>
      <c r="BC23" s="220">
        <v>34</v>
      </c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09">
        <f t="shared" ref="BO23:BO25" si="16">SUM(O23:BN23)</f>
        <v>408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>
        <v>6</v>
      </c>
      <c r="P24" s="220">
        <v>6</v>
      </c>
      <c r="Q24" s="220">
        <v>6</v>
      </c>
      <c r="R24" s="220">
        <v>6</v>
      </c>
      <c r="S24" s="220">
        <v>1</v>
      </c>
      <c r="T24" s="220">
        <v>0</v>
      </c>
      <c r="U24" s="220">
        <v>3</v>
      </c>
      <c r="V24" s="220">
        <v>3</v>
      </c>
      <c r="W24" s="220">
        <v>0</v>
      </c>
      <c r="X24" s="220">
        <v>1</v>
      </c>
      <c r="Y24" s="220">
        <v>0</v>
      </c>
      <c r="Z24" s="220">
        <v>1</v>
      </c>
      <c r="AA24" s="220">
        <v>1</v>
      </c>
      <c r="AB24" s="220">
        <v>1</v>
      </c>
      <c r="AC24" s="220">
        <v>1</v>
      </c>
      <c r="AD24" s="220">
        <v>3</v>
      </c>
      <c r="AE24" s="220">
        <v>3</v>
      </c>
      <c r="AF24" s="220">
        <v>0</v>
      </c>
      <c r="AG24" s="220">
        <v>0</v>
      </c>
      <c r="AH24" s="220">
        <v>0</v>
      </c>
      <c r="AI24" s="264">
        <v>0</v>
      </c>
      <c r="AJ24" s="264">
        <v>0</v>
      </c>
      <c r="AK24" s="220">
        <v>0</v>
      </c>
      <c r="AL24" s="220">
        <v>3</v>
      </c>
      <c r="AM24" s="220">
        <v>0</v>
      </c>
      <c r="AN24" s="220">
        <v>2</v>
      </c>
      <c r="AO24" s="220">
        <v>0</v>
      </c>
      <c r="AP24" s="220">
        <v>15</v>
      </c>
      <c r="AQ24" s="220">
        <v>37</v>
      </c>
      <c r="AR24" s="220">
        <v>12</v>
      </c>
      <c r="AS24" s="220">
        <v>4</v>
      </c>
      <c r="AT24" s="220">
        <v>6</v>
      </c>
      <c r="AU24" s="220">
        <v>22</v>
      </c>
      <c r="AV24" s="220">
        <v>3</v>
      </c>
      <c r="AW24" s="220">
        <v>3</v>
      </c>
      <c r="AX24" s="220">
        <v>12</v>
      </c>
      <c r="AY24" s="220">
        <v>13</v>
      </c>
      <c r="AZ24" s="220">
        <v>12</v>
      </c>
      <c r="BA24" s="220">
        <v>13</v>
      </c>
      <c r="BB24" s="220">
        <v>10</v>
      </c>
      <c r="BC24" s="220">
        <v>10</v>
      </c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09">
        <f t="shared" si="16"/>
        <v>219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>
        <v>10</v>
      </c>
      <c r="P25" s="222">
        <v>10</v>
      </c>
      <c r="Q25" s="222">
        <v>11</v>
      </c>
      <c r="R25" s="222">
        <v>11</v>
      </c>
      <c r="S25" s="222">
        <v>1</v>
      </c>
      <c r="T25" s="222">
        <v>1</v>
      </c>
      <c r="U25" s="222">
        <v>7</v>
      </c>
      <c r="V25" s="222">
        <v>8</v>
      </c>
      <c r="W25" s="222">
        <v>1</v>
      </c>
      <c r="X25" s="222">
        <v>2</v>
      </c>
      <c r="Y25" s="222">
        <v>2</v>
      </c>
      <c r="Z25" s="222">
        <v>3</v>
      </c>
      <c r="AA25" s="222">
        <v>1</v>
      </c>
      <c r="AB25" s="222">
        <v>1</v>
      </c>
      <c r="AC25" s="222">
        <v>1</v>
      </c>
      <c r="AD25" s="222">
        <v>3</v>
      </c>
      <c r="AE25" s="222">
        <v>4</v>
      </c>
      <c r="AF25" s="222">
        <v>0</v>
      </c>
      <c r="AG25" s="222">
        <v>0</v>
      </c>
      <c r="AH25" s="222">
        <v>0</v>
      </c>
      <c r="AI25" s="222">
        <v>0</v>
      </c>
      <c r="AJ25" s="222">
        <v>0</v>
      </c>
      <c r="AK25" s="222">
        <v>0</v>
      </c>
      <c r="AL25" s="222">
        <v>4</v>
      </c>
      <c r="AM25" s="222">
        <v>0</v>
      </c>
      <c r="AN25" s="222">
        <v>2</v>
      </c>
      <c r="AO25" s="222">
        <v>0</v>
      </c>
      <c r="AP25" s="222">
        <v>25</v>
      </c>
      <c r="AQ25" s="222">
        <v>88</v>
      </c>
      <c r="AR25" s="222">
        <v>50</v>
      </c>
      <c r="AS25" s="222">
        <v>19</v>
      </c>
      <c r="AT25" s="222">
        <v>24</v>
      </c>
      <c r="AU25" s="222">
        <v>54</v>
      </c>
      <c r="AV25" s="222">
        <v>7</v>
      </c>
      <c r="AW25" s="222">
        <v>13</v>
      </c>
      <c r="AX25" s="222">
        <f t="shared" ref="AX25:BN25" si="17">IF(ISBLANK(AX23),"-",AX23+AX24)</f>
        <v>30</v>
      </c>
      <c r="AY25" s="222">
        <f t="shared" si="17"/>
        <v>31</v>
      </c>
      <c r="AZ25" s="222">
        <f t="shared" si="17"/>
        <v>57</v>
      </c>
      <c r="BA25" s="222">
        <f t="shared" si="17"/>
        <v>59</v>
      </c>
      <c r="BB25" s="222">
        <f t="shared" si="17"/>
        <v>43</v>
      </c>
      <c r="BC25" s="222">
        <f t="shared" si="17"/>
        <v>44</v>
      </c>
      <c r="BD25" s="222" t="str">
        <f t="shared" si="17"/>
        <v>-</v>
      </c>
      <c r="BE25" s="222" t="str">
        <f t="shared" si="17"/>
        <v>-</v>
      </c>
      <c r="BF25" s="222" t="str">
        <f t="shared" si="17"/>
        <v>-</v>
      </c>
      <c r="BG25" s="222" t="str">
        <f t="shared" si="17"/>
        <v>-</v>
      </c>
      <c r="BH25" s="222" t="str">
        <f t="shared" si="17"/>
        <v>-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207">
        <f t="shared" si="16"/>
        <v>627</v>
      </c>
    </row>
    <row r="26" spans="1:67" s="276" customForma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>
        <v>40</v>
      </c>
      <c r="P26" s="223">
        <v>40</v>
      </c>
      <c r="Q26" s="223" t="s">
        <v>1197</v>
      </c>
      <c r="R26" s="223" t="s">
        <v>1197</v>
      </c>
      <c r="S26" s="223">
        <v>0</v>
      </c>
      <c r="T26" s="223">
        <v>100</v>
      </c>
      <c r="U26" s="223" t="s">
        <v>1198</v>
      </c>
      <c r="V26" s="223" t="s">
        <v>1192</v>
      </c>
      <c r="W26" s="223">
        <v>100</v>
      </c>
      <c r="X26" s="223">
        <v>50</v>
      </c>
      <c r="Y26" s="223">
        <v>100</v>
      </c>
      <c r="Z26" s="223" t="s">
        <v>1199</v>
      </c>
      <c r="AA26" s="223">
        <v>0</v>
      </c>
      <c r="AB26" s="223">
        <v>0</v>
      </c>
      <c r="AC26" s="223">
        <v>0</v>
      </c>
      <c r="AD26" s="223">
        <v>0</v>
      </c>
      <c r="AE26" s="223">
        <v>25</v>
      </c>
      <c r="AF26" s="223" t="s">
        <v>853</v>
      </c>
      <c r="AG26" s="223" t="s">
        <v>853</v>
      </c>
      <c r="AH26" s="223" t="s">
        <v>853</v>
      </c>
      <c r="AI26" s="223" t="s">
        <v>853</v>
      </c>
      <c r="AJ26" s="223" t="s">
        <v>853</v>
      </c>
      <c r="AK26" s="223" t="s">
        <v>853</v>
      </c>
      <c r="AL26" s="223">
        <v>25</v>
      </c>
      <c r="AM26" s="223" t="s">
        <v>853</v>
      </c>
      <c r="AN26" s="223">
        <v>0</v>
      </c>
      <c r="AO26" s="223" t="s">
        <v>853</v>
      </c>
      <c r="AP26" s="223">
        <v>40</v>
      </c>
      <c r="AQ26" s="223" t="s">
        <v>1200</v>
      </c>
      <c r="AR26" s="223">
        <v>76</v>
      </c>
      <c r="AS26" s="223" t="s">
        <v>1201</v>
      </c>
      <c r="AT26" s="223">
        <v>75</v>
      </c>
      <c r="AU26" s="223" t="s">
        <v>1202</v>
      </c>
      <c r="AV26" s="223" t="s">
        <v>1198</v>
      </c>
      <c r="AW26" s="223" t="s">
        <v>1203</v>
      </c>
      <c r="AX26" s="223">
        <f t="shared" ref="AX26:BN26" si="18">IF(ISNUMBER(AX25),(IF(AX25&gt;0,(100/(AX23+AX24))*AX23,"-")),"-")</f>
        <v>60</v>
      </c>
      <c r="AY26" s="223">
        <f t="shared" si="18"/>
        <v>58.064516129032256</v>
      </c>
      <c r="AZ26" s="223">
        <f t="shared" si="18"/>
        <v>78.94736842105263</v>
      </c>
      <c r="BA26" s="223">
        <f t="shared" si="18"/>
        <v>77.966101694915253</v>
      </c>
      <c r="BB26" s="223">
        <f t="shared" si="18"/>
        <v>76.744186046511629</v>
      </c>
      <c r="BC26" s="223">
        <f t="shared" si="18"/>
        <v>77.27272727272728</v>
      </c>
      <c r="BD26" s="223" t="str">
        <f t="shared" si="18"/>
        <v>-</v>
      </c>
      <c r="BE26" s="223" t="str">
        <f t="shared" si="18"/>
        <v>-</v>
      </c>
      <c r="BF26" s="223" t="str">
        <f t="shared" si="18"/>
        <v>-</v>
      </c>
      <c r="BG26" s="223" t="str">
        <f t="shared" si="18"/>
        <v>-</v>
      </c>
      <c r="BH26" s="223" t="str">
        <f t="shared" si="18"/>
        <v>-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279">
        <f t="shared" ref="BO26:BO27" si="19">AVERAGE(O26:BN26)</f>
        <v>47.825865198445172</v>
      </c>
    </row>
    <row r="27" spans="1:67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9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86" t="e">
        <f t="shared" si="19"/>
        <v>#DIV/0!</v>
      </c>
    </row>
    <row r="28" spans="1:67" ht="12.75" customHeight="1" x14ac:dyDescent="0.2">
      <c r="A28" s="307" t="s">
        <v>767</v>
      </c>
      <c r="B28" s="307" t="s">
        <v>770</v>
      </c>
      <c r="C28" s="307" t="s">
        <v>440</v>
      </c>
      <c r="D28" s="307" t="s">
        <v>133</v>
      </c>
      <c r="E28" s="307" t="s">
        <v>441</v>
      </c>
      <c r="F28" s="307" t="s">
        <v>442</v>
      </c>
      <c r="G28" s="307"/>
      <c r="H28" s="366" t="s">
        <v>444</v>
      </c>
      <c r="I28" s="307" t="s">
        <v>137</v>
      </c>
      <c r="J28" s="307"/>
      <c r="K28" s="307"/>
      <c r="L28" s="307"/>
      <c r="M28" s="309"/>
      <c r="N28" s="219" t="s">
        <v>934</v>
      </c>
      <c r="O28" s="230">
        <v>0</v>
      </c>
      <c r="P28" s="230">
        <v>0</v>
      </c>
      <c r="Q28" s="230">
        <v>0</v>
      </c>
      <c r="R28" s="230">
        <v>0</v>
      </c>
      <c r="S28" s="230">
        <v>0</v>
      </c>
      <c r="T28" s="230">
        <v>0</v>
      </c>
      <c r="U28" s="230">
        <v>0</v>
      </c>
      <c r="V28" s="230">
        <v>0</v>
      </c>
      <c r="W28" s="230">
        <v>0</v>
      </c>
      <c r="X28" s="230">
        <v>0</v>
      </c>
      <c r="Y28" s="230">
        <v>0</v>
      </c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30">
        <v>0</v>
      </c>
      <c r="AH28" s="230">
        <v>0</v>
      </c>
      <c r="AI28" s="264">
        <v>0</v>
      </c>
      <c r="AJ28" s="264">
        <v>0</v>
      </c>
      <c r="AK28" s="230">
        <v>0</v>
      </c>
      <c r="AL28" s="230">
        <v>0</v>
      </c>
      <c r="AM28" s="230">
        <v>0</v>
      </c>
      <c r="AN28" s="230">
        <v>0</v>
      </c>
      <c r="AO28" s="230">
        <v>0</v>
      </c>
      <c r="AP28" s="230">
        <v>0</v>
      </c>
      <c r="AQ28" s="230">
        <v>0</v>
      </c>
      <c r="AR28" s="230">
        <v>0</v>
      </c>
      <c r="AS28" s="230">
        <v>2</v>
      </c>
      <c r="AT28" s="230">
        <v>71</v>
      </c>
      <c r="AU28" s="230">
        <v>65</v>
      </c>
      <c r="AV28" s="230">
        <v>4</v>
      </c>
      <c r="AW28" s="230">
        <v>0</v>
      </c>
      <c r="AX28" s="230">
        <v>1</v>
      </c>
      <c r="AY28" s="230">
        <v>1</v>
      </c>
      <c r="AZ28" s="230">
        <v>0</v>
      </c>
      <c r="BA28" s="230">
        <v>0</v>
      </c>
      <c r="BB28" s="230">
        <v>0</v>
      </c>
      <c r="BC28" s="230">
        <v>0</v>
      </c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09">
        <f t="shared" ref="BO28:BO30" si="20">SUM(O28:BN28)</f>
        <v>144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30">
        <v>0</v>
      </c>
      <c r="P29" s="230">
        <v>0</v>
      </c>
      <c r="Q29" s="230">
        <v>0</v>
      </c>
      <c r="R29" s="230">
        <v>0</v>
      </c>
      <c r="S29" s="230">
        <v>0</v>
      </c>
      <c r="T29" s="230">
        <v>0</v>
      </c>
      <c r="U29" s="230">
        <v>0</v>
      </c>
      <c r="V29" s="230">
        <v>0</v>
      </c>
      <c r="W29" s="230">
        <v>0</v>
      </c>
      <c r="X29" s="230">
        <v>0</v>
      </c>
      <c r="Y29" s="230">
        <v>0</v>
      </c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0</v>
      </c>
      <c r="AG29" s="230">
        <v>0</v>
      </c>
      <c r="AH29" s="230">
        <v>0</v>
      </c>
      <c r="AI29" s="264">
        <v>0</v>
      </c>
      <c r="AJ29" s="264">
        <v>0</v>
      </c>
      <c r="AK29" s="230">
        <v>0</v>
      </c>
      <c r="AL29" s="230">
        <v>0</v>
      </c>
      <c r="AM29" s="230">
        <v>0</v>
      </c>
      <c r="AN29" s="230">
        <v>0</v>
      </c>
      <c r="AO29" s="230">
        <v>0</v>
      </c>
      <c r="AP29" s="230">
        <v>1</v>
      </c>
      <c r="AQ29" s="230">
        <v>0</v>
      </c>
      <c r="AR29" s="230">
        <v>0</v>
      </c>
      <c r="AS29" s="230">
        <v>1</v>
      </c>
      <c r="AT29" s="230">
        <v>31</v>
      </c>
      <c r="AU29" s="230">
        <v>160</v>
      </c>
      <c r="AV29" s="230">
        <v>5</v>
      </c>
      <c r="AW29" s="230">
        <v>0</v>
      </c>
      <c r="AX29" s="230">
        <v>0</v>
      </c>
      <c r="AY29" s="230">
        <v>1</v>
      </c>
      <c r="AZ29" s="230">
        <v>0</v>
      </c>
      <c r="BA29" s="230">
        <v>0</v>
      </c>
      <c r="BB29" s="230">
        <v>0</v>
      </c>
      <c r="BC29" s="230">
        <v>0</v>
      </c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09">
        <f t="shared" si="20"/>
        <v>199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>
        <v>0</v>
      </c>
      <c r="P30" s="222">
        <v>0</v>
      </c>
      <c r="Q30" s="222">
        <v>0</v>
      </c>
      <c r="R30" s="222">
        <v>0</v>
      </c>
      <c r="S30" s="222">
        <v>0</v>
      </c>
      <c r="T30" s="222">
        <v>0</v>
      </c>
      <c r="U30" s="222">
        <v>0</v>
      </c>
      <c r="V30" s="222">
        <v>0</v>
      </c>
      <c r="W30" s="222">
        <v>0</v>
      </c>
      <c r="X30" s="222">
        <v>0</v>
      </c>
      <c r="Y30" s="222">
        <v>0</v>
      </c>
      <c r="Z30" s="222">
        <v>0</v>
      </c>
      <c r="AA30" s="222">
        <v>0</v>
      </c>
      <c r="AB30" s="222">
        <v>0</v>
      </c>
      <c r="AC30" s="222">
        <v>0</v>
      </c>
      <c r="AD30" s="222">
        <v>0</v>
      </c>
      <c r="AE30" s="222">
        <v>0</v>
      </c>
      <c r="AF30" s="222">
        <v>0</v>
      </c>
      <c r="AG30" s="222">
        <v>0</v>
      </c>
      <c r="AH30" s="222">
        <v>0</v>
      </c>
      <c r="AI30" s="222">
        <v>0</v>
      </c>
      <c r="AJ30" s="222">
        <v>0</v>
      </c>
      <c r="AK30" s="222">
        <v>0</v>
      </c>
      <c r="AL30" s="222">
        <v>0</v>
      </c>
      <c r="AM30" s="222">
        <v>0</v>
      </c>
      <c r="AN30" s="222">
        <v>0</v>
      </c>
      <c r="AO30" s="222">
        <v>0</v>
      </c>
      <c r="AP30" s="222">
        <v>1</v>
      </c>
      <c r="AQ30" s="222">
        <v>0</v>
      </c>
      <c r="AR30" s="222">
        <v>0</v>
      </c>
      <c r="AS30" s="222">
        <v>3</v>
      </c>
      <c r="AT30" s="222">
        <v>102</v>
      </c>
      <c r="AU30" s="222">
        <v>225</v>
      </c>
      <c r="AV30" s="222">
        <v>9</v>
      </c>
      <c r="AW30" s="222">
        <v>0</v>
      </c>
      <c r="AX30" s="222">
        <f t="shared" ref="AX30:BN30" si="21">IF(ISBLANK(AX28),"-",AX28+AX29)</f>
        <v>1</v>
      </c>
      <c r="AY30" s="222">
        <f t="shared" si="21"/>
        <v>2</v>
      </c>
      <c r="AZ30" s="222">
        <f t="shared" si="21"/>
        <v>0</v>
      </c>
      <c r="BA30" s="222">
        <f t="shared" si="21"/>
        <v>0</v>
      </c>
      <c r="BB30" s="222">
        <f t="shared" si="21"/>
        <v>0</v>
      </c>
      <c r="BC30" s="222">
        <f t="shared" si="21"/>
        <v>0</v>
      </c>
      <c r="BD30" s="222" t="str">
        <f t="shared" si="21"/>
        <v>-</v>
      </c>
      <c r="BE30" s="222" t="str">
        <f t="shared" si="21"/>
        <v>-</v>
      </c>
      <c r="BF30" s="222" t="str">
        <f t="shared" si="21"/>
        <v>-</v>
      </c>
      <c r="BG30" s="222" t="str">
        <f t="shared" si="21"/>
        <v>-</v>
      </c>
      <c r="BH30" s="222" t="str">
        <f t="shared" si="21"/>
        <v>-</v>
      </c>
      <c r="BI30" s="222" t="str">
        <f t="shared" si="21"/>
        <v>-</v>
      </c>
      <c r="BJ30" s="222" t="str">
        <f t="shared" si="21"/>
        <v>-</v>
      </c>
      <c r="BK30" s="222" t="str">
        <f t="shared" si="21"/>
        <v>-</v>
      </c>
      <c r="BL30" s="222" t="str">
        <f t="shared" si="21"/>
        <v>-</v>
      </c>
      <c r="BM30" s="222" t="str">
        <f t="shared" si="21"/>
        <v>-</v>
      </c>
      <c r="BN30" s="222" t="str">
        <f t="shared" si="21"/>
        <v>-</v>
      </c>
      <c r="BO30" s="207">
        <f t="shared" si="20"/>
        <v>343</v>
      </c>
    </row>
    <row r="31" spans="1:67" s="276" customFormat="1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">
        <v>853</v>
      </c>
      <c r="P31" s="223" t="s">
        <v>853</v>
      </c>
      <c r="Q31" s="223" t="s">
        <v>853</v>
      </c>
      <c r="R31" s="223" t="s">
        <v>853</v>
      </c>
      <c r="S31" s="223" t="s">
        <v>853</v>
      </c>
      <c r="T31" s="223" t="s">
        <v>853</v>
      </c>
      <c r="U31" s="223" t="s">
        <v>853</v>
      </c>
      <c r="V31" s="223" t="s">
        <v>853</v>
      </c>
      <c r="W31" s="223" t="s">
        <v>853</v>
      </c>
      <c r="X31" s="223" t="s">
        <v>853</v>
      </c>
      <c r="Y31" s="223" t="s">
        <v>853</v>
      </c>
      <c r="Z31" s="223" t="s">
        <v>853</v>
      </c>
      <c r="AA31" s="223" t="s">
        <v>853</v>
      </c>
      <c r="AB31" s="223" t="s">
        <v>853</v>
      </c>
      <c r="AC31" s="223" t="s">
        <v>853</v>
      </c>
      <c r="AD31" s="223" t="s">
        <v>853</v>
      </c>
      <c r="AE31" s="223" t="s">
        <v>853</v>
      </c>
      <c r="AF31" s="223" t="s">
        <v>853</v>
      </c>
      <c r="AG31" s="223" t="s">
        <v>853</v>
      </c>
      <c r="AH31" s="223" t="s">
        <v>853</v>
      </c>
      <c r="AI31" s="223" t="s">
        <v>853</v>
      </c>
      <c r="AJ31" s="223" t="s">
        <v>853</v>
      </c>
      <c r="AK31" s="223" t="s">
        <v>853</v>
      </c>
      <c r="AL31" s="223" t="s">
        <v>853</v>
      </c>
      <c r="AM31" s="223" t="s">
        <v>853</v>
      </c>
      <c r="AN31" s="223" t="s">
        <v>853</v>
      </c>
      <c r="AO31" s="223" t="s">
        <v>853</v>
      </c>
      <c r="AP31" s="223">
        <v>0</v>
      </c>
      <c r="AQ31" s="223" t="s">
        <v>853</v>
      </c>
      <c r="AR31" s="223" t="s">
        <v>853</v>
      </c>
      <c r="AS31" s="223" t="s">
        <v>1199</v>
      </c>
      <c r="AT31" s="223" t="s">
        <v>1204</v>
      </c>
      <c r="AU31" s="223" t="s">
        <v>1205</v>
      </c>
      <c r="AV31" s="223" t="s">
        <v>1206</v>
      </c>
      <c r="AW31" s="223" t="s">
        <v>853</v>
      </c>
      <c r="AX31" s="223">
        <f t="shared" ref="AX31:BN31" si="22">IF(ISNUMBER(AX30),(IF(AX30&gt;0,(100/(AX28+AX29))*AX28,"-")),"-")</f>
        <v>100</v>
      </c>
      <c r="AY31" s="223">
        <f t="shared" si="22"/>
        <v>50</v>
      </c>
      <c r="AZ31" s="223" t="str">
        <f t="shared" si="22"/>
        <v>-</v>
      </c>
      <c r="BA31" s="223" t="str">
        <f t="shared" si="22"/>
        <v>-</v>
      </c>
      <c r="BB31" s="223" t="str">
        <f t="shared" si="22"/>
        <v>-</v>
      </c>
      <c r="BC31" s="223" t="str">
        <f t="shared" si="22"/>
        <v>-</v>
      </c>
      <c r="BD31" s="223" t="str">
        <f t="shared" si="22"/>
        <v>-</v>
      </c>
      <c r="BE31" s="223" t="str">
        <f t="shared" si="22"/>
        <v>-</v>
      </c>
      <c r="BF31" s="223" t="str">
        <f t="shared" si="22"/>
        <v>-</v>
      </c>
      <c r="BG31" s="223" t="str">
        <f t="shared" si="22"/>
        <v>-</v>
      </c>
      <c r="BH31" s="223" t="str">
        <f t="shared" si="22"/>
        <v>-</v>
      </c>
      <c r="BI31" s="223" t="str">
        <f t="shared" si="22"/>
        <v>-</v>
      </c>
      <c r="BJ31" s="223" t="str">
        <f t="shared" si="22"/>
        <v>-</v>
      </c>
      <c r="BK31" s="223" t="str">
        <f t="shared" si="22"/>
        <v>-</v>
      </c>
      <c r="BL31" s="223" t="str">
        <f t="shared" si="22"/>
        <v>-</v>
      </c>
      <c r="BM31" s="223" t="str">
        <f t="shared" si="22"/>
        <v>-</v>
      </c>
      <c r="BN31" s="223" t="str">
        <f t="shared" si="22"/>
        <v>-</v>
      </c>
      <c r="BO31" s="275">
        <f t="shared" ref="BO31:BO32" si="23">AVERAGE(O31:BN31)</f>
        <v>50</v>
      </c>
    </row>
    <row r="32" spans="1:67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86" t="e">
        <f t="shared" si="23"/>
        <v>#DIV/0!</v>
      </c>
    </row>
    <row r="33" spans="1:67" ht="12.75" customHeight="1" x14ac:dyDescent="0.2">
      <c r="A33" s="307" t="s">
        <v>767</v>
      </c>
      <c r="B33" s="307" t="s">
        <v>771</v>
      </c>
      <c r="C33" s="307" t="s">
        <v>440</v>
      </c>
      <c r="D33" s="307" t="s">
        <v>133</v>
      </c>
      <c r="E33" s="307" t="s">
        <v>441</v>
      </c>
      <c r="F33" s="307" t="s">
        <v>442</v>
      </c>
      <c r="G33" s="307"/>
      <c r="H33" s="366" t="s">
        <v>137</v>
      </c>
      <c r="I33" s="307" t="s">
        <v>137</v>
      </c>
      <c r="J33" s="307"/>
      <c r="K33" s="307"/>
      <c r="L33" s="307"/>
      <c r="M33" s="309"/>
      <c r="N33" s="219" t="s">
        <v>934</v>
      </c>
      <c r="O33" s="230">
        <v>0</v>
      </c>
      <c r="P33" s="230">
        <v>0</v>
      </c>
      <c r="Q33" s="230">
        <v>0</v>
      </c>
      <c r="R33" s="230">
        <v>0</v>
      </c>
      <c r="S33" s="230">
        <v>0</v>
      </c>
      <c r="T33" s="230">
        <v>0</v>
      </c>
      <c r="U33" s="230">
        <v>0</v>
      </c>
      <c r="V33" s="230">
        <v>0</v>
      </c>
      <c r="W33" s="230">
        <v>0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0</v>
      </c>
      <c r="AD33" s="230">
        <v>0</v>
      </c>
      <c r="AE33" s="230">
        <v>0</v>
      </c>
      <c r="AF33" s="230">
        <v>0</v>
      </c>
      <c r="AG33" s="230">
        <v>0</v>
      </c>
      <c r="AH33" s="230">
        <v>0</v>
      </c>
      <c r="AI33" s="264">
        <v>0</v>
      </c>
      <c r="AJ33" s="264">
        <v>0</v>
      </c>
      <c r="AK33" s="230">
        <v>0</v>
      </c>
      <c r="AL33" s="230">
        <v>0</v>
      </c>
      <c r="AM33" s="230">
        <v>0</v>
      </c>
      <c r="AN33" s="230">
        <v>0</v>
      </c>
      <c r="AO33" s="230">
        <v>0</v>
      </c>
      <c r="AP33" s="230">
        <v>1</v>
      </c>
      <c r="AQ33" s="230">
        <v>0</v>
      </c>
      <c r="AR33" s="230">
        <v>0</v>
      </c>
      <c r="AS33" s="230">
        <v>0</v>
      </c>
      <c r="AT33" s="230">
        <v>0</v>
      </c>
      <c r="AU33" s="230">
        <v>4</v>
      </c>
      <c r="AV33" s="230">
        <v>0</v>
      </c>
      <c r="AW33" s="230">
        <v>1</v>
      </c>
      <c r="AX33" s="230">
        <v>1</v>
      </c>
      <c r="AY33" s="230">
        <v>1</v>
      </c>
      <c r="AZ33" s="230">
        <v>1</v>
      </c>
      <c r="BA33" s="230">
        <v>2</v>
      </c>
      <c r="BB33" s="230">
        <v>1</v>
      </c>
      <c r="BC33" s="230">
        <v>0</v>
      </c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09">
        <f t="shared" ref="BO33:BO35" si="24">SUM(O33:BN33)</f>
        <v>12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>
        <v>0</v>
      </c>
      <c r="P34" s="230">
        <v>0</v>
      </c>
      <c r="Q34" s="230">
        <v>0</v>
      </c>
      <c r="R34" s="230">
        <v>0</v>
      </c>
      <c r="S34" s="230">
        <v>0</v>
      </c>
      <c r="T34" s="230">
        <v>0</v>
      </c>
      <c r="U34" s="230">
        <v>0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0</v>
      </c>
      <c r="AG34" s="230">
        <v>0</v>
      </c>
      <c r="AH34" s="230">
        <v>0</v>
      </c>
      <c r="AI34" s="264">
        <v>0</v>
      </c>
      <c r="AJ34" s="264">
        <v>0</v>
      </c>
      <c r="AK34" s="230">
        <v>0</v>
      </c>
      <c r="AL34" s="230">
        <v>0</v>
      </c>
      <c r="AM34" s="230">
        <v>0</v>
      </c>
      <c r="AN34" s="230">
        <v>0</v>
      </c>
      <c r="AO34" s="230">
        <v>0</v>
      </c>
      <c r="AP34" s="230">
        <v>0</v>
      </c>
      <c r="AQ34" s="230">
        <v>0</v>
      </c>
      <c r="AR34" s="230">
        <v>0</v>
      </c>
      <c r="AS34" s="230">
        <v>0</v>
      </c>
      <c r="AT34" s="230">
        <v>1</v>
      </c>
      <c r="AU34" s="230">
        <v>0</v>
      </c>
      <c r="AV34" s="230">
        <v>1</v>
      </c>
      <c r="AW34" s="230">
        <v>1</v>
      </c>
      <c r="AX34" s="230">
        <v>2</v>
      </c>
      <c r="AY34" s="230">
        <v>3</v>
      </c>
      <c r="AZ34" s="230">
        <v>0</v>
      </c>
      <c r="BA34" s="230">
        <v>1</v>
      </c>
      <c r="BB34" s="230">
        <v>2</v>
      </c>
      <c r="BC34" s="230">
        <v>1</v>
      </c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09">
        <f t="shared" si="24"/>
        <v>12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>
        <v>0</v>
      </c>
      <c r="P35" s="222">
        <v>0</v>
      </c>
      <c r="Q35" s="222">
        <v>0</v>
      </c>
      <c r="R35" s="222">
        <v>0</v>
      </c>
      <c r="S35" s="222">
        <v>0</v>
      </c>
      <c r="T35" s="222">
        <v>0</v>
      </c>
      <c r="U35" s="222">
        <v>0</v>
      </c>
      <c r="V35" s="222">
        <v>0</v>
      </c>
      <c r="W35" s="222">
        <v>0</v>
      </c>
      <c r="X35" s="222">
        <v>0</v>
      </c>
      <c r="Y35" s="222">
        <v>0</v>
      </c>
      <c r="Z35" s="222">
        <v>0</v>
      </c>
      <c r="AA35" s="222">
        <v>0</v>
      </c>
      <c r="AB35" s="222">
        <v>0</v>
      </c>
      <c r="AC35" s="222">
        <v>0</v>
      </c>
      <c r="AD35" s="222">
        <v>0</v>
      </c>
      <c r="AE35" s="222">
        <v>0</v>
      </c>
      <c r="AF35" s="222">
        <v>0</v>
      </c>
      <c r="AG35" s="222">
        <v>0</v>
      </c>
      <c r="AH35" s="222">
        <v>0</v>
      </c>
      <c r="AI35" s="222">
        <v>0</v>
      </c>
      <c r="AJ35" s="222">
        <v>0</v>
      </c>
      <c r="AK35" s="222">
        <v>0</v>
      </c>
      <c r="AL35" s="222">
        <v>0</v>
      </c>
      <c r="AM35" s="222">
        <v>0</v>
      </c>
      <c r="AN35" s="222">
        <v>0</v>
      </c>
      <c r="AO35" s="222">
        <v>0</v>
      </c>
      <c r="AP35" s="222">
        <v>1</v>
      </c>
      <c r="AQ35" s="222">
        <v>0</v>
      </c>
      <c r="AR35" s="222">
        <v>0</v>
      </c>
      <c r="AS35" s="222">
        <v>0</v>
      </c>
      <c r="AT35" s="222">
        <v>1</v>
      </c>
      <c r="AU35" s="222">
        <v>4</v>
      </c>
      <c r="AV35" s="222">
        <v>1</v>
      </c>
      <c r="AW35" s="222">
        <v>2</v>
      </c>
      <c r="AX35" s="222">
        <f t="shared" ref="AX35:BN35" si="25">IF(ISBLANK(AX33),"-",AX33+AX34)</f>
        <v>3</v>
      </c>
      <c r="AY35" s="222">
        <f t="shared" si="25"/>
        <v>4</v>
      </c>
      <c r="AZ35" s="222">
        <f t="shared" si="25"/>
        <v>1</v>
      </c>
      <c r="BA35" s="222">
        <f t="shared" si="25"/>
        <v>3</v>
      </c>
      <c r="BB35" s="222">
        <f t="shared" si="25"/>
        <v>3</v>
      </c>
      <c r="BC35" s="222">
        <f t="shared" si="25"/>
        <v>1</v>
      </c>
      <c r="BD35" s="222" t="str">
        <f t="shared" si="25"/>
        <v>-</v>
      </c>
      <c r="BE35" s="222" t="str">
        <f t="shared" si="25"/>
        <v>-</v>
      </c>
      <c r="BF35" s="222" t="str">
        <f t="shared" si="25"/>
        <v>-</v>
      </c>
      <c r="BG35" s="222" t="str">
        <f t="shared" si="25"/>
        <v>-</v>
      </c>
      <c r="BH35" s="222" t="str">
        <f t="shared" si="25"/>
        <v>-</v>
      </c>
      <c r="BI35" s="222" t="str">
        <f t="shared" si="25"/>
        <v>-</v>
      </c>
      <c r="BJ35" s="222" t="str">
        <f t="shared" si="25"/>
        <v>-</v>
      </c>
      <c r="BK35" s="222" t="str">
        <f t="shared" si="25"/>
        <v>-</v>
      </c>
      <c r="BL35" s="222" t="str">
        <f t="shared" si="25"/>
        <v>-</v>
      </c>
      <c r="BM35" s="222" t="str">
        <f t="shared" si="25"/>
        <v>-</v>
      </c>
      <c r="BN35" s="222" t="str">
        <f t="shared" si="25"/>
        <v>-</v>
      </c>
      <c r="BO35" s="207">
        <f t="shared" si="24"/>
        <v>24</v>
      </c>
    </row>
    <row r="36" spans="1:67" s="276" customForma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 t="s">
        <v>853</v>
      </c>
      <c r="P36" s="223" t="s">
        <v>853</v>
      </c>
      <c r="Q36" s="223" t="s">
        <v>853</v>
      </c>
      <c r="R36" s="223" t="s">
        <v>853</v>
      </c>
      <c r="S36" s="223" t="s">
        <v>853</v>
      </c>
      <c r="T36" s="223" t="s">
        <v>853</v>
      </c>
      <c r="U36" s="223" t="s">
        <v>853</v>
      </c>
      <c r="V36" s="223" t="s">
        <v>853</v>
      </c>
      <c r="W36" s="223" t="s">
        <v>853</v>
      </c>
      <c r="X36" s="223" t="s">
        <v>853</v>
      </c>
      <c r="Y36" s="223" t="s">
        <v>853</v>
      </c>
      <c r="Z36" s="223" t="s">
        <v>853</v>
      </c>
      <c r="AA36" s="223" t="s">
        <v>853</v>
      </c>
      <c r="AB36" s="223" t="s">
        <v>853</v>
      </c>
      <c r="AC36" s="223" t="s">
        <v>853</v>
      </c>
      <c r="AD36" s="223" t="s">
        <v>853</v>
      </c>
      <c r="AE36" s="223" t="s">
        <v>853</v>
      </c>
      <c r="AF36" s="223" t="s">
        <v>853</v>
      </c>
      <c r="AG36" s="223" t="s">
        <v>853</v>
      </c>
      <c r="AH36" s="223" t="s">
        <v>853</v>
      </c>
      <c r="AI36" s="223" t="s">
        <v>853</v>
      </c>
      <c r="AJ36" s="223" t="s">
        <v>853</v>
      </c>
      <c r="AK36" s="223" t="s">
        <v>853</v>
      </c>
      <c r="AL36" s="223" t="s">
        <v>853</v>
      </c>
      <c r="AM36" s="223" t="s">
        <v>853</v>
      </c>
      <c r="AN36" s="223" t="s">
        <v>853</v>
      </c>
      <c r="AO36" s="223" t="s">
        <v>853</v>
      </c>
      <c r="AP36" s="223">
        <v>100</v>
      </c>
      <c r="AQ36" s="223" t="s">
        <v>853</v>
      </c>
      <c r="AR36" s="223" t="s">
        <v>853</v>
      </c>
      <c r="AS36" s="223" t="s">
        <v>853</v>
      </c>
      <c r="AT36" s="223">
        <v>0</v>
      </c>
      <c r="AU36" s="223">
        <v>100</v>
      </c>
      <c r="AV36" s="223">
        <v>0</v>
      </c>
      <c r="AW36" s="223">
        <v>50</v>
      </c>
      <c r="AX36" s="223">
        <f t="shared" ref="AX36:BN36" si="26">IF(ISNUMBER(AX35),(IF(AX35&gt;0,(100/(AX33+AX34))*AX33,"-")),"-")</f>
        <v>33.333333333333336</v>
      </c>
      <c r="AY36" s="223">
        <f t="shared" si="26"/>
        <v>25</v>
      </c>
      <c r="AZ36" s="223">
        <f t="shared" si="26"/>
        <v>100</v>
      </c>
      <c r="BA36" s="223">
        <f t="shared" si="26"/>
        <v>66.666666666666671</v>
      </c>
      <c r="BB36" s="223">
        <f t="shared" si="26"/>
        <v>33.333333333333336</v>
      </c>
      <c r="BC36" s="223">
        <f t="shared" si="26"/>
        <v>0</v>
      </c>
      <c r="BD36" s="223" t="str">
        <f t="shared" si="26"/>
        <v>-</v>
      </c>
      <c r="BE36" s="223" t="str">
        <f t="shared" si="26"/>
        <v>-</v>
      </c>
      <c r="BF36" s="223" t="str">
        <f t="shared" si="26"/>
        <v>-</v>
      </c>
      <c r="BG36" s="223" t="str">
        <f t="shared" si="26"/>
        <v>-</v>
      </c>
      <c r="BH36" s="223" t="str">
        <f t="shared" si="26"/>
        <v>-</v>
      </c>
      <c r="BI36" s="223" t="str">
        <f t="shared" si="26"/>
        <v>-</v>
      </c>
      <c r="BJ36" s="223" t="str">
        <f t="shared" si="26"/>
        <v>-</v>
      </c>
      <c r="BK36" s="223" t="str">
        <f t="shared" si="26"/>
        <v>-</v>
      </c>
      <c r="BL36" s="223" t="str">
        <f t="shared" si="26"/>
        <v>-</v>
      </c>
      <c r="BM36" s="223" t="str">
        <f t="shared" si="26"/>
        <v>-</v>
      </c>
      <c r="BN36" s="223" t="str">
        <f t="shared" si="26"/>
        <v>-</v>
      </c>
      <c r="BO36" s="279">
        <f t="shared" ref="BO36:BO37" si="27">AVERAGE(O36:BN36)</f>
        <v>46.212121212121211</v>
      </c>
    </row>
    <row r="37" spans="1:67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9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86" t="e">
        <f t="shared" si="27"/>
        <v>#DIV/0!</v>
      </c>
    </row>
    <row r="38" spans="1:67" ht="12.75" customHeight="1" x14ac:dyDescent="0.2">
      <c r="A38" s="307" t="s">
        <v>767</v>
      </c>
      <c r="B38" s="307" t="s">
        <v>993</v>
      </c>
      <c r="C38" s="307" t="s">
        <v>440</v>
      </c>
      <c r="D38" s="307" t="s">
        <v>133</v>
      </c>
      <c r="E38" s="307" t="s">
        <v>1207</v>
      </c>
      <c r="F38" s="307" t="s">
        <v>994</v>
      </c>
      <c r="G38" s="307"/>
      <c r="H38" s="366" t="s">
        <v>137</v>
      </c>
      <c r="I38" s="307" t="s">
        <v>137</v>
      </c>
      <c r="J38" s="307"/>
      <c r="K38" s="307"/>
      <c r="L38" s="307"/>
      <c r="M38" s="309"/>
      <c r="N38" s="219" t="s">
        <v>934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64"/>
      <c r="AJ38" s="264"/>
      <c r="AK38" s="230"/>
      <c r="AL38" s="230"/>
      <c r="AM38" s="230"/>
      <c r="AN38" s="230">
        <v>3</v>
      </c>
      <c r="AO38" s="230">
        <v>1</v>
      </c>
      <c r="AP38" s="230">
        <v>17</v>
      </c>
      <c r="AQ38" s="230">
        <v>22</v>
      </c>
      <c r="AR38" s="230">
        <v>23</v>
      </c>
      <c r="AS38" s="230">
        <v>14</v>
      </c>
      <c r="AT38" s="230">
        <v>8</v>
      </c>
      <c r="AU38" s="230">
        <v>2</v>
      </c>
      <c r="AV38" s="230">
        <v>5</v>
      </c>
      <c r="AW38" s="230">
        <v>2</v>
      </c>
      <c r="AX38" s="230">
        <v>2</v>
      </c>
      <c r="AY38" s="230">
        <v>2</v>
      </c>
      <c r="AZ38" s="230">
        <v>1</v>
      </c>
      <c r="BA38" s="230">
        <v>2</v>
      </c>
      <c r="BB38" s="230">
        <v>1</v>
      </c>
      <c r="BC38" s="230">
        <v>1</v>
      </c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09">
        <f t="shared" ref="BO38:BO40" si="28">SUM(O38:BN38)</f>
        <v>106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64"/>
      <c r="AJ39" s="264"/>
      <c r="AK39" s="230"/>
      <c r="AL39" s="230"/>
      <c r="AM39" s="230"/>
      <c r="AN39" s="230">
        <v>2</v>
      </c>
      <c r="AO39" s="230">
        <v>6</v>
      </c>
      <c r="AP39" s="230">
        <v>7</v>
      </c>
      <c r="AQ39" s="230">
        <v>16</v>
      </c>
      <c r="AR39" s="230">
        <v>10</v>
      </c>
      <c r="AS39" s="230">
        <v>4</v>
      </c>
      <c r="AT39" s="230">
        <v>4</v>
      </c>
      <c r="AU39" s="230">
        <v>4</v>
      </c>
      <c r="AV39" s="230">
        <v>6</v>
      </c>
      <c r="AW39" s="230">
        <v>3</v>
      </c>
      <c r="AX39" s="230">
        <v>3</v>
      </c>
      <c r="AY39" s="230">
        <v>4</v>
      </c>
      <c r="AZ39" s="230">
        <v>1</v>
      </c>
      <c r="BA39" s="230">
        <v>2</v>
      </c>
      <c r="BB39" s="230">
        <v>0</v>
      </c>
      <c r="BC39" s="230">
        <v>0</v>
      </c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09">
        <f t="shared" si="28"/>
        <v>72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 t="s">
        <v>853</v>
      </c>
      <c r="P40" s="222" t="s">
        <v>853</v>
      </c>
      <c r="Q40" s="222" t="s">
        <v>853</v>
      </c>
      <c r="R40" s="222" t="s">
        <v>853</v>
      </c>
      <c r="S40" s="222" t="s">
        <v>853</v>
      </c>
      <c r="T40" s="222" t="s">
        <v>853</v>
      </c>
      <c r="U40" s="222" t="s">
        <v>853</v>
      </c>
      <c r="V40" s="222" t="s">
        <v>853</v>
      </c>
      <c r="W40" s="222" t="s">
        <v>853</v>
      </c>
      <c r="X40" s="222" t="s">
        <v>853</v>
      </c>
      <c r="Y40" s="222" t="s">
        <v>853</v>
      </c>
      <c r="Z40" s="222" t="s">
        <v>853</v>
      </c>
      <c r="AA40" s="222" t="s">
        <v>853</v>
      </c>
      <c r="AB40" s="222" t="s">
        <v>853</v>
      </c>
      <c r="AC40" s="222" t="s">
        <v>853</v>
      </c>
      <c r="AD40" s="222" t="s">
        <v>853</v>
      </c>
      <c r="AE40" s="222" t="s">
        <v>853</v>
      </c>
      <c r="AF40" s="222" t="s">
        <v>853</v>
      </c>
      <c r="AG40" s="222" t="s">
        <v>853</v>
      </c>
      <c r="AH40" s="222" t="s">
        <v>853</v>
      </c>
      <c r="AI40" s="222" t="s">
        <v>853</v>
      </c>
      <c r="AJ40" s="222" t="s">
        <v>853</v>
      </c>
      <c r="AK40" s="222" t="s">
        <v>853</v>
      </c>
      <c r="AL40" s="222" t="s">
        <v>853</v>
      </c>
      <c r="AM40" s="222" t="s">
        <v>853</v>
      </c>
      <c r="AN40" s="222">
        <v>5</v>
      </c>
      <c r="AO40" s="222">
        <v>7</v>
      </c>
      <c r="AP40" s="222">
        <v>24</v>
      </c>
      <c r="AQ40" s="222">
        <v>38</v>
      </c>
      <c r="AR40" s="222">
        <v>33</v>
      </c>
      <c r="AS40" s="222">
        <v>18</v>
      </c>
      <c r="AT40" s="222">
        <v>12</v>
      </c>
      <c r="AU40" s="222">
        <v>6</v>
      </c>
      <c r="AV40" s="222">
        <v>11</v>
      </c>
      <c r="AW40" s="222" t="s">
        <v>853</v>
      </c>
      <c r="AX40" s="222">
        <f t="shared" ref="AX40:BN40" si="29">IF(ISBLANK(AX38),"-",AX38+AX39)</f>
        <v>5</v>
      </c>
      <c r="AY40" s="222">
        <f t="shared" si="29"/>
        <v>6</v>
      </c>
      <c r="AZ40" s="222">
        <f t="shared" si="29"/>
        <v>2</v>
      </c>
      <c r="BA40" s="222">
        <f t="shared" si="29"/>
        <v>4</v>
      </c>
      <c r="BB40" s="222">
        <f t="shared" si="29"/>
        <v>1</v>
      </c>
      <c r="BC40" s="222">
        <f t="shared" si="29"/>
        <v>1</v>
      </c>
      <c r="BD40" s="222" t="str">
        <f t="shared" si="29"/>
        <v>-</v>
      </c>
      <c r="BE40" s="222" t="str">
        <f t="shared" si="29"/>
        <v>-</v>
      </c>
      <c r="BF40" s="222" t="str">
        <f t="shared" si="29"/>
        <v>-</v>
      </c>
      <c r="BG40" s="222" t="str">
        <f t="shared" si="29"/>
        <v>-</v>
      </c>
      <c r="BH40" s="222" t="str">
        <f t="shared" si="29"/>
        <v>-</v>
      </c>
      <c r="BI40" s="222" t="str">
        <f t="shared" si="29"/>
        <v>-</v>
      </c>
      <c r="BJ40" s="222" t="str">
        <f t="shared" si="29"/>
        <v>-</v>
      </c>
      <c r="BK40" s="222" t="str">
        <f t="shared" si="29"/>
        <v>-</v>
      </c>
      <c r="BL40" s="222" t="str">
        <f t="shared" si="29"/>
        <v>-</v>
      </c>
      <c r="BM40" s="222" t="str">
        <f t="shared" si="29"/>
        <v>-</v>
      </c>
      <c r="BN40" s="222" t="str">
        <f t="shared" si="29"/>
        <v>-</v>
      </c>
      <c r="BO40" s="207">
        <f t="shared" si="28"/>
        <v>173</v>
      </c>
    </row>
    <row r="41" spans="1:67" s="276" customForma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 t="s">
        <v>853</v>
      </c>
      <c r="P41" s="223" t="s">
        <v>853</v>
      </c>
      <c r="Q41" s="223" t="s">
        <v>853</v>
      </c>
      <c r="R41" s="223" t="s">
        <v>853</v>
      </c>
      <c r="S41" s="223" t="s">
        <v>853</v>
      </c>
      <c r="T41" s="223" t="s">
        <v>853</v>
      </c>
      <c r="U41" s="223" t="s">
        <v>853</v>
      </c>
      <c r="V41" s="223" t="s">
        <v>853</v>
      </c>
      <c r="W41" s="223" t="s">
        <v>853</v>
      </c>
      <c r="X41" s="223" t="s">
        <v>853</v>
      </c>
      <c r="Y41" s="223" t="s">
        <v>853</v>
      </c>
      <c r="Z41" s="223" t="s">
        <v>853</v>
      </c>
      <c r="AA41" s="223" t="s">
        <v>853</v>
      </c>
      <c r="AB41" s="223" t="s">
        <v>853</v>
      </c>
      <c r="AC41" s="223" t="s">
        <v>853</v>
      </c>
      <c r="AD41" s="223" t="s">
        <v>853</v>
      </c>
      <c r="AE41" s="223" t="s">
        <v>853</v>
      </c>
      <c r="AF41" s="223" t="s">
        <v>853</v>
      </c>
      <c r="AG41" s="223" t="s">
        <v>853</v>
      </c>
      <c r="AH41" s="223" t="s">
        <v>853</v>
      </c>
      <c r="AI41" s="223" t="s">
        <v>853</v>
      </c>
      <c r="AJ41" s="223" t="s">
        <v>853</v>
      </c>
      <c r="AK41" s="223" t="s">
        <v>853</v>
      </c>
      <c r="AL41" s="223" t="s">
        <v>853</v>
      </c>
      <c r="AM41" s="223" t="s">
        <v>853</v>
      </c>
      <c r="AN41" s="223">
        <v>60</v>
      </c>
      <c r="AO41" s="223" t="s">
        <v>1179</v>
      </c>
      <c r="AP41" s="223" t="s">
        <v>1208</v>
      </c>
      <c r="AQ41" s="223" t="s">
        <v>1209</v>
      </c>
      <c r="AR41" s="223" t="s">
        <v>1210</v>
      </c>
      <c r="AS41" s="223" t="s">
        <v>1211</v>
      </c>
      <c r="AT41" s="223" t="s">
        <v>1199</v>
      </c>
      <c r="AU41" s="223" t="s">
        <v>1163</v>
      </c>
      <c r="AV41" s="223" t="s">
        <v>1197</v>
      </c>
      <c r="AW41" s="223" t="s">
        <v>853</v>
      </c>
      <c r="AX41" s="223">
        <f t="shared" ref="AX41:BN41" si="30">IF(ISNUMBER(AX40),(IF(AX40&gt;0,(100/(AX38+AX39))*AX38,"-")),"-")</f>
        <v>40</v>
      </c>
      <c r="AY41" s="223">
        <f t="shared" si="30"/>
        <v>33.333333333333336</v>
      </c>
      <c r="AZ41" s="223">
        <f t="shared" si="30"/>
        <v>50</v>
      </c>
      <c r="BA41" s="223">
        <f t="shared" si="30"/>
        <v>50</v>
      </c>
      <c r="BB41" s="223">
        <f t="shared" si="30"/>
        <v>100</v>
      </c>
      <c r="BC41" s="223">
        <f t="shared" si="30"/>
        <v>100</v>
      </c>
      <c r="BD41" s="223" t="str">
        <f t="shared" si="30"/>
        <v>-</v>
      </c>
      <c r="BE41" s="223" t="str">
        <f t="shared" si="30"/>
        <v>-</v>
      </c>
      <c r="BF41" s="223" t="str">
        <f t="shared" si="30"/>
        <v>-</v>
      </c>
      <c r="BG41" s="223" t="str">
        <f t="shared" si="30"/>
        <v>-</v>
      </c>
      <c r="BH41" s="223" t="str">
        <f t="shared" si="30"/>
        <v>-</v>
      </c>
      <c r="BI41" s="223" t="str">
        <f t="shared" si="30"/>
        <v>-</v>
      </c>
      <c r="BJ41" s="223" t="str">
        <f t="shared" si="30"/>
        <v>-</v>
      </c>
      <c r="BK41" s="223" t="str">
        <f t="shared" si="30"/>
        <v>-</v>
      </c>
      <c r="BL41" s="223" t="str">
        <f t="shared" si="30"/>
        <v>-</v>
      </c>
      <c r="BM41" s="223" t="str">
        <f t="shared" si="30"/>
        <v>-</v>
      </c>
      <c r="BN41" s="223" t="str">
        <f t="shared" si="30"/>
        <v>-</v>
      </c>
      <c r="BO41" s="279">
        <f t="shared" ref="BO41:BO42" si="31">AVERAGE(O41:BN41)</f>
        <v>61.904761904761912</v>
      </c>
    </row>
    <row r="42" spans="1:67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9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86" t="e">
        <f t="shared" si="31"/>
        <v>#DIV/0!</v>
      </c>
    </row>
    <row r="43" spans="1:67" ht="12.75" customHeight="1" x14ac:dyDescent="0.2">
      <c r="A43" s="307" t="s">
        <v>767</v>
      </c>
      <c r="B43" s="307" t="s">
        <v>772</v>
      </c>
      <c r="C43" s="307" t="s">
        <v>440</v>
      </c>
      <c r="D43" s="307" t="s">
        <v>133</v>
      </c>
      <c r="E43" s="307" t="s">
        <v>445</v>
      </c>
      <c r="F43" s="307" t="s">
        <v>446</v>
      </c>
      <c r="G43" s="307"/>
      <c r="H43" s="362" t="s">
        <v>447</v>
      </c>
      <c r="I43" s="307" t="s">
        <v>447</v>
      </c>
      <c r="J43" s="307"/>
      <c r="K43" s="307"/>
      <c r="L43" s="307"/>
      <c r="M43" s="309"/>
      <c r="N43" s="219" t="s">
        <v>934</v>
      </c>
      <c r="O43" s="220">
        <v>1</v>
      </c>
      <c r="P43" s="220">
        <v>1</v>
      </c>
      <c r="Q43" s="220">
        <v>0</v>
      </c>
      <c r="R43" s="220">
        <v>0</v>
      </c>
      <c r="S43" s="220">
        <v>0</v>
      </c>
      <c r="T43" s="220">
        <v>0</v>
      </c>
      <c r="U43" s="220">
        <v>0</v>
      </c>
      <c r="V43" s="220">
        <v>0</v>
      </c>
      <c r="W43" s="220">
        <v>0</v>
      </c>
      <c r="X43" s="220">
        <v>0</v>
      </c>
      <c r="Y43" s="220">
        <v>0</v>
      </c>
      <c r="Z43" s="220">
        <v>0</v>
      </c>
      <c r="AA43" s="220">
        <v>0</v>
      </c>
      <c r="AB43" s="220">
        <v>0</v>
      </c>
      <c r="AC43" s="220">
        <v>0</v>
      </c>
      <c r="AD43" s="220">
        <v>0</v>
      </c>
      <c r="AE43" s="220">
        <v>0</v>
      </c>
      <c r="AF43" s="220"/>
      <c r="AG43" s="220">
        <v>0</v>
      </c>
      <c r="AH43" s="220"/>
      <c r="AI43" s="264">
        <v>0</v>
      </c>
      <c r="AJ43" s="264">
        <v>0</v>
      </c>
      <c r="AK43" s="220">
        <v>0</v>
      </c>
      <c r="AL43" s="220">
        <v>0</v>
      </c>
      <c r="AM43" s="220">
        <v>1</v>
      </c>
      <c r="AN43" s="220">
        <v>0</v>
      </c>
      <c r="AO43" s="220">
        <v>2</v>
      </c>
      <c r="AP43" s="220">
        <v>0</v>
      </c>
      <c r="AQ43" s="220">
        <v>4</v>
      </c>
      <c r="AR43" s="220">
        <v>1</v>
      </c>
      <c r="AS43" s="220">
        <v>14</v>
      </c>
      <c r="AT43" s="220">
        <v>35</v>
      </c>
      <c r="AU43" s="220">
        <v>42</v>
      </c>
      <c r="AV43" s="220">
        <v>43</v>
      </c>
      <c r="AW43" s="220">
        <v>10</v>
      </c>
      <c r="AX43" s="220">
        <v>12</v>
      </c>
      <c r="AY43" s="220">
        <v>12</v>
      </c>
      <c r="AZ43" s="220">
        <v>2</v>
      </c>
      <c r="BA43" s="220">
        <v>2</v>
      </c>
      <c r="BB43" s="220">
        <v>1</v>
      </c>
      <c r="BC43" s="220">
        <v>0</v>
      </c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09">
        <f t="shared" ref="BO43:BO45" si="32">SUM(O43:BN43)</f>
        <v>183</v>
      </c>
    </row>
    <row r="44" spans="1:67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19" t="s">
        <v>935</v>
      </c>
      <c r="O44" s="220">
        <v>0</v>
      </c>
      <c r="P44" s="220">
        <v>0</v>
      </c>
      <c r="Q44" s="220">
        <v>0</v>
      </c>
      <c r="R44" s="220">
        <v>0</v>
      </c>
      <c r="S44" s="220">
        <v>0</v>
      </c>
      <c r="T44" s="220">
        <v>0</v>
      </c>
      <c r="U44" s="220">
        <v>0</v>
      </c>
      <c r="V44" s="220">
        <v>0</v>
      </c>
      <c r="W44" s="220">
        <v>0</v>
      </c>
      <c r="X44" s="220">
        <v>0</v>
      </c>
      <c r="Y44" s="220">
        <v>0</v>
      </c>
      <c r="Z44" s="220">
        <v>0</v>
      </c>
      <c r="AA44" s="220">
        <v>0</v>
      </c>
      <c r="AB44" s="220">
        <v>1</v>
      </c>
      <c r="AC44" s="220">
        <v>0</v>
      </c>
      <c r="AD44" s="220">
        <v>0</v>
      </c>
      <c r="AE44" s="220">
        <v>0</v>
      </c>
      <c r="AF44" s="220"/>
      <c r="AG44" s="220">
        <v>0</v>
      </c>
      <c r="AH44" s="220"/>
      <c r="AI44" s="264">
        <v>0</v>
      </c>
      <c r="AJ44" s="264">
        <v>0</v>
      </c>
      <c r="AK44" s="220">
        <v>0</v>
      </c>
      <c r="AL44" s="220">
        <v>0</v>
      </c>
      <c r="AM44" s="220">
        <v>0</v>
      </c>
      <c r="AN44" s="220">
        <v>1</v>
      </c>
      <c r="AO44" s="220">
        <v>5</v>
      </c>
      <c r="AP44" s="220">
        <v>4</v>
      </c>
      <c r="AQ44" s="220">
        <v>9</v>
      </c>
      <c r="AR44" s="220">
        <v>8</v>
      </c>
      <c r="AS44" s="220">
        <v>22</v>
      </c>
      <c r="AT44" s="220">
        <v>36</v>
      </c>
      <c r="AU44" s="220">
        <v>18</v>
      </c>
      <c r="AV44" s="220">
        <v>19</v>
      </c>
      <c r="AW44" s="220">
        <v>10</v>
      </c>
      <c r="AX44" s="220">
        <v>9</v>
      </c>
      <c r="AY44" s="220">
        <v>9</v>
      </c>
      <c r="AZ44" s="220">
        <v>3</v>
      </c>
      <c r="BA44" s="220">
        <v>3</v>
      </c>
      <c r="BB44" s="220">
        <v>2</v>
      </c>
      <c r="BC44" s="220">
        <v>2</v>
      </c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09">
        <f t="shared" si="32"/>
        <v>161</v>
      </c>
    </row>
    <row r="45" spans="1:67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>
        <v>1</v>
      </c>
      <c r="P45" s="222">
        <v>1</v>
      </c>
      <c r="Q45" s="222">
        <v>0</v>
      </c>
      <c r="R45" s="222">
        <v>0</v>
      </c>
      <c r="S45" s="222">
        <v>0</v>
      </c>
      <c r="T45" s="222">
        <v>0</v>
      </c>
      <c r="U45" s="222">
        <v>0</v>
      </c>
      <c r="V45" s="222">
        <v>0</v>
      </c>
      <c r="W45" s="222">
        <v>0</v>
      </c>
      <c r="X45" s="222">
        <v>0</v>
      </c>
      <c r="Y45" s="222">
        <v>0</v>
      </c>
      <c r="Z45" s="222">
        <v>0</v>
      </c>
      <c r="AA45" s="222">
        <v>0</v>
      </c>
      <c r="AB45" s="222">
        <v>1</v>
      </c>
      <c r="AC45" s="222">
        <v>0</v>
      </c>
      <c r="AD45" s="222">
        <v>0</v>
      </c>
      <c r="AE45" s="222">
        <v>0</v>
      </c>
      <c r="AF45" s="222" t="s">
        <v>853</v>
      </c>
      <c r="AG45" s="222">
        <v>0</v>
      </c>
      <c r="AH45" s="222" t="s">
        <v>853</v>
      </c>
      <c r="AI45" s="222">
        <v>0</v>
      </c>
      <c r="AJ45" s="222">
        <v>0</v>
      </c>
      <c r="AK45" s="222">
        <v>0</v>
      </c>
      <c r="AL45" s="222">
        <v>0</v>
      </c>
      <c r="AM45" s="222">
        <v>1</v>
      </c>
      <c r="AN45" s="222">
        <v>1</v>
      </c>
      <c r="AO45" s="222">
        <v>7</v>
      </c>
      <c r="AP45" s="222">
        <v>4</v>
      </c>
      <c r="AQ45" s="222">
        <v>13</v>
      </c>
      <c r="AR45" s="222">
        <v>9</v>
      </c>
      <c r="AS45" s="222">
        <v>36</v>
      </c>
      <c r="AT45" s="222">
        <v>71</v>
      </c>
      <c r="AU45" s="222" t="s">
        <v>853</v>
      </c>
      <c r="AV45" s="222">
        <v>122</v>
      </c>
      <c r="AW45" s="222">
        <v>20</v>
      </c>
      <c r="AX45" s="222">
        <f t="shared" ref="AX45:BN45" si="33">IF(ISBLANK(AX43),"-",AX43+AX44)</f>
        <v>21</v>
      </c>
      <c r="AY45" s="222">
        <f t="shared" si="33"/>
        <v>21</v>
      </c>
      <c r="AZ45" s="222">
        <f t="shared" si="33"/>
        <v>5</v>
      </c>
      <c r="BA45" s="222">
        <f t="shared" si="33"/>
        <v>5</v>
      </c>
      <c r="BB45" s="222">
        <f t="shared" si="33"/>
        <v>3</v>
      </c>
      <c r="BC45" s="222">
        <f t="shared" si="33"/>
        <v>2</v>
      </c>
      <c r="BD45" s="222" t="str">
        <f t="shared" si="33"/>
        <v>-</v>
      </c>
      <c r="BE45" s="222" t="str">
        <f t="shared" si="33"/>
        <v>-</v>
      </c>
      <c r="BF45" s="222" t="str">
        <f t="shared" si="33"/>
        <v>-</v>
      </c>
      <c r="BG45" s="222" t="str">
        <f t="shared" si="33"/>
        <v>-</v>
      </c>
      <c r="BH45" s="222" t="str">
        <f t="shared" si="33"/>
        <v>-</v>
      </c>
      <c r="BI45" s="222" t="str">
        <f t="shared" si="33"/>
        <v>-</v>
      </c>
      <c r="BJ45" s="222" t="str">
        <f t="shared" si="33"/>
        <v>-</v>
      </c>
      <c r="BK45" s="222" t="str">
        <f t="shared" si="33"/>
        <v>-</v>
      </c>
      <c r="BL45" s="222" t="str">
        <f t="shared" si="33"/>
        <v>-</v>
      </c>
      <c r="BM45" s="222" t="str">
        <f t="shared" si="33"/>
        <v>-</v>
      </c>
      <c r="BN45" s="222" t="str">
        <f t="shared" si="33"/>
        <v>-</v>
      </c>
      <c r="BO45" s="207">
        <f t="shared" si="32"/>
        <v>344</v>
      </c>
    </row>
    <row r="46" spans="1:67" s="276" customForma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>
        <v>100</v>
      </c>
      <c r="P46" s="223">
        <v>100</v>
      </c>
      <c r="Q46" s="223" t="s">
        <v>853</v>
      </c>
      <c r="R46" s="223" t="s">
        <v>853</v>
      </c>
      <c r="S46" s="223" t="s">
        <v>853</v>
      </c>
      <c r="T46" s="223" t="s">
        <v>853</v>
      </c>
      <c r="U46" s="223" t="s">
        <v>853</v>
      </c>
      <c r="V46" s="223" t="s">
        <v>853</v>
      </c>
      <c r="W46" s="223" t="s">
        <v>853</v>
      </c>
      <c r="X46" s="223" t="s">
        <v>853</v>
      </c>
      <c r="Y46" s="223" t="s">
        <v>853</v>
      </c>
      <c r="Z46" s="223" t="s">
        <v>853</v>
      </c>
      <c r="AA46" s="223" t="s">
        <v>853</v>
      </c>
      <c r="AB46" s="223">
        <v>0</v>
      </c>
      <c r="AC46" s="223" t="s">
        <v>853</v>
      </c>
      <c r="AD46" s="223" t="s">
        <v>853</v>
      </c>
      <c r="AE46" s="223" t="s">
        <v>853</v>
      </c>
      <c r="AF46" s="223" t="s">
        <v>853</v>
      </c>
      <c r="AG46" s="223" t="s">
        <v>853</v>
      </c>
      <c r="AH46" s="223" t="s">
        <v>853</v>
      </c>
      <c r="AI46" s="223" t="s">
        <v>853</v>
      </c>
      <c r="AJ46" s="223" t="s">
        <v>853</v>
      </c>
      <c r="AK46" s="223" t="s">
        <v>853</v>
      </c>
      <c r="AL46" s="223" t="s">
        <v>853</v>
      </c>
      <c r="AM46" s="223">
        <v>100</v>
      </c>
      <c r="AN46" s="223">
        <v>0</v>
      </c>
      <c r="AO46" s="223" t="s">
        <v>1212</v>
      </c>
      <c r="AP46" s="223">
        <v>0</v>
      </c>
      <c r="AQ46" s="223" t="s">
        <v>1213</v>
      </c>
      <c r="AR46" s="223" t="s">
        <v>1190</v>
      </c>
      <c r="AS46" s="223" t="s">
        <v>1186</v>
      </c>
      <c r="AT46" s="223" t="s">
        <v>1214</v>
      </c>
      <c r="AU46" s="223" t="s">
        <v>853</v>
      </c>
      <c r="AV46" s="223" t="s">
        <v>1215</v>
      </c>
      <c r="AW46" s="223">
        <v>50</v>
      </c>
      <c r="AX46" s="223">
        <f t="shared" ref="AX46:BN46" si="34">IF(ISNUMBER(AX45),(IF(AX45&gt;0,(100/(AX43+AX44))*AX43,"-")),"-")</f>
        <v>57.142857142857139</v>
      </c>
      <c r="AY46" s="223">
        <f t="shared" si="34"/>
        <v>57.142857142857139</v>
      </c>
      <c r="AZ46" s="223">
        <f t="shared" si="34"/>
        <v>40</v>
      </c>
      <c r="BA46" s="223">
        <f t="shared" si="34"/>
        <v>40</v>
      </c>
      <c r="BB46" s="223">
        <f t="shared" si="34"/>
        <v>33.333333333333336</v>
      </c>
      <c r="BC46" s="223">
        <f t="shared" si="34"/>
        <v>0</v>
      </c>
      <c r="BD46" s="223" t="str">
        <f t="shared" si="34"/>
        <v>-</v>
      </c>
      <c r="BE46" s="223" t="str">
        <f t="shared" si="34"/>
        <v>-</v>
      </c>
      <c r="BF46" s="223" t="str">
        <f t="shared" si="34"/>
        <v>-</v>
      </c>
      <c r="BG46" s="223" t="str">
        <f t="shared" si="34"/>
        <v>-</v>
      </c>
      <c r="BH46" s="223" t="str">
        <f t="shared" si="34"/>
        <v>-</v>
      </c>
      <c r="BI46" s="223" t="str">
        <f t="shared" si="34"/>
        <v>-</v>
      </c>
      <c r="BJ46" s="223" t="str">
        <f t="shared" si="34"/>
        <v>-</v>
      </c>
      <c r="BK46" s="223" t="str">
        <f t="shared" si="34"/>
        <v>-</v>
      </c>
      <c r="BL46" s="223" t="str">
        <f t="shared" si="34"/>
        <v>-</v>
      </c>
      <c r="BM46" s="223" t="str">
        <f t="shared" si="34"/>
        <v>-</v>
      </c>
      <c r="BN46" s="223" t="str">
        <f t="shared" si="34"/>
        <v>-</v>
      </c>
      <c r="BO46" s="279">
        <f t="shared" ref="BO46:BO47" si="35">AVERAGE(O46:BN46)</f>
        <v>44.432234432234431</v>
      </c>
    </row>
    <row r="47" spans="1:67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9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86" t="e">
        <f t="shared" si="35"/>
        <v>#DIV/0!</v>
      </c>
    </row>
    <row r="48" spans="1:67" ht="12.75" customHeight="1" x14ac:dyDescent="0.2">
      <c r="A48" s="307" t="s">
        <v>767</v>
      </c>
      <c r="B48" s="307" t="s">
        <v>773</v>
      </c>
      <c r="C48" s="307" t="s">
        <v>440</v>
      </c>
      <c r="D48" s="307" t="s">
        <v>133</v>
      </c>
      <c r="E48" s="307" t="s">
        <v>445</v>
      </c>
      <c r="F48" s="307" t="s">
        <v>446</v>
      </c>
      <c r="G48" s="307"/>
      <c r="H48" s="362" t="s">
        <v>443</v>
      </c>
      <c r="I48" s="307" t="s">
        <v>447</v>
      </c>
      <c r="J48" s="307"/>
      <c r="K48" s="307"/>
      <c r="L48" s="307"/>
      <c r="M48" s="309"/>
      <c r="N48" s="219" t="s">
        <v>934</v>
      </c>
      <c r="O48" s="220">
        <v>3</v>
      </c>
      <c r="P48" s="220">
        <v>3</v>
      </c>
      <c r="Q48" s="220">
        <v>3</v>
      </c>
      <c r="R48" s="220">
        <v>4</v>
      </c>
      <c r="S48" s="220">
        <v>0</v>
      </c>
      <c r="T48" s="220">
        <v>0</v>
      </c>
      <c r="U48" s="220">
        <v>0</v>
      </c>
      <c r="V48" s="220">
        <v>0</v>
      </c>
      <c r="W48" s="220">
        <v>0</v>
      </c>
      <c r="X48" s="220">
        <v>0</v>
      </c>
      <c r="Y48" s="220">
        <v>0</v>
      </c>
      <c r="Z48" s="220">
        <v>1</v>
      </c>
      <c r="AA48" s="220">
        <v>0</v>
      </c>
      <c r="AB48" s="220">
        <v>0</v>
      </c>
      <c r="AC48" s="220">
        <v>0</v>
      </c>
      <c r="AD48" s="230">
        <v>1</v>
      </c>
      <c r="AE48" s="230">
        <v>1</v>
      </c>
      <c r="AF48" s="220"/>
      <c r="AG48" s="220">
        <v>1</v>
      </c>
      <c r="AH48" s="220"/>
      <c r="AI48" s="264">
        <v>0</v>
      </c>
      <c r="AJ48" s="264">
        <v>0</v>
      </c>
      <c r="AK48" s="220">
        <v>0</v>
      </c>
      <c r="AL48" s="220">
        <v>3</v>
      </c>
      <c r="AM48" s="220">
        <v>8</v>
      </c>
      <c r="AN48" s="220">
        <v>1</v>
      </c>
      <c r="AO48" s="220">
        <v>1</v>
      </c>
      <c r="AP48" s="220">
        <v>7</v>
      </c>
      <c r="AQ48" s="220">
        <v>51</v>
      </c>
      <c r="AR48" s="220">
        <v>170</v>
      </c>
      <c r="AS48" s="220">
        <v>21</v>
      </c>
      <c r="AT48" s="220">
        <v>449</v>
      </c>
      <c r="AU48" s="220">
        <v>440</v>
      </c>
      <c r="AV48" s="220">
        <v>36</v>
      </c>
      <c r="AW48" s="220">
        <v>32</v>
      </c>
      <c r="AX48" s="220">
        <v>41</v>
      </c>
      <c r="AY48" s="220">
        <v>42</v>
      </c>
      <c r="AZ48" s="220">
        <v>27</v>
      </c>
      <c r="BA48" s="220">
        <v>28</v>
      </c>
      <c r="BB48" s="220">
        <v>33</v>
      </c>
      <c r="BC48" s="220">
        <v>33</v>
      </c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09">
        <f t="shared" ref="BO48:BO50" si="36">SUM(O48:BN48)</f>
        <v>1440</v>
      </c>
    </row>
    <row r="49" spans="1:67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935</v>
      </c>
      <c r="O49" s="220">
        <v>4</v>
      </c>
      <c r="P49" s="220">
        <v>4</v>
      </c>
      <c r="Q49" s="220">
        <v>5</v>
      </c>
      <c r="R49" s="220">
        <v>5</v>
      </c>
      <c r="S49" s="220">
        <v>0</v>
      </c>
      <c r="T49" s="220">
        <v>0</v>
      </c>
      <c r="U49" s="220">
        <v>0</v>
      </c>
      <c r="V49" s="220">
        <v>1</v>
      </c>
      <c r="W49" s="220">
        <v>0</v>
      </c>
      <c r="X49" s="220">
        <v>0</v>
      </c>
      <c r="Y49" s="220">
        <v>0</v>
      </c>
      <c r="Z49" s="220">
        <v>1</v>
      </c>
      <c r="AA49" s="220">
        <v>1</v>
      </c>
      <c r="AB49" s="220">
        <v>1</v>
      </c>
      <c r="AC49" s="220">
        <v>1</v>
      </c>
      <c r="AD49" s="230">
        <v>0</v>
      </c>
      <c r="AE49" s="230">
        <v>0</v>
      </c>
      <c r="AF49" s="220"/>
      <c r="AG49" s="220">
        <v>2</v>
      </c>
      <c r="AH49" s="220"/>
      <c r="AI49" s="264">
        <v>0</v>
      </c>
      <c r="AJ49" s="264">
        <v>0</v>
      </c>
      <c r="AK49" s="220">
        <v>0</v>
      </c>
      <c r="AL49" s="220">
        <v>2</v>
      </c>
      <c r="AM49" s="220">
        <v>1</v>
      </c>
      <c r="AN49" s="220">
        <v>4</v>
      </c>
      <c r="AO49" s="220">
        <v>5</v>
      </c>
      <c r="AP49" s="220">
        <v>18</v>
      </c>
      <c r="AQ49" s="220">
        <v>38</v>
      </c>
      <c r="AR49" s="220">
        <v>64</v>
      </c>
      <c r="AS49" s="220">
        <v>34</v>
      </c>
      <c r="AT49" s="220">
        <v>303</v>
      </c>
      <c r="AU49" s="220">
        <v>240</v>
      </c>
      <c r="AV49" s="220">
        <v>33</v>
      </c>
      <c r="AW49" s="220">
        <v>36</v>
      </c>
      <c r="AX49" s="220">
        <v>41</v>
      </c>
      <c r="AY49" s="220">
        <v>79</v>
      </c>
      <c r="AZ49" s="220">
        <v>21</v>
      </c>
      <c r="BA49" s="220">
        <v>22</v>
      </c>
      <c r="BB49" s="220">
        <v>16</v>
      </c>
      <c r="BC49" s="220">
        <v>15</v>
      </c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09">
        <f t="shared" si="36"/>
        <v>997</v>
      </c>
    </row>
    <row r="50" spans="1:67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>
        <v>7</v>
      </c>
      <c r="P50" s="222">
        <v>7</v>
      </c>
      <c r="Q50" s="222">
        <v>8</v>
      </c>
      <c r="R50" s="222">
        <v>9</v>
      </c>
      <c r="S50" s="222">
        <v>0</v>
      </c>
      <c r="T50" s="222">
        <v>0</v>
      </c>
      <c r="U50" s="222">
        <v>0</v>
      </c>
      <c r="V50" s="222">
        <v>1</v>
      </c>
      <c r="W50" s="222">
        <v>0</v>
      </c>
      <c r="X50" s="222">
        <v>0</v>
      </c>
      <c r="Y50" s="222">
        <v>0</v>
      </c>
      <c r="Z50" s="222">
        <v>2</v>
      </c>
      <c r="AA50" s="222">
        <v>1</v>
      </c>
      <c r="AB50" s="222">
        <v>1</v>
      </c>
      <c r="AC50" s="222">
        <v>1</v>
      </c>
      <c r="AD50" s="222">
        <v>1</v>
      </c>
      <c r="AE50" s="222">
        <v>1</v>
      </c>
      <c r="AF50" s="222" t="s">
        <v>853</v>
      </c>
      <c r="AG50" s="222">
        <v>3</v>
      </c>
      <c r="AH50" s="222" t="s">
        <v>853</v>
      </c>
      <c r="AI50" s="222">
        <v>0</v>
      </c>
      <c r="AJ50" s="222">
        <v>0</v>
      </c>
      <c r="AK50" s="222">
        <v>0</v>
      </c>
      <c r="AL50" s="222">
        <v>5</v>
      </c>
      <c r="AM50" s="222">
        <v>9</v>
      </c>
      <c r="AN50" s="222">
        <v>5</v>
      </c>
      <c r="AO50" s="222">
        <v>6</v>
      </c>
      <c r="AP50" s="222">
        <v>25</v>
      </c>
      <c r="AQ50" s="222">
        <v>89</v>
      </c>
      <c r="AR50" s="222">
        <v>234</v>
      </c>
      <c r="AS50" s="222">
        <v>55</v>
      </c>
      <c r="AT50" s="222">
        <v>752</v>
      </c>
      <c r="AU50" s="222">
        <v>680</v>
      </c>
      <c r="AV50" s="222">
        <v>69</v>
      </c>
      <c r="AW50" s="222">
        <v>68</v>
      </c>
      <c r="AX50" s="222">
        <f t="shared" ref="AX50:BN50" si="37">IF(ISBLANK(AX48),"-",AX48+AX49)</f>
        <v>82</v>
      </c>
      <c r="AY50" s="222">
        <f t="shared" si="37"/>
        <v>121</v>
      </c>
      <c r="AZ50" s="222">
        <f t="shared" si="37"/>
        <v>48</v>
      </c>
      <c r="BA50" s="222">
        <f t="shared" si="37"/>
        <v>50</v>
      </c>
      <c r="BB50" s="222">
        <f t="shared" si="37"/>
        <v>49</v>
      </c>
      <c r="BC50" s="222">
        <f t="shared" si="37"/>
        <v>48</v>
      </c>
      <c r="BD50" s="222" t="str">
        <f t="shared" si="37"/>
        <v>-</v>
      </c>
      <c r="BE50" s="222" t="str">
        <f t="shared" si="37"/>
        <v>-</v>
      </c>
      <c r="BF50" s="222" t="str">
        <f t="shared" si="37"/>
        <v>-</v>
      </c>
      <c r="BG50" s="222" t="str">
        <f t="shared" si="37"/>
        <v>-</v>
      </c>
      <c r="BH50" s="222" t="str">
        <f t="shared" si="37"/>
        <v>-</v>
      </c>
      <c r="BI50" s="222" t="str">
        <f t="shared" si="37"/>
        <v>-</v>
      </c>
      <c r="BJ50" s="222" t="str">
        <f t="shared" si="37"/>
        <v>-</v>
      </c>
      <c r="BK50" s="222" t="str">
        <f t="shared" si="37"/>
        <v>-</v>
      </c>
      <c r="BL50" s="222" t="str">
        <f t="shared" si="37"/>
        <v>-</v>
      </c>
      <c r="BM50" s="222" t="str">
        <f t="shared" si="37"/>
        <v>-</v>
      </c>
      <c r="BN50" s="222" t="str">
        <f t="shared" si="37"/>
        <v>-</v>
      </c>
      <c r="BO50" s="207">
        <f t="shared" si="36"/>
        <v>2437</v>
      </c>
    </row>
    <row r="51" spans="1:67" s="278" customForma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936</v>
      </c>
      <c r="O51" s="223" t="s">
        <v>1216</v>
      </c>
      <c r="P51" s="223" t="s">
        <v>1216</v>
      </c>
      <c r="Q51" s="223" t="s">
        <v>1217</v>
      </c>
      <c r="R51" s="223" t="s">
        <v>1206</v>
      </c>
      <c r="S51" s="223" t="s">
        <v>853</v>
      </c>
      <c r="T51" s="223" t="s">
        <v>853</v>
      </c>
      <c r="U51" s="223" t="s">
        <v>853</v>
      </c>
      <c r="V51" s="223">
        <v>0</v>
      </c>
      <c r="W51" s="223" t="s">
        <v>853</v>
      </c>
      <c r="X51" s="223" t="s">
        <v>853</v>
      </c>
      <c r="Y51" s="223" t="s">
        <v>853</v>
      </c>
      <c r="Z51" s="223">
        <v>50</v>
      </c>
      <c r="AA51" s="223">
        <v>0</v>
      </c>
      <c r="AB51" s="223">
        <v>0</v>
      </c>
      <c r="AC51" s="223">
        <v>0</v>
      </c>
      <c r="AD51" s="223">
        <v>100</v>
      </c>
      <c r="AE51" s="223">
        <v>100</v>
      </c>
      <c r="AF51" s="223" t="s">
        <v>853</v>
      </c>
      <c r="AG51" s="223" t="s">
        <v>1163</v>
      </c>
      <c r="AH51" s="223" t="s">
        <v>853</v>
      </c>
      <c r="AI51" s="223" t="s">
        <v>853</v>
      </c>
      <c r="AJ51" s="223" t="s">
        <v>853</v>
      </c>
      <c r="AK51" s="223" t="s">
        <v>853</v>
      </c>
      <c r="AL51" s="223">
        <v>60</v>
      </c>
      <c r="AM51" s="223" t="s">
        <v>1218</v>
      </c>
      <c r="AN51" s="223">
        <v>20</v>
      </c>
      <c r="AO51" s="223" t="s">
        <v>1219</v>
      </c>
      <c r="AP51" s="223">
        <v>28</v>
      </c>
      <c r="AQ51" s="223" t="s">
        <v>1220</v>
      </c>
      <c r="AR51" s="223" t="s">
        <v>1221</v>
      </c>
      <c r="AS51" s="223" t="s">
        <v>1222</v>
      </c>
      <c r="AT51" s="223" t="s">
        <v>1223</v>
      </c>
      <c r="AU51" s="223" t="s">
        <v>1224</v>
      </c>
      <c r="AV51" s="223" t="s">
        <v>1225</v>
      </c>
      <c r="AW51" s="223" t="s">
        <v>1226</v>
      </c>
      <c r="AX51" s="223">
        <f t="shared" ref="AX51:BN51" si="38">IF(ISNUMBER(AX50),(IF(AX50&gt;0,(100/(AX48+AX49))*AX48,"-")),"-")</f>
        <v>50</v>
      </c>
      <c r="AY51" s="223">
        <f t="shared" si="38"/>
        <v>34.710743801652896</v>
      </c>
      <c r="AZ51" s="223">
        <f t="shared" si="38"/>
        <v>56.250000000000007</v>
      </c>
      <c r="BA51" s="223">
        <f t="shared" si="38"/>
        <v>56</v>
      </c>
      <c r="BB51" s="223">
        <f t="shared" si="38"/>
        <v>67.34693877551021</v>
      </c>
      <c r="BC51" s="223">
        <f t="shared" si="38"/>
        <v>68.75</v>
      </c>
      <c r="BD51" s="223" t="str">
        <f t="shared" si="38"/>
        <v>-</v>
      </c>
      <c r="BE51" s="223" t="str">
        <f t="shared" si="38"/>
        <v>-</v>
      </c>
      <c r="BF51" s="223" t="str">
        <f t="shared" si="38"/>
        <v>-</v>
      </c>
      <c r="BG51" s="223" t="str">
        <f t="shared" si="38"/>
        <v>-</v>
      </c>
      <c r="BH51" s="223" t="str">
        <f t="shared" si="38"/>
        <v>-</v>
      </c>
      <c r="BI51" s="223" t="str">
        <f t="shared" si="38"/>
        <v>-</v>
      </c>
      <c r="BJ51" s="223" t="str">
        <f t="shared" si="38"/>
        <v>-</v>
      </c>
      <c r="BK51" s="223" t="str">
        <f t="shared" si="38"/>
        <v>-</v>
      </c>
      <c r="BL51" s="223" t="str">
        <f t="shared" si="38"/>
        <v>-</v>
      </c>
      <c r="BM51" s="223" t="str">
        <f t="shared" si="38"/>
        <v>-</v>
      </c>
      <c r="BN51" s="223" t="str">
        <f t="shared" si="38"/>
        <v>-</v>
      </c>
      <c r="BO51" s="277">
        <f t="shared" ref="BO51:BO52" si="39">AVERAGE(O51:BN51)</f>
        <v>43.191105161072691</v>
      </c>
    </row>
    <row r="52" spans="1:67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9"/>
      <c r="N52" s="224" t="s">
        <v>937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86" t="e">
        <f t="shared" si="39"/>
        <v>#DIV/0!</v>
      </c>
    </row>
    <row r="53" spans="1:67" s="43" customFormat="1" ht="12.75" customHeight="1" x14ac:dyDescent="0.2">
      <c r="A53" s="307" t="s">
        <v>767</v>
      </c>
      <c r="B53" s="307" t="s">
        <v>774</v>
      </c>
      <c r="C53" s="307" t="s">
        <v>440</v>
      </c>
      <c r="D53" s="307" t="s">
        <v>133</v>
      </c>
      <c r="E53" s="307" t="s">
        <v>445</v>
      </c>
      <c r="F53" s="307" t="s">
        <v>446</v>
      </c>
      <c r="G53" s="307"/>
      <c r="H53" s="362" t="s">
        <v>443</v>
      </c>
      <c r="I53" s="307" t="s">
        <v>448</v>
      </c>
      <c r="J53" s="307"/>
      <c r="K53" s="307"/>
      <c r="L53" s="307"/>
      <c r="M53" s="309"/>
      <c r="N53" s="219" t="s">
        <v>934</v>
      </c>
      <c r="O53" s="230">
        <v>1</v>
      </c>
      <c r="P53" s="230">
        <v>1</v>
      </c>
      <c r="Q53" s="230">
        <v>1</v>
      </c>
      <c r="R53" s="230">
        <v>2</v>
      </c>
      <c r="S53" s="230">
        <v>0</v>
      </c>
      <c r="T53" s="230">
        <v>0</v>
      </c>
      <c r="U53" s="230">
        <v>0</v>
      </c>
      <c r="V53" s="230">
        <v>1</v>
      </c>
      <c r="W53" s="230">
        <v>0</v>
      </c>
      <c r="X53" s="230">
        <v>0</v>
      </c>
      <c r="Y53" s="230">
        <v>0</v>
      </c>
      <c r="Z53" s="230">
        <v>0</v>
      </c>
      <c r="AA53" s="230">
        <v>0</v>
      </c>
      <c r="AB53" s="230">
        <v>0</v>
      </c>
      <c r="AC53" s="230">
        <v>0</v>
      </c>
      <c r="AD53" s="230">
        <v>0</v>
      </c>
      <c r="AE53" s="230">
        <v>0</v>
      </c>
      <c r="AF53" s="230"/>
      <c r="AG53" s="230">
        <v>0</v>
      </c>
      <c r="AH53" s="230"/>
      <c r="AI53" s="230">
        <v>0</v>
      </c>
      <c r="AJ53" s="230">
        <v>0</v>
      </c>
      <c r="AK53" s="230">
        <v>0</v>
      </c>
      <c r="AL53" s="230">
        <v>0</v>
      </c>
      <c r="AM53" s="230">
        <v>0</v>
      </c>
      <c r="AN53" s="230">
        <v>0</v>
      </c>
      <c r="AO53" s="230">
        <v>0</v>
      </c>
      <c r="AP53" s="230">
        <v>0</v>
      </c>
      <c r="AQ53" s="230">
        <v>2</v>
      </c>
      <c r="AR53" s="230">
        <v>1</v>
      </c>
      <c r="AS53" s="230">
        <v>0</v>
      </c>
      <c r="AT53" s="230">
        <v>54</v>
      </c>
      <c r="AU53" s="230">
        <v>272</v>
      </c>
      <c r="AV53" s="230">
        <v>11</v>
      </c>
      <c r="AW53" s="230">
        <v>3</v>
      </c>
      <c r="AX53" s="230">
        <v>2</v>
      </c>
      <c r="AY53" s="230">
        <v>2</v>
      </c>
      <c r="AZ53" s="230">
        <v>30</v>
      </c>
      <c r="BA53" s="230">
        <v>31</v>
      </c>
      <c r="BB53" s="230">
        <v>18</v>
      </c>
      <c r="BC53" s="230">
        <v>17</v>
      </c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09">
        <f t="shared" ref="BO53:BO55" si="40">SUM(O53:BN53)</f>
        <v>449</v>
      </c>
    </row>
    <row r="54" spans="1:67" s="43" customForma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30">
        <v>1</v>
      </c>
      <c r="P54" s="230">
        <v>0</v>
      </c>
      <c r="Q54" s="230">
        <v>1</v>
      </c>
      <c r="R54" s="230">
        <v>0</v>
      </c>
      <c r="S54" s="230">
        <v>0</v>
      </c>
      <c r="T54" s="230">
        <v>0</v>
      </c>
      <c r="U54" s="230">
        <v>0</v>
      </c>
      <c r="V54" s="230">
        <v>0</v>
      </c>
      <c r="W54" s="230">
        <v>0</v>
      </c>
      <c r="X54" s="230">
        <v>1</v>
      </c>
      <c r="Y54" s="230">
        <v>0</v>
      </c>
      <c r="Z54" s="230">
        <v>1</v>
      </c>
      <c r="AA54" s="230">
        <v>1</v>
      </c>
      <c r="AB54" s="230">
        <v>1</v>
      </c>
      <c r="AC54" s="230">
        <v>1</v>
      </c>
      <c r="AD54" s="230">
        <v>0</v>
      </c>
      <c r="AE54" s="230">
        <v>0</v>
      </c>
      <c r="AF54" s="230"/>
      <c r="AG54" s="230">
        <v>0</v>
      </c>
      <c r="AH54" s="230"/>
      <c r="AI54" s="230">
        <v>1</v>
      </c>
      <c r="AJ54" s="230">
        <v>1</v>
      </c>
      <c r="AK54" s="230">
        <v>0</v>
      </c>
      <c r="AL54" s="230">
        <v>0</v>
      </c>
      <c r="AM54" s="230">
        <v>0</v>
      </c>
      <c r="AN54" s="230">
        <v>0</v>
      </c>
      <c r="AO54" s="230">
        <v>1</v>
      </c>
      <c r="AP54" s="230">
        <v>0</v>
      </c>
      <c r="AQ54" s="230"/>
      <c r="AR54" s="230">
        <v>0</v>
      </c>
      <c r="AS54" s="230">
        <v>2</v>
      </c>
      <c r="AT54" s="230">
        <v>26</v>
      </c>
      <c r="AU54" s="230">
        <v>163</v>
      </c>
      <c r="AV54" s="230">
        <v>30</v>
      </c>
      <c r="AW54" s="230">
        <v>25</v>
      </c>
      <c r="AX54" s="230">
        <v>9</v>
      </c>
      <c r="AY54" s="230">
        <v>10</v>
      </c>
      <c r="AZ54" s="230">
        <v>16</v>
      </c>
      <c r="BA54" s="230">
        <v>17</v>
      </c>
      <c r="BB54" s="230">
        <v>13</v>
      </c>
      <c r="BC54" s="230">
        <v>13</v>
      </c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09">
        <f t="shared" si="40"/>
        <v>334</v>
      </c>
    </row>
    <row r="55" spans="1:67" s="43" customForma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>
        <v>2</v>
      </c>
      <c r="P55" s="222">
        <v>1</v>
      </c>
      <c r="Q55" s="222">
        <v>2</v>
      </c>
      <c r="R55" s="222">
        <v>2</v>
      </c>
      <c r="S55" s="222">
        <v>0</v>
      </c>
      <c r="T55" s="222">
        <v>0</v>
      </c>
      <c r="U55" s="222">
        <v>0</v>
      </c>
      <c r="V55" s="222">
        <v>1</v>
      </c>
      <c r="W55" s="222">
        <v>0</v>
      </c>
      <c r="X55" s="222">
        <v>1</v>
      </c>
      <c r="Y55" s="222">
        <v>0</v>
      </c>
      <c r="Z55" s="222">
        <v>1</v>
      </c>
      <c r="AA55" s="222">
        <v>1</v>
      </c>
      <c r="AB55" s="222">
        <v>1</v>
      </c>
      <c r="AC55" s="222">
        <v>1</v>
      </c>
      <c r="AD55" s="222">
        <v>0</v>
      </c>
      <c r="AE55" s="222">
        <v>0</v>
      </c>
      <c r="AF55" s="222" t="s">
        <v>853</v>
      </c>
      <c r="AG55" s="222">
        <v>0</v>
      </c>
      <c r="AH55" s="222" t="s">
        <v>853</v>
      </c>
      <c r="AI55" s="222">
        <v>1</v>
      </c>
      <c r="AJ55" s="222">
        <v>1</v>
      </c>
      <c r="AK55" s="222">
        <v>0</v>
      </c>
      <c r="AL55" s="222">
        <v>0</v>
      </c>
      <c r="AM55" s="222">
        <v>0</v>
      </c>
      <c r="AN55" s="222">
        <v>0</v>
      </c>
      <c r="AO55" s="222">
        <v>1</v>
      </c>
      <c r="AP55" s="222">
        <v>0</v>
      </c>
      <c r="AQ55" s="222">
        <v>2</v>
      </c>
      <c r="AR55" s="222">
        <v>1</v>
      </c>
      <c r="AS55" s="222">
        <v>2</v>
      </c>
      <c r="AT55" s="222">
        <v>80</v>
      </c>
      <c r="AU55" s="222">
        <v>435</v>
      </c>
      <c r="AV55" s="222">
        <v>41</v>
      </c>
      <c r="AW55" s="222">
        <v>28</v>
      </c>
      <c r="AX55" s="222">
        <f t="shared" ref="AX55:BN55" si="41">IF(ISBLANK(AX53),"-",AX53+AX54)</f>
        <v>11</v>
      </c>
      <c r="AY55" s="222">
        <f t="shared" si="41"/>
        <v>12</v>
      </c>
      <c r="AZ55" s="222">
        <f t="shared" si="41"/>
        <v>46</v>
      </c>
      <c r="BA55" s="222">
        <f t="shared" si="41"/>
        <v>48</v>
      </c>
      <c r="BB55" s="222">
        <f t="shared" si="41"/>
        <v>31</v>
      </c>
      <c r="BC55" s="222">
        <f t="shared" si="41"/>
        <v>30</v>
      </c>
      <c r="BD55" s="222" t="str">
        <f t="shared" si="41"/>
        <v>-</v>
      </c>
      <c r="BE55" s="222" t="str">
        <f t="shared" si="41"/>
        <v>-</v>
      </c>
      <c r="BF55" s="222" t="str">
        <f t="shared" si="41"/>
        <v>-</v>
      </c>
      <c r="BG55" s="222" t="str">
        <f t="shared" si="41"/>
        <v>-</v>
      </c>
      <c r="BH55" s="222" t="str">
        <f t="shared" si="41"/>
        <v>-</v>
      </c>
      <c r="BI55" s="222" t="str">
        <f t="shared" si="41"/>
        <v>-</v>
      </c>
      <c r="BJ55" s="222" t="str">
        <f t="shared" si="41"/>
        <v>-</v>
      </c>
      <c r="BK55" s="222" t="str">
        <f t="shared" si="41"/>
        <v>-</v>
      </c>
      <c r="BL55" s="222" t="str">
        <f t="shared" si="41"/>
        <v>-</v>
      </c>
      <c r="BM55" s="222" t="str">
        <f t="shared" si="41"/>
        <v>-</v>
      </c>
      <c r="BN55" s="222" t="str">
        <f t="shared" si="41"/>
        <v>-</v>
      </c>
      <c r="BO55" s="207">
        <f t="shared" si="40"/>
        <v>783</v>
      </c>
    </row>
    <row r="56" spans="1:67" s="276" customForma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>
        <v>50</v>
      </c>
      <c r="P56" s="223">
        <v>100</v>
      </c>
      <c r="Q56" s="223">
        <v>50</v>
      </c>
      <c r="R56" s="223">
        <v>100</v>
      </c>
      <c r="S56" s="223" t="s">
        <v>853</v>
      </c>
      <c r="T56" s="223" t="s">
        <v>853</v>
      </c>
      <c r="U56" s="223" t="s">
        <v>853</v>
      </c>
      <c r="V56" s="223">
        <v>100</v>
      </c>
      <c r="W56" s="223" t="s">
        <v>853</v>
      </c>
      <c r="X56" s="223">
        <v>0</v>
      </c>
      <c r="Y56" s="223" t="s">
        <v>853</v>
      </c>
      <c r="Z56" s="223">
        <v>0</v>
      </c>
      <c r="AA56" s="223">
        <v>0</v>
      </c>
      <c r="AB56" s="223">
        <v>0</v>
      </c>
      <c r="AC56" s="223">
        <v>0</v>
      </c>
      <c r="AD56" s="223" t="s">
        <v>853</v>
      </c>
      <c r="AE56" s="223" t="s">
        <v>853</v>
      </c>
      <c r="AF56" s="223" t="s">
        <v>853</v>
      </c>
      <c r="AG56" s="223" t="s">
        <v>853</v>
      </c>
      <c r="AH56" s="223" t="s">
        <v>853</v>
      </c>
      <c r="AI56" s="223">
        <v>0</v>
      </c>
      <c r="AJ56" s="223">
        <v>0</v>
      </c>
      <c r="AK56" s="223" t="s">
        <v>853</v>
      </c>
      <c r="AL56" s="223" t="s">
        <v>853</v>
      </c>
      <c r="AM56" s="223" t="s">
        <v>853</v>
      </c>
      <c r="AN56" s="223" t="s">
        <v>853</v>
      </c>
      <c r="AO56" s="223">
        <v>0</v>
      </c>
      <c r="AP56" s="223" t="s">
        <v>853</v>
      </c>
      <c r="AQ56" s="223">
        <v>100</v>
      </c>
      <c r="AR56" s="223">
        <v>100</v>
      </c>
      <c r="AS56" s="223">
        <v>0</v>
      </c>
      <c r="AT56" s="223" t="s">
        <v>1227</v>
      </c>
      <c r="AU56" s="223" t="s">
        <v>1228</v>
      </c>
      <c r="AV56" s="223" t="s">
        <v>1229</v>
      </c>
      <c r="AW56" s="223" t="s">
        <v>1230</v>
      </c>
      <c r="AX56" s="223">
        <f t="shared" ref="AX56:BN56" si="42">IF(ISNUMBER(AX55),(IF(AX55&gt;0,(100/(AX53+AX54))*AX53,"-")),"-")</f>
        <v>18.181818181818183</v>
      </c>
      <c r="AY56" s="223">
        <f t="shared" si="42"/>
        <v>16.666666666666668</v>
      </c>
      <c r="AZ56" s="223">
        <f t="shared" si="42"/>
        <v>65.217391304347828</v>
      </c>
      <c r="BA56" s="223">
        <f t="shared" si="42"/>
        <v>64.583333333333343</v>
      </c>
      <c r="BB56" s="223">
        <f t="shared" si="42"/>
        <v>58.064516129032256</v>
      </c>
      <c r="BC56" s="223">
        <f t="shared" si="42"/>
        <v>56.666666666666671</v>
      </c>
      <c r="BD56" s="223" t="str">
        <f t="shared" si="42"/>
        <v>-</v>
      </c>
      <c r="BE56" s="223" t="str">
        <f t="shared" si="42"/>
        <v>-</v>
      </c>
      <c r="BF56" s="223" t="str">
        <f t="shared" si="42"/>
        <v>-</v>
      </c>
      <c r="BG56" s="223" t="str">
        <f t="shared" si="42"/>
        <v>-</v>
      </c>
      <c r="BH56" s="223" t="str">
        <f t="shared" si="42"/>
        <v>-</v>
      </c>
      <c r="BI56" s="223" t="str">
        <f t="shared" si="42"/>
        <v>-</v>
      </c>
      <c r="BJ56" s="223" t="str">
        <f t="shared" si="42"/>
        <v>-</v>
      </c>
      <c r="BK56" s="223" t="str">
        <f t="shared" si="42"/>
        <v>-</v>
      </c>
      <c r="BL56" s="223" t="str">
        <f t="shared" si="42"/>
        <v>-</v>
      </c>
      <c r="BM56" s="223" t="str">
        <f t="shared" si="42"/>
        <v>-</v>
      </c>
      <c r="BN56" s="223" t="str">
        <f t="shared" si="42"/>
        <v>-</v>
      </c>
      <c r="BO56" s="279">
        <f t="shared" ref="BO56:BO57" si="43">AVERAGE(O56:BN56)</f>
        <v>39.971836012812041</v>
      </c>
    </row>
    <row r="57" spans="1:67" s="43" customFormat="1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9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86" t="e">
        <f t="shared" si="43"/>
        <v>#DIV/0!</v>
      </c>
    </row>
    <row r="58" spans="1:67" s="43" customFormat="1" ht="12.75" customHeight="1" x14ac:dyDescent="0.2">
      <c r="A58" s="307" t="s">
        <v>767</v>
      </c>
      <c r="B58" s="307" t="s">
        <v>995</v>
      </c>
      <c r="C58" s="307" t="s">
        <v>440</v>
      </c>
      <c r="D58" s="307" t="s">
        <v>133</v>
      </c>
      <c r="E58" s="307" t="s">
        <v>1231</v>
      </c>
      <c r="F58" s="307" t="s">
        <v>996</v>
      </c>
      <c r="G58" s="307"/>
      <c r="H58" s="364" t="s">
        <v>1009</v>
      </c>
      <c r="I58" s="307" t="s">
        <v>997</v>
      </c>
      <c r="J58" s="307"/>
      <c r="K58" s="307"/>
      <c r="L58" s="307"/>
      <c r="M58" s="309"/>
      <c r="N58" s="219" t="s">
        <v>934</v>
      </c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>
        <v>0</v>
      </c>
      <c r="AP58" s="230">
        <v>2</v>
      </c>
      <c r="AQ58" s="230">
        <v>44</v>
      </c>
      <c r="AR58" s="230">
        <v>6</v>
      </c>
      <c r="AS58" s="230">
        <v>2</v>
      </c>
      <c r="AT58" s="230">
        <v>6</v>
      </c>
      <c r="AU58" s="230">
        <v>26</v>
      </c>
      <c r="AV58" s="230">
        <v>8</v>
      </c>
      <c r="AW58" s="230">
        <v>25</v>
      </c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09">
        <f t="shared" ref="BO58:BO60" si="44">SUM(O58:BN58)</f>
        <v>119</v>
      </c>
    </row>
    <row r="59" spans="1:67" s="43" customForma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>
        <v>6</v>
      </c>
      <c r="AP59" s="230">
        <v>19</v>
      </c>
      <c r="AQ59" s="230">
        <v>43</v>
      </c>
      <c r="AR59" s="230">
        <v>8</v>
      </c>
      <c r="AS59" s="230">
        <v>6</v>
      </c>
      <c r="AT59" s="230">
        <v>14</v>
      </c>
      <c r="AU59" s="230">
        <v>33</v>
      </c>
      <c r="AV59" s="230">
        <v>23</v>
      </c>
      <c r="AW59" s="230">
        <v>31</v>
      </c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09">
        <f t="shared" si="44"/>
        <v>183</v>
      </c>
    </row>
    <row r="60" spans="1:67" s="43" customForma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 t="s">
        <v>853</v>
      </c>
      <c r="P60" s="222" t="s">
        <v>853</v>
      </c>
      <c r="Q60" s="222" t="s">
        <v>853</v>
      </c>
      <c r="R60" s="222" t="s">
        <v>853</v>
      </c>
      <c r="S60" s="222" t="s">
        <v>853</v>
      </c>
      <c r="T60" s="222" t="s">
        <v>853</v>
      </c>
      <c r="U60" s="222" t="s">
        <v>853</v>
      </c>
      <c r="V60" s="222" t="s">
        <v>853</v>
      </c>
      <c r="W60" s="222" t="s">
        <v>853</v>
      </c>
      <c r="X60" s="222" t="s">
        <v>853</v>
      </c>
      <c r="Y60" s="222" t="s">
        <v>853</v>
      </c>
      <c r="Z60" s="222" t="s">
        <v>853</v>
      </c>
      <c r="AA60" s="222" t="s">
        <v>853</v>
      </c>
      <c r="AB60" s="222" t="s">
        <v>853</v>
      </c>
      <c r="AC60" s="222" t="s">
        <v>853</v>
      </c>
      <c r="AD60" s="222" t="s">
        <v>853</v>
      </c>
      <c r="AE60" s="222" t="s">
        <v>853</v>
      </c>
      <c r="AF60" s="222" t="s">
        <v>853</v>
      </c>
      <c r="AG60" s="222" t="s">
        <v>853</v>
      </c>
      <c r="AH60" s="222" t="s">
        <v>853</v>
      </c>
      <c r="AI60" s="222" t="s">
        <v>853</v>
      </c>
      <c r="AJ60" s="222" t="s">
        <v>853</v>
      </c>
      <c r="AK60" s="222" t="s">
        <v>853</v>
      </c>
      <c r="AL60" s="222" t="s">
        <v>853</v>
      </c>
      <c r="AM60" s="222" t="s">
        <v>853</v>
      </c>
      <c r="AN60" s="222" t="s">
        <v>853</v>
      </c>
      <c r="AO60" s="222">
        <v>6</v>
      </c>
      <c r="AP60" s="222">
        <v>21</v>
      </c>
      <c r="AQ60" s="222">
        <v>87</v>
      </c>
      <c r="AR60" s="222">
        <v>14</v>
      </c>
      <c r="AS60" s="222">
        <v>8</v>
      </c>
      <c r="AT60" s="222">
        <v>20</v>
      </c>
      <c r="AU60" s="222">
        <v>59</v>
      </c>
      <c r="AV60" s="222">
        <v>31</v>
      </c>
      <c r="AW60" s="222">
        <v>56</v>
      </c>
      <c r="AX60" s="222" t="str">
        <f t="shared" ref="AX60:BN60" si="45">IF(ISBLANK(AX58),"-",AX58+AX59)</f>
        <v>-</v>
      </c>
      <c r="AY60" s="222" t="str">
        <f t="shared" si="45"/>
        <v>-</v>
      </c>
      <c r="AZ60" s="222" t="str">
        <f t="shared" si="45"/>
        <v>-</v>
      </c>
      <c r="BA60" s="222" t="str">
        <f t="shared" si="45"/>
        <v>-</v>
      </c>
      <c r="BB60" s="222" t="str">
        <f t="shared" si="45"/>
        <v>-</v>
      </c>
      <c r="BC60" s="222" t="str">
        <f t="shared" si="45"/>
        <v>-</v>
      </c>
      <c r="BD60" s="222" t="str">
        <f t="shared" si="45"/>
        <v>-</v>
      </c>
      <c r="BE60" s="222" t="str">
        <f t="shared" si="45"/>
        <v>-</v>
      </c>
      <c r="BF60" s="222" t="str">
        <f t="shared" si="45"/>
        <v>-</v>
      </c>
      <c r="BG60" s="222" t="str">
        <f t="shared" si="45"/>
        <v>-</v>
      </c>
      <c r="BH60" s="222" t="str">
        <f t="shared" si="45"/>
        <v>-</v>
      </c>
      <c r="BI60" s="222" t="str">
        <f t="shared" si="45"/>
        <v>-</v>
      </c>
      <c r="BJ60" s="222" t="str">
        <f t="shared" si="45"/>
        <v>-</v>
      </c>
      <c r="BK60" s="222" t="str">
        <f t="shared" si="45"/>
        <v>-</v>
      </c>
      <c r="BL60" s="222" t="str">
        <f t="shared" si="45"/>
        <v>-</v>
      </c>
      <c r="BM60" s="222" t="str">
        <f t="shared" si="45"/>
        <v>-</v>
      </c>
      <c r="BN60" s="222" t="str">
        <f t="shared" si="45"/>
        <v>-</v>
      </c>
      <c r="BO60" s="207">
        <f t="shared" si="44"/>
        <v>302</v>
      </c>
    </row>
    <row r="61" spans="1:67" s="278" customForma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 t="s">
        <v>853</v>
      </c>
      <c r="P61" s="223" t="s">
        <v>853</v>
      </c>
      <c r="Q61" s="223" t="s">
        <v>853</v>
      </c>
      <c r="R61" s="223" t="s">
        <v>853</v>
      </c>
      <c r="S61" s="223" t="s">
        <v>853</v>
      </c>
      <c r="T61" s="223" t="s">
        <v>853</v>
      </c>
      <c r="U61" s="223" t="s">
        <v>853</v>
      </c>
      <c r="V61" s="223" t="s">
        <v>853</v>
      </c>
      <c r="W61" s="223" t="s">
        <v>853</v>
      </c>
      <c r="X61" s="223" t="s">
        <v>853</v>
      </c>
      <c r="Y61" s="223" t="s">
        <v>853</v>
      </c>
      <c r="Z61" s="223" t="s">
        <v>853</v>
      </c>
      <c r="AA61" s="223" t="s">
        <v>853</v>
      </c>
      <c r="AB61" s="223" t="s">
        <v>853</v>
      </c>
      <c r="AC61" s="223" t="s">
        <v>853</v>
      </c>
      <c r="AD61" s="223" t="s">
        <v>853</v>
      </c>
      <c r="AE61" s="223" t="s">
        <v>853</v>
      </c>
      <c r="AF61" s="223" t="s">
        <v>853</v>
      </c>
      <c r="AG61" s="223" t="s">
        <v>853</v>
      </c>
      <c r="AH61" s="223" t="s">
        <v>853</v>
      </c>
      <c r="AI61" s="223" t="s">
        <v>853</v>
      </c>
      <c r="AJ61" s="223" t="s">
        <v>853</v>
      </c>
      <c r="AK61" s="223" t="s">
        <v>853</v>
      </c>
      <c r="AL61" s="223" t="s">
        <v>853</v>
      </c>
      <c r="AM61" s="223" t="s">
        <v>853</v>
      </c>
      <c r="AN61" s="223" t="s">
        <v>853</v>
      </c>
      <c r="AO61" s="223">
        <v>0</v>
      </c>
      <c r="AP61" s="223" t="s">
        <v>1232</v>
      </c>
      <c r="AQ61" s="223" t="s">
        <v>1233</v>
      </c>
      <c r="AR61" s="223" t="s">
        <v>1216</v>
      </c>
      <c r="AS61" s="223">
        <v>25</v>
      </c>
      <c r="AT61" s="223">
        <v>30</v>
      </c>
      <c r="AU61" s="223" t="s">
        <v>1234</v>
      </c>
      <c r="AV61" s="223" t="s">
        <v>1235</v>
      </c>
      <c r="AW61" s="223" t="s">
        <v>1236</v>
      </c>
      <c r="AX61" s="223" t="str">
        <f t="shared" ref="AX61:BN61" si="46">IF(ISNUMBER(AX60),(IF(AX60&gt;0,(100/(AX58+AX59))*AX58,"-")),"-")</f>
        <v>-</v>
      </c>
      <c r="AY61" s="223" t="str">
        <f t="shared" si="46"/>
        <v>-</v>
      </c>
      <c r="AZ61" s="223" t="str">
        <f t="shared" si="46"/>
        <v>-</v>
      </c>
      <c r="BA61" s="223" t="str">
        <f t="shared" si="46"/>
        <v>-</v>
      </c>
      <c r="BB61" s="223" t="str">
        <f t="shared" si="46"/>
        <v>-</v>
      </c>
      <c r="BC61" s="223" t="str">
        <f t="shared" si="46"/>
        <v>-</v>
      </c>
      <c r="BD61" s="223" t="str">
        <f t="shared" si="46"/>
        <v>-</v>
      </c>
      <c r="BE61" s="223" t="str">
        <f t="shared" si="46"/>
        <v>-</v>
      </c>
      <c r="BF61" s="223" t="str">
        <f t="shared" si="46"/>
        <v>-</v>
      </c>
      <c r="BG61" s="223" t="str">
        <f t="shared" si="46"/>
        <v>-</v>
      </c>
      <c r="BH61" s="223" t="str">
        <f t="shared" si="46"/>
        <v>-</v>
      </c>
      <c r="BI61" s="223" t="str">
        <f t="shared" si="46"/>
        <v>-</v>
      </c>
      <c r="BJ61" s="223" t="str">
        <f t="shared" si="46"/>
        <v>-</v>
      </c>
      <c r="BK61" s="223" t="str">
        <f t="shared" si="46"/>
        <v>-</v>
      </c>
      <c r="BL61" s="223" t="str">
        <f t="shared" si="46"/>
        <v>-</v>
      </c>
      <c r="BM61" s="223" t="str">
        <f t="shared" si="46"/>
        <v>-</v>
      </c>
      <c r="BN61" s="223" t="str">
        <f t="shared" si="46"/>
        <v>-</v>
      </c>
      <c r="BO61" s="277">
        <f t="shared" ref="BO61:BO62" si="47">AVERAGE(O61:BN61)</f>
        <v>18.333333333333332</v>
      </c>
    </row>
    <row r="62" spans="1:67" s="43" customFormat="1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9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86" t="e">
        <f t="shared" si="47"/>
        <v>#DIV/0!</v>
      </c>
    </row>
    <row r="63" spans="1:67" s="44" customFormat="1" ht="12.75" customHeight="1" x14ac:dyDescent="0.2">
      <c r="A63" s="307" t="s">
        <v>767</v>
      </c>
      <c r="B63" s="307" t="s">
        <v>998</v>
      </c>
      <c r="C63" s="307" t="s">
        <v>440</v>
      </c>
      <c r="D63" s="307" t="s">
        <v>133</v>
      </c>
      <c r="E63" s="307" t="s">
        <v>1231</v>
      </c>
      <c r="F63" s="307" t="s">
        <v>996</v>
      </c>
      <c r="G63" s="307"/>
      <c r="H63" s="364" t="s">
        <v>1009</v>
      </c>
      <c r="I63" s="307" t="s">
        <v>999</v>
      </c>
      <c r="J63" s="307"/>
      <c r="K63" s="307"/>
      <c r="L63" s="307"/>
      <c r="M63" s="309"/>
      <c r="N63" s="219" t="s">
        <v>934</v>
      </c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>
        <v>5</v>
      </c>
      <c r="AP63" s="230">
        <v>3</v>
      </c>
      <c r="AQ63" s="230">
        <v>4</v>
      </c>
      <c r="AR63" s="230">
        <v>2</v>
      </c>
      <c r="AS63" s="230">
        <v>11</v>
      </c>
      <c r="AT63" s="230">
        <v>7</v>
      </c>
      <c r="AU63" s="230">
        <v>9</v>
      </c>
      <c r="AV63" s="230">
        <v>4</v>
      </c>
      <c r="AW63" s="230">
        <v>11</v>
      </c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09">
        <f t="shared" ref="BO63:BO65" si="48">SUM(O63:BN63)</f>
        <v>56</v>
      </c>
    </row>
    <row r="64" spans="1:67" s="44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>
        <v>20</v>
      </c>
      <c r="AP64" s="230">
        <v>27</v>
      </c>
      <c r="AQ64" s="230">
        <v>11</v>
      </c>
      <c r="AR64" s="230">
        <v>6</v>
      </c>
      <c r="AS64" s="230">
        <v>10</v>
      </c>
      <c r="AT64" s="230">
        <v>10</v>
      </c>
      <c r="AU64" s="230">
        <v>10</v>
      </c>
      <c r="AV64" s="230">
        <v>4</v>
      </c>
      <c r="AW64" s="230">
        <v>14</v>
      </c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09">
        <f t="shared" si="48"/>
        <v>112</v>
      </c>
    </row>
    <row r="65" spans="1:67" s="44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 t="s">
        <v>853</v>
      </c>
      <c r="P65" s="222" t="s">
        <v>853</v>
      </c>
      <c r="Q65" s="222" t="s">
        <v>853</v>
      </c>
      <c r="R65" s="222" t="s">
        <v>853</v>
      </c>
      <c r="S65" s="222" t="s">
        <v>853</v>
      </c>
      <c r="T65" s="222" t="s">
        <v>853</v>
      </c>
      <c r="U65" s="222" t="s">
        <v>853</v>
      </c>
      <c r="V65" s="222" t="s">
        <v>853</v>
      </c>
      <c r="W65" s="222" t="s">
        <v>853</v>
      </c>
      <c r="X65" s="222" t="s">
        <v>853</v>
      </c>
      <c r="Y65" s="222" t="s">
        <v>853</v>
      </c>
      <c r="Z65" s="222" t="s">
        <v>853</v>
      </c>
      <c r="AA65" s="222" t="s">
        <v>853</v>
      </c>
      <c r="AB65" s="222" t="s">
        <v>853</v>
      </c>
      <c r="AC65" s="222" t="s">
        <v>853</v>
      </c>
      <c r="AD65" s="222" t="s">
        <v>853</v>
      </c>
      <c r="AE65" s="222" t="s">
        <v>853</v>
      </c>
      <c r="AF65" s="222" t="s">
        <v>853</v>
      </c>
      <c r="AG65" s="222" t="s">
        <v>853</v>
      </c>
      <c r="AH65" s="222" t="s">
        <v>853</v>
      </c>
      <c r="AI65" s="222" t="s">
        <v>853</v>
      </c>
      <c r="AJ65" s="222" t="s">
        <v>853</v>
      </c>
      <c r="AK65" s="222" t="s">
        <v>853</v>
      </c>
      <c r="AL65" s="222" t="s">
        <v>853</v>
      </c>
      <c r="AM65" s="222" t="s">
        <v>853</v>
      </c>
      <c r="AN65" s="222" t="s">
        <v>853</v>
      </c>
      <c r="AO65" s="222">
        <v>25</v>
      </c>
      <c r="AP65" s="222">
        <v>30</v>
      </c>
      <c r="AQ65" s="222">
        <v>15</v>
      </c>
      <c r="AR65" s="222">
        <v>8</v>
      </c>
      <c r="AS65" s="222">
        <v>21</v>
      </c>
      <c r="AT65" s="222">
        <v>17</v>
      </c>
      <c r="AU65" s="222">
        <v>19</v>
      </c>
      <c r="AV65" s="222">
        <v>8</v>
      </c>
      <c r="AW65" s="222">
        <v>25</v>
      </c>
      <c r="AX65" s="222" t="str">
        <f t="shared" ref="AX65:BN65" si="49">IF(ISBLANK(AX63),"-",AX63+AX64)</f>
        <v>-</v>
      </c>
      <c r="AY65" s="222" t="str">
        <f t="shared" si="49"/>
        <v>-</v>
      </c>
      <c r="AZ65" s="222" t="str">
        <f t="shared" si="49"/>
        <v>-</v>
      </c>
      <c r="BA65" s="222" t="str">
        <f t="shared" si="49"/>
        <v>-</v>
      </c>
      <c r="BB65" s="222" t="str">
        <f t="shared" si="49"/>
        <v>-</v>
      </c>
      <c r="BC65" s="222" t="str">
        <f t="shared" si="49"/>
        <v>-</v>
      </c>
      <c r="BD65" s="222" t="str">
        <f t="shared" si="49"/>
        <v>-</v>
      </c>
      <c r="BE65" s="222" t="str">
        <f t="shared" si="49"/>
        <v>-</v>
      </c>
      <c r="BF65" s="222" t="str">
        <f t="shared" si="49"/>
        <v>-</v>
      </c>
      <c r="BG65" s="222" t="str">
        <f t="shared" si="49"/>
        <v>-</v>
      </c>
      <c r="BH65" s="222" t="str">
        <f t="shared" si="49"/>
        <v>-</v>
      </c>
      <c r="BI65" s="222" t="str">
        <f t="shared" si="49"/>
        <v>-</v>
      </c>
      <c r="BJ65" s="222" t="str">
        <f t="shared" si="49"/>
        <v>-</v>
      </c>
      <c r="BK65" s="222" t="str">
        <f t="shared" si="49"/>
        <v>-</v>
      </c>
      <c r="BL65" s="222" t="str">
        <f t="shared" si="49"/>
        <v>-</v>
      </c>
      <c r="BM65" s="222" t="str">
        <f t="shared" si="49"/>
        <v>-</v>
      </c>
      <c r="BN65" s="222" t="str">
        <f t="shared" si="49"/>
        <v>-</v>
      </c>
      <c r="BO65" s="207">
        <f t="shared" si="48"/>
        <v>168</v>
      </c>
    </row>
    <row r="66" spans="1:67" s="278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">
        <v>853</v>
      </c>
      <c r="P66" s="223" t="s">
        <v>853</v>
      </c>
      <c r="Q66" s="223" t="s">
        <v>853</v>
      </c>
      <c r="R66" s="223" t="s">
        <v>853</v>
      </c>
      <c r="S66" s="223" t="s">
        <v>853</v>
      </c>
      <c r="T66" s="223" t="s">
        <v>853</v>
      </c>
      <c r="U66" s="223" t="s">
        <v>853</v>
      </c>
      <c r="V66" s="223" t="s">
        <v>853</v>
      </c>
      <c r="W66" s="223" t="s">
        <v>853</v>
      </c>
      <c r="X66" s="223" t="s">
        <v>853</v>
      </c>
      <c r="Y66" s="223" t="s">
        <v>853</v>
      </c>
      <c r="Z66" s="223" t="s">
        <v>853</v>
      </c>
      <c r="AA66" s="223" t="s">
        <v>853</v>
      </c>
      <c r="AB66" s="223" t="s">
        <v>853</v>
      </c>
      <c r="AC66" s="223" t="s">
        <v>853</v>
      </c>
      <c r="AD66" s="223" t="s">
        <v>853</v>
      </c>
      <c r="AE66" s="223" t="s">
        <v>853</v>
      </c>
      <c r="AF66" s="223" t="s">
        <v>853</v>
      </c>
      <c r="AG66" s="223" t="s">
        <v>853</v>
      </c>
      <c r="AH66" s="223" t="s">
        <v>853</v>
      </c>
      <c r="AI66" s="223" t="s">
        <v>853</v>
      </c>
      <c r="AJ66" s="223" t="s">
        <v>853</v>
      </c>
      <c r="AK66" s="223" t="s">
        <v>853</v>
      </c>
      <c r="AL66" s="223" t="s">
        <v>853</v>
      </c>
      <c r="AM66" s="223" t="s">
        <v>853</v>
      </c>
      <c r="AN66" s="223" t="s">
        <v>853</v>
      </c>
      <c r="AO66" s="223">
        <v>20</v>
      </c>
      <c r="AP66" s="223">
        <v>10</v>
      </c>
      <c r="AQ66" s="223" t="s">
        <v>1237</v>
      </c>
      <c r="AR66" s="223">
        <v>25</v>
      </c>
      <c r="AS66" s="223" t="s">
        <v>1238</v>
      </c>
      <c r="AT66" s="223" t="s">
        <v>1239</v>
      </c>
      <c r="AU66" s="223" t="s">
        <v>1240</v>
      </c>
      <c r="AV66" s="223">
        <v>50</v>
      </c>
      <c r="AW66" s="223">
        <v>44</v>
      </c>
      <c r="AX66" s="223" t="str">
        <f t="shared" ref="AX66:BN66" si="50">IF(ISNUMBER(AX65),(IF(AX65&gt;0,(100/(AX63+AX64))*AX63,"-")),"-")</f>
        <v>-</v>
      </c>
      <c r="AY66" s="223" t="str">
        <f t="shared" si="50"/>
        <v>-</v>
      </c>
      <c r="AZ66" s="223" t="str">
        <f t="shared" si="50"/>
        <v>-</v>
      </c>
      <c r="BA66" s="223" t="str">
        <f t="shared" si="50"/>
        <v>-</v>
      </c>
      <c r="BB66" s="223" t="str">
        <f t="shared" si="50"/>
        <v>-</v>
      </c>
      <c r="BC66" s="223" t="str">
        <f t="shared" si="50"/>
        <v>-</v>
      </c>
      <c r="BD66" s="223" t="str">
        <f t="shared" si="50"/>
        <v>-</v>
      </c>
      <c r="BE66" s="223" t="str">
        <f t="shared" si="50"/>
        <v>-</v>
      </c>
      <c r="BF66" s="223" t="str">
        <f t="shared" si="50"/>
        <v>-</v>
      </c>
      <c r="BG66" s="223" t="str">
        <f t="shared" si="50"/>
        <v>-</v>
      </c>
      <c r="BH66" s="223" t="str">
        <f t="shared" si="50"/>
        <v>-</v>
      </c>
      <c r="BI66" s="223" t="str">
        <f t="shared" si="50"/>
        <v>-</v>
      </c>
      <c r="BJ66" s="223" t="str">
        <f t="shared" si="50"/>
        <v>-</v>
      </c>
      <c r="BK66" s="223" t="str">
        <f t="shared" si="50"/>
        <v>-</v>
      </c>
      <c r="BL66" s="223" t="str">
        <f t="shared" si="50"/>
        <v>-</v>
      </c>
      <c r="BM66" s="223" t="str">
        <f t="shared" si="50"/>
        <v>-</v>
      </c>
      <c r="BN66" s="223" t="str">
        <f t="shared" si="50"/>
        <v>-</v>
      </c>
      <c r="BO66" s="277">
        <f t="shared" ref="BO66:BO67" si="51">AVERAGE(O66:BN66)</f>
        <v>29.8</v>
      </c>
    </row>
    <row r="67" spans="1:67" s="44" customFormat="1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9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86" t="e">
        <f t="shared" si="51"/>
        <v>#DIV/0!</v>
      </c>
    </row>
    <row r="68" spans="1:67" s="44" customFormat="1" ht="12.75" customHeight="1" x14ac:dyDescent="0.2">
      <c r="A68" s="307" t="s">
        <v>767</v>
      </c>
      <c r="B68" s="307" t="s">
        <v>1000</v>
      </c>
      <c r="C68" s="307" t="s">
        <v>1010</v>
      </c>
      <c r="D68" s="307" t="s">
        <v>133</v>
      </c>
      <c r="E68" s="307" t="s">
        <v>1231</v>
      </c>
      <c r="F68" s="307" t="s">
        <v>996</v>
      </c>
      <c r="G68" s="307"/>
      <c r="H68" s="364" t="s">
        <v>1009</v>
      </c>
      <c r="I68" s="307" t="s">
        <v>1001</v>
      </c>
      <c r="J68" s="307"/>
      <c r="K68" s="307"/>
      <c r="L68" s="307"/>
      <c r="M68" s="309"/>
      <c r="N68" s="219" t="s">
        <v>934</v>
      </c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>
        <v>9</v>
      </c>
      <c r="AP68" s="230">
        <v>61</v>
      </c>
      <c r="AQ68" s="230">
        <v>344</v>
      </c>
      <c r="AR68" s="230">
        <v>97</v>
      </c>
      <c r="AS68" s="230">
        <v>123</v>
      </c>
      <c r="AT68" s="230">
        <v>312</v>
      </c>
      <c r="AU68" s="230">
        <v>269</v>
      </c>
      <c r="AV68" s="230">
        <v>382</v>
      </c>
      <c r="AW68" s="230">
        <v>127</v>
      </c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09">
        <f t="shared" ref="BO68:BO70" si="52">SUM(O68:BN68)</f>
        <v>1724</v>
      </c>
    </row>
    <row r="69" spans="1:67" s="44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>
        <v>27</v>
      </c>
      <c r="AP69" s="230">
        <v>105</v>
      </c>
      <c r="AQ69" s="230">
        <v>422</v>
      </c>
      <c r="AR69" s="230">
        <v>91</v>
      </c>
      <c r="AS69" s="230">
        <v>181</v>
      </c>
      <c r="AT69" s="230">
        <v>237</v>
      </c>
      <c r="AU69" s="230">
        <v>194</v>
      </c>
      <c r="AV69" s="230">
        <v>222</v>
      </c>
      <c r="AW69" s="230">
        <v>90</v>
      </c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09">
        <f t="shared" si="52"/>
        <v>1569</v>
      </c>
    </row>
    <row r="70" spans="1:67" s="44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 t="s">
        <v>853</v>
      </c>
      <c r="P70" s="222" t="s">
        <v>853</v>
      </c>
      <c r="Q70" s="222" t="s">
        <v>853</v>
      </c>
      <c r="R70" s="222" t="s">
        <v>853</v>
      </c>
      <c r="S70" s="222" t="s">
        <v>853</v>
      </c>
      <c r="T70" s="222" t="s">
        <v>853</v>
      </c>
      <c r="U70" s="222" t="s">
        <v>853</v>
      </c>
      <c r="V70" s="222" t="s">
        <v>853</v>
      </c>
      <c r="W70" s="222" t="s">
        <v>853</v>
      </c>
      <c r="X70" s="222" t="s">
        <v>853</v>
      </c>
      <c r="Y70" s="222" t="s">
        <v>853</v>
      </c>
      <c r="Z70" s="222" t="s">
        <v>853</v>
      </c>
      <c r="AA70" s="222" t="s">
        <v>853</v>
      </c>
      <c r="AB70" s="222" t="s">
        <v>853</v>
      </c>
      <c r="AC70" s="222" t="s">
        <v>853</v>
      </c>
      <c r="AD70" s="222" t="s">
        <v>853</v>
      </c>
      <c r="AE70" s="222" t="s">
        <v>853</v>
      </c>
      <c r="AF70" s="222" t="s">
        <v>853</v>
      </c>
      <c r="AG70" s="222" t="s">
        <v>853</v>
      </c>
      <c r="AH70" s="222" t="s">
        <v>853</v>
      </c>
      <c r="AI70" s="222" t="s">
        <v>853</v>
      </c>
      <c r="AJ70" s="222" t="s">
        <v>853</v>
      </c>
      <c r="AK70" s="222" t="s">
        <v>853</v>
      </c>
      <c r="AL70" s="222" t="s">
        <v>853</v>
      </c>
      <c r="AM70" s="222" t="s">
        <v>853</v>
      </c>
      <c r="AN70" s="222" t="s">
        <v>853</v>
      </c>
      <c r="AO70" s="222">
        <v>36</v>
      </c>
      <c r="AP70" s="222">
        <v>166</v>
      </c>
      <c r="AQ70" s="222">
        <v>766</v>
      </c>
      <c r="AR70" s="222">
        <v>188</v>
      </c>
      <c r="AS70" s="222">
        <v>304</v>
      </c>
      <c r="AT70" s="222">
        <v>549</v>
      </c>
      <c r="AU70" s="222">
        <v>463</v>
      </c>
      <c r="AV70" s="222">
        <v>604</v>
      </c>
      <c r="AW70" s="222">
        <v>217</v>
      </c>
      <c r="AX70" s="222" t="str">
        <f t="shared" ref="AX70:BN70" si="53">IF(ISBLANK(AX68),"-",AX68+AX69)</f>
        <v>-</v>
      </c>
      <c r="AY70" s="222" t="str">
        <f t="shared" si="53"/>
        <v>-</v>
      </c>
      <c r="AZ70" s="222" t="str">
        <f t="shared" si="53"/>
        <v>-</v>
      </c>
      <c r="BA70" s="222" t="str">
        <f t="shared" si="53"/>
        <v>-</v>
      </c>
      <c r="BB70" s="222" t="str">
        <f t="shared" si="53"/>
        <v>-</v>
      </c>
      <c r="BC70" s="222" t="str">
        <f t="shared" si="53"/>
        <v>-</v>
      </c>
      <c r="BD70" s="222" t="str">
        <f t="shared" si="53"/>
        <v>-</v>
      </c>
      <c r="BE70" s="222" t="str">
        <f t="shared" si="53"/>
        <v>-</v>
      </c>
      <c r="BF70" s="222" t="str">
        <f t="shared" si="53"/>
        <v>-</v>
      </c>
      <c r="BG70" s="222" t="str">
        <f t="shared" si="53"/>
        <v>-</v>
      </c>
      <c r="BH70" s="222" t="str">
        <f t="shared" si="53"/>
        <v>-</v>
      </c>
      <c r="BI70" s="222" t="str">
        <f t="shared" si="53"/>
        <v>-</v>
      </c>
      <c r="BJ70" s="222" t="str">
        <f t="shared" si="53"/>
        <v>-</v>
      </c>
      <c r="BK70" s="222" t="str">
        <f t="shared" si="53"/>
        <v>-</v>
      </c>
      <c r="BL70" s="222" t="str">
        <f t="shared" si="53"/>
        <v>-</v>
      </c>
      <c r="BM70" s="222" t="str">
        <f t="shared" si="53"/>
        <v>-</v>
      </c>
      <c r="BN70" s="222" t="str">
        <f t="shared" si="53"/>
        <v>-</v>
      </c>
      <c r="BO70" s="207">
        <f t="shared" si="52"/>
        <v>3293</v>
      </c>
    </row>
    <row r="71" spans="1:67" s="276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">
        <v>853</v>
      </c>
      <c r="P71" s="223" t="s">
        <v>853</v>
      </c>
      <c r="Q71" s="223" t="s">
        <v>853</v>
      </c>
      <c r="R71" s="223" t="s">
        <v>853</v>
      </c>
      <c r="S71" s="223" t="s">
        <v>853</v>
      </c>
      <c r="T71" s="223" t="s">
        <v>853</v>
      </c>
      <c r="U71" s="223" t="s">
        <v>853</v>
      </c>
      <c r="V71" s="223" t="s">
        <v>853</v>
      </c>
      <c r="W71" s="223" t="s">
        <v>853</v>
      </c>
      <c r="X71" s="223" t="s">
        <v>853</v>
      </c>
      <c r="Y71" s="223" t="s">
        <v>853</v>
      </c>
      <c r="Z71" s="223" t="s">
        <v>853</v>
      </c>
      <c r="AA71" s="223" t="s">
        <v>853</v>
      </c>
      <c r="AB71" s="223" t="s">
        <v>853</v>
      </c>
      <c r="AC71" s="223" t="s">
        <v>853</v>
      </c>
      <c r="AD71" s="223" t="s">
        <v>853</v>
      </c>
      <c r="AE71" s="223" t="s">
        <v>853</v>
      </c>
      <c r="AF71" s="223" t="s">
        <v>853</v>
      </c>
      <c r="AG71" s="223" t="s">
        <v>853</v>
      </c>
      <c r="AH71" s="223" t="s">
        <v>853</v>
      </c>
      <c r="AI71" s="223" t="s">
        <v>853</v>
      </c>
      <c r="AJ71" s="223" t="s">
        <v>853</v>
      </c>
      <c r="AK71" s="223" t="s">
        <v>853</v>
      </c>
      <c r="AL71" s="223" t="s">
        <v>853</v>
      </c>
      <c r="AM71" s="223" t="s">
        <v>853</v>
      </c>
      <c r="AN71" s="223" t="s">
        <v>853</v>
      </c>
      <c r="AO71" s="223">
        <v>25</v>
      </c>
      <c r="AP71" s="223" t="s">
        <v>1241</v>
      </c>
      <c r="AQ71" s="223" t="s">
        <v>1242</v>
      </c>
      <c r="AR71" s="223" t="s">
        <v>1243</v>
      </c>
      <c r="AS71" s="223" t="s">
        <v>1244</v>
      </c>
      <c r="AT71" s="223" t="s">
        <v>1245</v>
      </c>
      <c r="AU71" s="223" t="s">
        <v>1246</v>
      </c>
      <c r="AV71" s="223" t="s">
        <v>1247</v>
      </c>
      <c r="AW71" s="223" t="s">
        <v>1248</v>
      </c>
      <c r="AX71" s="223" t="str">
        <f t="shared" ref="AX71:BN71" si="54">IF(ISNUMBER(AX70),(IF(AX70&gt;0,(100/(AX68+AX69))*AX68,"-")),"-")</f>
        <v>-</v>
      </c>
      <c r="AY71" s="223" t="str">
        <f t="shared" si="54"/>
        <v>-</v>
      </c>
      <c r="AZ71" s="223" t="str">
        <f t="shared" si="54"/>
        <v>-</v>
      </c>
      <c r="BA71" s="223" t="str">
        <f t="shared" si="54"/>
        <v>-</v>
      </c>
      <c r="BB71" s="223" t="str">
        <f t="shared" si="54"/>
        <v>-</v>
      </c>
      <c r="BC71" s="223" t="str">
        <f t="shared" si="54"/>
        <v>-</v>
      </c>
      <c r="BD71" s="223" t="str">
        <f t="shared" si="54"/>
        <v>-</v>
      </c>
      <c r="BE71" s="223" t="str">
        <f t="shared" si="54"/>
        <v>-</v>
      </c>
      <c r="BF71" s="223" t="str">
        <f t="shared" si="54"/>
        <v>-</v>
      </c>
      <c r="BG71" s="223" t="str">
        <f t="shared" si="54"/>
        <v>-</v>
      </c>
      <c r="BH71" s="223" t="str">
        <f t="shared" si="54"/>
        <v>-</v>
      </c>
      <c r="BI71" s="223" t="str">
        <f t="shared" si="54"/>
        <v>-</v>
      </c>
      <c r="BJ71" s="223" t="str">
        <f t="shared" si="54"/>
        <v>-</v>
      </c>
      <c r="BK71" s="223" t="str">
        <f t="shared" si="54"/>
        <v>-</v>
      </c>
      <c r="BL71" s="223" t="str">
        <f t="shared" si="54"/>
        <v>-</v>
      </c>
      <c r="BM71" s="223" t="str">
        <f t="shared" si="54"/>
        <v>-</v>
      </c>
      <c r="BN71" s="223" t="str">
        <f t="shared" si="54"/>
        <v>-</v>
      </c>
      <c r="BO71" s="275">
        <f t="shared" ref="BO71:BO72" si="55">AVERAGE(O71:BN71)</f>
        <v>25</v>
      </c>
    </row>
    <row r="72" spans="1:67" s="44" customFormat="1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9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86" t="e">
        <f t="shared" si="55"/>
        <v>#DIV/0!</v>
      </c>
    </row>
    <row r="73" spans="1:67" s="44" customFormat="1" ht="12.75" customHeight="1" x14ac:dyDescent="0.2">
      <c r="A73" s="307" t="s">
        <v>767</v>
      </c>
      <c r="B73" s="307" t="s">
        <v>1011</v>
      </c>
      <c r="C73" s="307" t="s">
        <v>440</v>
      </c>
      <c r="D73" s="307" t="s">
        <v>133</v>
      </c>
      <c r="E73" s="307" t="s">
        <v>1231</v>
      </c>
      <c r="F73" s="307" t="s">
        <v>996</v>
      </c>
      <c r="G73" s="307"/>
      <c r="H73" s="364" t="s">
        <v>1009</v>
      </c>
      <c r="I73" s="307" t="s">
        <v>1012</v>
      </c>
      <c r="J73" s="307"/>
      <c r="K73" s="307"/>
      <c r="L73" s="307"/>
      <c r="M73" s="309"/>
      <c r="N73" s="219" t="s">
        <v>934</v>
      </c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>
        <v>6</v>
      </c>
      <c r="AQ73" s="230">
        <v>12</v>
      </c>
      <c r="AR73" s="230">
        <v>2</v>
      </c>
      <c r="AS73" s="230">
        <v>9</v>
      </c>
      <c r="AT73" s="230">
        <v>37</v>
      </c>
      <c r="AU73" s="230">
        <v>21</v>
      </c>
      <c r="AV73" s="230">
        <v>75</v>
      </c>
      <c r="AW73" s="230">
        <v>12</v>
      </c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09">
        <f t="shared" ref="BO73:BO75" si="56">SUM(O73:BN73)</f>
        <v>174</v>
      </c>
    </row>
    <row r="74" spans="1:67" s="44" customForma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19" t="s">
        <v>935</v>
      </c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>
        <v>10</v>
      </c>
      <c r="AQ74" s="230">
        <v>14</v>
      </c>
      <c r="AR74" s="230">
        <v>3</v>
      </c>
      <c r="AS74" s="230">
        <v>11</v>
      </c>
      <c r="AT74" s="230">
        <v>20</v>
      </c>
      <c r="AU74" s="230">
        <v>14</v>
      </c>
      <c r="AV74" s="230">
        <v>35</v>
      </c>
      <c r="AW74" s="230">
        <v>9</v>
      </c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09">
        <f t="shared" si="56"/>
        <v>116</v>
      </c>
    </row>
    <row r="75" spans="1:67" s="44" customForma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21" t="s">
        <v>633</v>
      </c>
      <c r="O75" s="222" t="s">
        <v>853</v>
      </c>
      <c r="P75" s="222" t="s">
        <v>853</v>
      </c>
      <c r="Q75" s="222" t="s">
        <v>853</v>
      </c>
      <c r="R75" s="222" t="s">
        <v>853</v>
      </c>
      <c r="S75" s="222" t="s">
        <v>853</v>
      </c>
      <c r="T75" s="222" t="s">
        <v>853</v>
      </c>
      <c r="U75" s="222" t="s">
        <v>853</v>
      </c>
      <c r="V75" s="222" t="s">
        <v>853</v>
      </c>
      <c r="W75" s="222" t="s">
        <v>853</v>
      </c>
      <c r="X75" s="222" t="s">
        <v>853</v>
      </c>
      <c r="Y75" s="222" t="s">
        <v>853</v>
      </c>
      <c r="Z75" s="222" t="s">
        <v>853</v>
      </c>
      <c r="AA75" s="222" t="s">
        <v>853</v>
      </c>
      <c r="AB75" s="222" t="s">
        <v>853</v>
      </c>
      <c r="AC75" s="222" t="s">
        <v>853</v>
      </c>
      <c r="AD75" s="222" t="s">
        <v>853</v>
      </c>
      <c r="AE75" s="222" t="s">
        <v>853</v>
      </c>
      <c r="AF75" s="222" t="s">
        <v>853</v>
      </c>
      <c r="AG75" s="222" t="s">
        <v>853</v>
      </c>
      <c r="AH75" s="222" t="s">
        <v>853</v>
      </c>
      <c r="AI75" s="222" t="s">
        <v>853</v>
      </c>
      <c r="AJ75" s="222" t="s">
        <v>853</v>
      </c>
      <c r="AK75" s="222" t="s">
        <v>853</v>
      </c>
      <c r="AL75" s="222" t="s">
        <v>853</v>
      </c>
      <c r="AM75" s="222" t="s">
        <v>853</v>
      </c>
      <c r="AN75" s="222" t="s">
        <v>853</v>
      </c>
      <c r="AO75" s="222" t="s">
        <v>853</v>
      </c>
      <c r="AP75" s="222">
        <v>16</v>
      </c>
      <c r="AQ75" s="222">
        <v>26</v>
      </c>
      <c r="AR75" s="222">
        <v>5</v>
      </c>
      <c r="AS75" s="222">
        <v>20</v>
      </c>
      <c r="AT75" s="222">
        <v>57</v>
      </c>
      <c r="AU75" s="222">
        <v>35</v>
      </c>
      <c r="AV75" s="222">
        <v>110</v>
      </c>
      <c r="AW75" s="222">
        <v>21</v>
      </c>
      <c r="AX75" s="222" t="str">
        <f t="shared" ref="AX75:BN75" si="57">IF(ISBLANK(AX73),"-",AX73+AX74)</f>
        <v>-</v>
      </c>
      <c r="AY75" s="222" t="str">
        <f t="shared" si="57"/>
        <v>-</v>
      </c>
      <c r="AZ75" s="222" t="str">
        <f t="shared" si="57"/>
        <v>-</v>
      </c>
      <c r="BA75" s="222" t="str">
        <f t="shared" si="57"/>
        <v>-</v>
      </c>
      <c r="BB75" s="222" t="str">
        <f t="shared" si="57"/>
        <v>-</v>
      </c>
      <c r="BC75" s="222" t="str">
        <f t="shared" si="57"/>
        <v>-</v>
      </c>
      <c r="BD75" s="222" t="str">
        <f t="shared" si="57"/>
        <v>-</v>
      </c>
      <c r="BE75" s="222" t="str">
        <f t="shared" si="57"/>
        <v>-</v>
      </c>
      <c r="BF75" s="222" t="str">
        <f t="shared" si="57"/>
        <v>-</v>
      </c>
      <c r="BG75" s="222" t="str">
        <f t="shared" si="57"/>
        <v>-</v>
      </c>
      <c r="BH75" s="222" t="str">
        <f t="shared" si="57"/>
        <v>-</v>
      </c>
      <c r="BI75" s="222" t="str">
        <f t="shared" si="57"/>
        <v>-</v>
      </c>
      <c r="BJ75" s="222" t="str">
        <f t="shared" si="57"/>
        <v>-</v>
      </c>
      <c r="BK75" s="222" t="str">
        <f t="shared" si="57"/>
        <v>-</v>
      </c>
      <c r="BL75" s="222" t="str">
        <f t="shared" si="57"/>
        <v>-</v>
      </c>
      <c r="BM75" s="222" t="str">
        <f t="shared" si="57"/>
        <v>-</v>
      </c>
      <c r="BN75" s="222" t="str">
        <f t="shared" si="57"/>
        <v>-</v>
      </c>
      <c r="BO75" s="207">
        <f t="shared" si="56"/>
        <v>290</v>
      </c>
    </row>
    <row r="76" spans="1:67" s="276" customForma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19" t="s">
        <v>936</v>
      </c>
      <c r="O76" s="223" t="s">
        <v>853</v>
      </c>
      <c r="P76" s="223" t="s">
        <v>853</v>
      </c>
      <c r="Q76" s="223" t="s">
        <v>853</v>
      </c>
      <c r="R76" s="223" t="s">
        <v>853</v>
      </c>
      <c r="S76" s="223" t="s">
        <v>853</v>
      </c>
      <c r="T76" s="223" t="s">
        <v>853</v>
      </c>
      <c r="U76" s="223" t="s">
        <v>853</v>
      </c>
      <c r="V76" s="223" t="s">
        <v>853</v>
      </c>
      <c r="W76" s="223" t="s">
        <v>853</v>
      </c>
      <c r="X76" s="223" t="s">
        <v>853</v>
      </c>
      <c r="Y76" s="223" t="s">
        <v>853</v>
      </c>
      <c r="Z76" s="223" t="s">
        <v>853</v>
      </c>
      <c r="AA76" s="223" t="s">
        <v>853</v>
      </c>
      <c r="AB76" s="223" t="s">
        <v>853</v>
      </c>
      <c r="AC76" s="223" t="s">
        <v>853</v>
      </c>
      <c r="AD76" s="223" t="s">
        <v>853</v>
      </c>
      <c r="AE76" s="223" t="s">
        <v>853</v>
      </c>
      <c r="AF76" s="223" t="s">
        <v>853</v>
      </c>
      <c r="AG76" s="223" t="s">
        <v>853</v>
      </c>
      <c r="AH76" s="223" t="s">
        <v>853</v>
      </c>
      <c r="AI76" s="223" t="s">
        <v>853</v>
      </c>
      <c r="AJ76" s="223" t="s">
        <v>853</v>
      </c>
      <c r="AK76" s="223" t="s">
        <v>853</v>
      </c>
      <c r="AL76" s="223" t="s">
        <v>853</v>
      </c>
      <c r="AM76" s="223" t="s">
        <v>853</v>
      </c>
      <c r="AN76" s="223" t="s">
        <v>853</v>
      </c>
      <c r="AO76" s="223" t="s">
        <v>853</v>
      </c>
      <c r="AP76" s="223" t="s">
        <v>1217</v>
      </c>
      <c r="AQ76" s="223" t="s">
        <v>1164</v>
      </c>
      <c r="AR76" s="223">
        <v>40</v>
      </c>
      <c r="AS76" s="223">
        <v>45</v>
      </c>
      <c r="AT76" s="223" t="s">
        <v>1249</v>
      </c>
      <c r="AU76" s="223">
        <v>60</v>
      </c>
      <c r="AV76" s="223" t="s">
        <v>1250</v>
      </c>
      <c r="AW76" s="223" t="s">
        <v>1198</v>
      </c>
      <c r="AX76" s="223" t="str">
        <f t="shared" ref="AX76:BN76" si="58">IF(ISNUMBER(AX75),(IF(AX75&gt;0,(100/(AX73+AX74))*AX73,"-")),"-")</f>
        <v>-</v>
      </c>
      <c r="AY76" s="223" t="str">
        <f t="shared" si="58"/>
        <v>-</v>
      </c>
      <c r="AZ76" s="223" t="str">
        <f t="shared" si="58"/>
        <v>-</v>
      </c>
      <c r="BA76" s="223" t="str">
        <f t="shared" si="58"/>
        <v>-</v>
      </c>
      <c r="BB76" s="223" t="str">
        <f t="shared" si="58"/>
        <v>-</v>
      </c>
      <c r="BC76" s="223" t="str">
        <f t="shared" si="58"/>
        <v>-</v>
      </c>
      <c r="BD76" s="223" t="str">
        <f t="shared" si="58"/>
        <v>-</v>
      </c>
      <c r="BE76" s="223" t="str">
        <f t="shared" si="58"/>
        <v>-</v>
      </c>
      <c r="BF76" s="223" t="str">
        <f t="shared" si="58"/>
        <v>-</v>
      </c>
      <c r="BG76" s="223" t="str">
        <f t="shared" si="58"/>
        <v>-</v>
      </c>
      <c r="BH76" s="223" t="str">
        <f t="shared" si="58"/>
        <v>-</v>
      </c>
      <c r="BI76" s="223" t="str">
        <f t="shared" si="58"/>
        <v>-</v>
      </c>
      <c r="BJ76" s="223" t="str">
        <f t="shared" si="58"/>
        <v>-</v>
      </c>
      <c r="BK76" s="223" t="str">
        <f t="shared" si="58"/>
        <v>-</v>
      </c>
      <c r="BL76" s="223" t="str">
        <f t="shared" si="58"/>
        <v>-</v>
      </c>
      <c r="BM76" s="223" t="str">
        <f t="shared" si="58"/>
        <v>-</v>
      </c>
      <c r="BN76" s="223" t="str">
        <f t="shared" si="58"/>
        <v>-</v>
      </c>
      <c r="BO76" s="279">
        <f t="shared" ref="BO76:BO77" si="59">AVERAGE(O76:BN76)</f>
        <v>48.333333333333336</v>
      </c>
    </row>
    <row r="77" spans="1:67" s="44" customFormat="1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9"/>
      <c r="N77" s="224" t="s">
        <v>937</v>
      </c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186" t="e">
        <f t="shared" si="59"/>
        <v>#DIV/0!</v>
      </c>
    </row>
    <row r="78" spans="1:67" ht="12.75" customHeight="1" x14ac:dyDescent="0.2">
      <c r="A78" s="307" t="s">
        <v>767</v>
      </c>
      <c r="B78" s="307" t="s">
        <v>1080</v>
      </c>
      <c r="C78" s="307" t="s">
        <v>440</v>
      </c>
      <c r="D78" s="307" t="s">
        <v>133</v>
      </c>
      <c r="E78" s="307" t="s">
        <v>1231</v>
      </c>
      <c r="F78" s="307" t="s">
        <v>996</v>
      </c>
      <c r="G78" s="307"/>
      <c r="H78" s="364" t="s">
        <v>1009</v>
      </c>
      <c r="I78" s="307" t="s">
        <v>1081</v>
      </c>
      <c r="J78" s="307"/>
      <c r="K78" s="307"/>
      <c r="L78" s="307"/>
      <c r="M78" s="309"/>
      <c r="N78" s="219" t="s">
        <v>934</v>
      </c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>
        <v>54</v>
      </c>
      <c r="AT78" s="230">
        <v>291</v>
      </c>
      <c r="AU78" s="230">
        <v>516</v>
      </c>
      <c r="AV78" s="230">
        <v>489</v>
      </c>
      <c r="AW78" s="230">
        <v>175</v>
      </c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09">
        <f t="shared" ref="BO78:BO80" si="60">SUM(O78:BN78)</f>
        <v>1525</v>
      </c>
    </row>
    <row r="79" spans="1:67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8"/>
      <c r="N79" s="219" t="s">
        <v>935</v>
      </c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>
        <v>82</v>
      </c>
      <c r="AT79" s="230">
        <v>195</v>
      </c>
      <c r="AU79" s="230">
        <v>271</v>
      </c>
      <c r="AV79" s="230">
        <v>314</v>
      </c>
      <c r="AW79" s="230">
        <v>125</v>
      </c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09">
        <f t="shared" si="60"/>
        <v>987</v>
      </c>
    </row>
    <row r="80" spans="1:67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8"/>
      <c r="N80" s="221" t="s">
        <v>633</v>
      </c>
      <c r="O80" s="222" t="s">
        <v>853</v>
      </c>
      <c r="P80" s="222" t="s">
        <v>853</v>
      </c>
      <c r="Q80" s="222" t="s">
        <v>853</v>
      </c>
      <c r="R80" s="222" t="s">
        <v>853</v>
      </c>
      <c r="S80" s="222" t="s">
        <v>853</v>
      </c>
      <c r="T80" s="222" t="s">
        <v>853</v>
      </c>
      <c r="U80" s="222" t="s">
        <v>853</v>
      </c>
      <c r="V80" s="222" t="s">
        <v>853</v>
      </c>
      <c r="W80" s="222" t="s">
        <v>853</v>
      </c>
      <c r="X80" s="222" t="s">
        <v>853</v>
      </c>
      <c r="Y80" s="222" t="s">
        <v>853</v>
      </c>
      <c r="Z80" s="222" t="s">
        <v>853</v>
      </c>
      <c r="AA80" s="222" t="s">
        <v>853</v>
      </c>
      <c r="AB80" s="222" t="s">
        <v>853</v>
      </c>
      <c r="AC80" s="222" t="s">
        <v>853</v>
      </c>
      <c r="AD80" s="222" t="s">
        <v>853</v>
      </c>
      <c r="AE80" s="222" t="s">
        <v>853</v>
      </c>
      <c r="AF80" s="222" t="s">
        <v>853</v>
      </c>
      <c r="AG80" s="222" t="s">
        <v>853</v>
      </c>
      <c r="AH80" s="222" t="s">
        <v>853</v>
      </c>
      <c r="AI80" s="222" t="s">
        <v>853</v>
      </c>
      <c r="AJ80" s="222" t="s">
        <v>853</v>
      </c>
      <c r="AK80" s="222" t="s">
        <v>853</v>
      </c>
      <c r="AL80" s="222" t="s">
        <v>853</v>
      </c>
      <c r="AM80" s="222" t="s">
        <v>853</v>
      </c>
      <c r="AN80" s="222" t="s">
        <v>853</v>
      </c>
      <c r="AO80" s="222" t="s">
        <v>853</v>
      </c>
      <c r="AP80" s="222" t="s">
        <v>853</v>
      </c>
      <c r="AQ80" s="222" t="s">
        <v>853</v>
      </c>
      <c r="AR80" s="222" t="s">
        <v>853</v>
      </c>
      <c r="AS80" s="222">
        <v>136</v>
      </c>
      <c r="AT80" s="222">
        <v>486</v>
      </c>
      <c r="AU80" s="222">
        <v>787</v>
      </c>
      <c r="AV80" s="222">
        <v>803</v>
      </c>
      <c r="AW80" s="222">
        <v>300</v>
      </c>
      <c r="AX80" s="222" t="str">
        <f t="shared" ref="AX80:BN80" si="61">IF(ISBLANK(AX78),"-",AX78+AX79)</f>
        <v>-</v>
      </c>
      <c r="AY80" s="222" t="str">
        <f t="shared" si="61"/>
        <v>-</v>
      </c>
      <c r="AZ80" s="222" t="str">
        <f t="shared" si="61"/>
        <v>-</v>
      </c>
      <c r="BA80" s="222" t="str">
        <f t="shared" si="61"/>
        <v>-</v>
      </c>
      <c r="BB80" s="222" t="str">
        <f t="shared" si="61"/>
        <v>-</v>
      </c>
      <c r="BC80" s="222" t="str">
        <f t="shared" si="61"/>
        <v>-</v>
      </c>
      <c r="BD80" s="222" t="str">
        <f t="shared" si="61"/>
        <v>-</v>
      </c>
      <c r="BE80" s="222" t="str">
        <f t="shared" si="61"/>
        <v>-</v>
      </c>
      <c r="BF80" s="222" t="str">
        <f t="shared" si="61"/>
        <v>-</v>
      </c>
      <c r="BG80" s="222" t="str">
        <f t="shared" si="61"/>
        <v>-</v>
      </c>
      <c r="BH80" s="222" t="str">
        <f t="shared" si="61"/>
        <v>-</v>
      </c>
      <c r="BI80" s="222" t="str">
        <f t="shared" si="61"/>
        <v>-</v>
      </c>
      <c r="BJ80" s="222" t="str">
        <f t="shared" si="61"/>
        <v>-</v>
      </c>
      <c r="BK80" s="222" t="str">
        <f t="shared" si="61"/>
        <v>-</v>
      </c>
      <c r="BL80" s="222" t="str">
        <f t="shared" si="61"/>
        <v>-</v>
      </c>
      <c r="BM80" s="222" t="str">
        <f t="shared" si="61"/>
        <v>-</v>
      </c>
      <c r="BN80" s="222" t="str">
        <f t="shared" si="61"/>
        <v>-</v>
      </c>
      <c r="BO80" s="207">
        <f t="shared" si="60"/>
        <v>2512</v>
      </c>
    </row>
    <row r="81" spans="1:67" s="276" customForma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8"/>
      <c r="N81" s="219" t="s">
        <v>936</v>
      </c>
      <c r="O81" s="223" t="s">
        <v>853</v>
      </c>
      <c r="P81" s="223" t="s">
        <v>853</v>
      </c>
      <c r="Q81" s="223" t="s">
        <v>853</v>
      </c>
      <c r="R81" s="223" t="s">
        <v>853</v>
      </c>
      <c r="S81" s="223" t="s">
        <v>853</v>
      </c>
      <c r="T81" s="223" t="s">
        <v>853</v>
      </c>
      <c r="U81" s="223" t="s">
        <v>853</v>
      </c>
      <c r="V81" s="223" t="s">
        <v>853</v>
      </c>
      <c r="W81" s="223" t="s">
        <v>853</v>
      </c>
      <c r="X81" s="223" t="s">
        <v>853</v>
      </c>
      <c r="Y81" s="223" t="s">
        <v>853</v>
      </c>
      <c r="Z81" s="223" t="s">
        <v>853</v>
      </c>
      <c r="AA81" s="223" t="s">
        <v>853</v>
      </c>
      <c r="AB81" s="223" t="s">
        <v>853</v>
      </c>
      <c r="AC81" s="223" t="s">
        <v>853</v>
      </c>
      <c r="AD81" s="223" t="s">
        <v>853</v>
      </c>
      <c r="AE81" s="223" t="s">
        <v>853</v>
      </c>
      <c r="AF81" s="223" t="s">
        <v>853</v>
      </c>
      <c r="AG81" s="223" t="s">
        <v>853</v>
      </c>
      <c r="AH81" s="223" t="s">
        <v>853</v>
      </c>
      <c r="AI81" s="223" t="s">
        <v>853</v>
      </c>
      <c r="AJ81" s="223" t="s">
        <v>853</v>
      </c>
      <c r="AK81" s="223" t="s">
        <v>853</v>
      </c>
      <c r="AL81" s="223" t="s">
        <v>853</v>
      </c>
      <c r="AM81" s="223" t="s">
        <v>853</v>
      </c>
      <c r="AN81" s="223" t="s">
        <v>853</v>
      </c>
      <c r="AO81" s="223" t="s">
        <v>853</v>
      </c>
      <c r="AP81" s="223" t="s">
        <v>853</v>
      </c>
      <c r="AQ81" s="223" t="s">
        <v>853</v>
      </c>
      <c r="AR81" s="223" t="s">
        <v>853</v>
      </c>
      <c r="AS81" s="223" t="s">
        <v>1251</v>
      </c>
      <c r="AT81" s="223" t="s">
        <v>1252</v>
      </c>
      <c r="AU81" s="223" t="s">
        <v>1253</v>
      </c>
      <c r="AV81" s="223" t="s">
        <v>1254</v>
      </c>
      <c r="AW81" s="223" t="s">
        <v>1255</v>
      </c>
      <c r="AX81" s="223" t="str">
        <f t="shared" ref="AX81:BN81" si="62">IF(ISNUMBER(AX80),(IF(AX80&gt;0,(100/(AX78+AX79))*AX78,"-")),"-")</f>
        <v>-</v>
      </c>
      <c r="AY81" s="223" t="str">
        <f t="shared" si="62"/>
        <v>-</v>
      </c>
      <c r="AZ81" s="223" t="str">
        <f t="shared" si="62"/>
        <v>-</v>
      </c>
      <c r="BA81" s="223" t="str">
        <f t="shared" si="62"/>
        <v>-</v>
      </c>
      <c r="BB81" s="223" t="str">
        <f t="shared" si="62"/>
        <v>-</v>
      </c>
      <c r="BC81" s="223" t="str">
        <f t="shared" si="62"/>
        <v>-</v>
      </c>
      <c r="BD81" s="223" t="str">
        <f t="shared" si="62"/>
        <v>-</v>
      </c>
      <c r="BE81" s="223" t="str">
        <f t="shared" si="62"/>
        <v>-</v>
      </c>
      <c r="BF81" s="223" t="str">
        <f t="shared" si="62"/>
        <v>-</v>
      </c>
      <c r="BG81" s="223" t="str">
        <f t="shared" si="62"/>
        <v>-</v>
      </c>
      <c r="BH81" s="223" t="str">
        <f t="shared" si="62"/>
        <v>-</v>
      </c>
      <c r="BI81" s="223" t="str">
        <f t="shared" si="62"/>
        <v>-</v>
      </c>
      <c r="BJ81" s="223" t="str">
        <f t="shared" si="62"/>
        <v>-</v>
      </c>
      <c r="BK81" s="223" t="str">
        <f t="shared" si="62"/>
        <v>-</v>
      </c>
      <c r="BL81" s="223" t="str">
        <f t="shared" si="62"/>
        <v>-</v>
      </c>
      <c r="BM81" s="223" t="str">
        <f t="shared" si="62"/>
        <v>-</v>
      </c>
      <c r="BN81" s="223" t="str">
        <f t="shared" si="62"/>
        <v>-</v>
      </c>
      <c r="BO81" s="275" t="e">
        <f t="shared" ref="BO81:BO82" si="63">AVERAGE(O81:BN81)</f>
        <v>#DIV/0!</v>
      </c>
    </row>
    <row r="82" spans="1:67" x14ac:dyDescent="0.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9"/>
      <c r="N82" s="224" t="s">
        <v>937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186" t="e">
        <f t="shared" si="63"/>
        <v>#DIV/0!</v>
      </c>
    </row>
    <row r="83" spans="1:67" ht="12.75" customHeight="1" x14ac:dyDescent="0.2">
      <c r="A83" s="307" t="s">
        <v>767</v>
      </c>
      <c r="B83" s="307" t="s">
        <v>1082</v>
      </c>
      <c r="C83" s="307" t="s">
        <v>440</v>
      </c>
      <c r="D83" s="307" t="s">
        <v>133</v>
      </c>
      <c r="E83" s="307" t="s">
        <v>1256</v>
      </c>
      <c r="F83" s="307"/>
      <c r="G83" s="307"/>
      <c r="H83" s="363" t="s">
        <v>1083</v>
      </c>
      <c r="I83" s="307" t="s">
        <v>1084</v>
      </c>
      <c r="J83" s="307"/>
      <c r="K83" s="307"/>
      <c r="L83" s="307" t="s">
        <v>1257</v>
      </c>
      <c r="M83" s="309"/>
      <c r="N83" s="219" t="s">
        <v>934</v>
      </c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>
        <v>11</v>
      </c>
      <c r="AT83" s="230">
        <v>1</v>
      </c>
      <c r="AU83" s="230">
        <v>6</v>
      </c>
      <c r="AV83" s="230">
        <v>0</v>
      </c>
      <c r="AW83" s="230">
        <v>2</v>
      </c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09">
        <f t="shared" ref="BO83:BO85" si="64">SUM(O83:BN83)</f>
        <v>20</v>
      </c>
    </row>
    <row r="84" spans="1:67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8"/>
      <c r="N84" s="219" t="s">
        <v>935</v>
      </c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>
        <v>2</v>
      </c>
      <c r="AT84" s="230">
        <v>0</v>
      </c>
      <c r="AU84" s="230">
        <v>1</v>
      </c>
      <c r="AV84" s="230">
        <v>0</v>
      </c>
      <c r="AW84" s="230">
        <v>0</v>
      </c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09">
        <f t="shared" si="64"/>
        <v>3</v>
      </c>
    </row>
    <row r="85" spans="1:67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8"/>
      <c r="N85" s="221" t="s">
        <v>633</v>
      </c>
      <c r="O85" s="222" t="s">
        <v>853</v>
      </c>
      <c r="P85" s="222" t="s">
        <v>853</v>
      </c>
      <c r="Q85" s="222" t="s">
        <v>853</v>
      </c>
      <c r="R85" s="222" t="s">
        <v>853</v>
      </c>
      <c r="S85" s="222" t="s">
        <v>853</v>
      </c>
      <c r="T85" s="222" t="s">
        <v>853</v>
      </c>
      <c r="U85" s="222" t="s">
        <v>853</v>
      </c>
      <c r="V85" s="222" t="s">
        <v>853</v>
      </c>
      <c r="W85" s="222" t="s">
        <v>853</v>
      </c>
      <c r="X85" s="222" t="s">
        <v>853</v>
      </c>
      <c r="Y85" s="222" t="s">
        <v>853</v>
      </c>
      <c r="Z85" s="222" t="s">
        <v>853</v>
      </c>
      <c r="AA85" s="222" t="s">
        <v>853</v>
      </c>
      <c r="AB85" s="222" t="s">
        <v>853</v>
      </c>
      <c r="AC85" s="222" t="s">
        <v>853</v>
      </c>
      <c r="AD85" s="222" t="s">
        <v>853</v>
      </c>
      <c r="AE85" s="222" t="s">
        <v>853</v>
      </c>
      <c r="AF85" s="222" t="s">
        <v>853</v>
      </c>
      <c r="AG85" s="222" t="s">
        <v>853</v>
      </c>
      <c r="AH85" s="222" t="s">
        <v>853</v>
      </c>
      <c r="AI85" s="222" t="s">
        <v>853</v>
      </c>
      <c r="AJ85" s="222" t="s">
        <v>853</v>
      </c>
      <c r="AK85" s="222" t="s">
        <v>853</v>
      </c>
      <c r="AL85" s="222" t="s">
        <v>853</v>
      </c>
      <c r="AM85" s="222" t="s">
        <v>853</v>
      </c>
      <c r="AN85" s="222" t="s">
        <v>853</v>
      </c>
      <c r="AO85" s="222" t="s">
        <v>853</v>
      </c>
      <c r="AP85" s="222" t="s">
        <v>853</v>
      </c>
      <c r="AQ85" s="222" t="s">
        <v>853</v>
      </c>
      <c r="AR85" s="222" t="s">
        <v>853</v>
      </c>
      <c r="AS85" s="222">
        <v>13</v>
      </c>
      <c r="AT85" s="222">
        <v>1</v>
      </c>
      <c r="AU85" s="222">
        <v>7</v>
      </c>
      <c r="AV85" s="222">
        <v>0</v>
      </c>
      <c r="AW85" s="222">
        <v>2</v>
      </c>
      <c r="AX85" s="222" t="str">
        <f t="shared" ref="AX85:BN85" si="65">IF(ISBLANK(AX83),"-",AX83+AX84)</f>
        <v>-</v>
      </c>
      <c r="AY85" s="222" t="str">
        <f t="shared" si="65"/>
        <v>-</v>
      </c>
      <c r="AZ85" s="222" t="str">
        <f t="shared" si="65"/>
        <v>-</v>
      </c>
      <c r="BA85" s="222" t="str">
        <f t="shared" si="65"/>
        <v>-</v>
      </c>
      <c r="BB85" s="222" t="str">
        <f t="shared" si="65"/>
        <v>-</v>
      </c>
      <c r="BC85" s="222" t="str">
        <f t="shared" si="65"/>
        <v>-</v>
      </c>
      <c r="BD85" s="222" t="str">
        <f t="shared" si="65"/>
        <v>-</v>
      </c>
      <c r="BE85" s="222" t="str">
        <f t="shared" si="65"/>
        <v>-</v>
      </c>
      <c r="BF85" s="222" t="str">
        <f t="shared" si="65"/>
        <v>-</v>
      </c>
      <c r="BG85" s="222" t="str">
        <f t="shared" si="65"/>
        <v>-</v>
      </c>
      <c r="BH85" s="222" t="str">
        <f t="shared" si="65"/>
        <v>-</v>
      </c>
      <c r="BI85" s="222" t="str">
        <f t="shared" si="65"/>
        <v>-</v>
      </c>
      <c r="BJ85" s="222" t="str">
        <f t="shared" si="65"/>
        <v>-</v>
      </c>
      <c r="BK85" s="222" t="str">
        <f t="shared" si="65"/>
        <v>-</v>
      </c>
      <c r="BL85" s="222" t="str">
        <f t="shared" si="65"/>
        <v>-</v>
      </c>
      <c r="BM85" s="222" t="str">
        <f t="shared" si="65"/>
        <v>-</v>
      </c>
      <c r="BN85" s="222" t="str">
        <f t="shared" si="65"/>
        <v>-</v>
      </c>
      <c r="BO85" s="207">
        <f t="shared" si="64"/>
        <v>23</v>
      </c>
    </row>
    <row r="86" spans="1:67" s="276" customForma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8"/>
      <c r="N86" s="219" t="s">
        <v>936</v>
      </c>
      <c r="O86" s="223" t="s">
        <v>853</v>
      </c>
      <c r="P86" s="223" t="s">
        <v>853</v>
      </c>
      <c r="Q86" s="223" t="s">
        <v>853</v>
      </c>
      <c r="R86" s="223" t="s">
        <v>853</v>
      </c>
      <c r="S86" s="223" t="s">
        <v>853</v>
      </c>
      <c r="T86" s="223" t="s">
        <v>853</v>
      </c>
      <c r="U86" s="223" t="s">
        <v>853</v>
      </c>
      <c r="V86" s="223" t="s">
        <v>853</v>
      </c>
      <c r="W86" s="223" t="s">
        <v>853</v>
      </c>
      <c r="X86" s="223" t="s">
        <v>853</v>
      </c>
      <c r="Y86" s="223" t="s">
        <v>853</v>
      </c>
      <c r="Z86" s="223" t="s">
        <v>853</v>
      </c>
      <c r="AA86" s="223" t="s">
        <v>853</v>
      </c>
      <c r="AB86" s="223" t="s">
        <v>853</v>
      </c>
      <c r="AC86" s="223" t="s">
        <v>853</v>
      </c>
      <c r="AD86" s="223" t="s">
        <v>853</v>
      </c>
      <c r="AE86" s="223" t="s">
        <v>853</v>
      </c>
      <c r="AF86" s="223" t="s">
        <v>853</v>
      </c>
      <c r="AG86" s="223" t="s">
        <v>853</v>
      </c>
      <c r="AH86" s="223" t="s">
        <v>853</v>
      </c>
      <c r="AI86" s="223" t="s">
        <v>853</v>
      </c>
      <c r="AJ86" s="223" t="s">
        <v>853</v>
      </c>
      <c r="AK86" s="223" t="s">
        <v>853</v>
      </c>
      <c r="AL86" s="223" t="s">
        <v>853</v>
      </c>
      <c r="AM86" s="223" t="s">
        <v>853</v>
      </c>
      <c r="AN86" s="223" t="s">
        <v>853</v>
      </c>
      <c r="AO86" s="223" t="s">
        <v>853</v>
      </c>
      <c r="AP86" s="223" t="s">
        <v>853</v>
      </c>
      <c r="AQ86" s="223" t="s">
        <v>853</v>
      </c>
      <c r="AR86" s="223" t="s">
        <v>853</v>
      </c>
      <c r="AS86" s="223" t="s">
        <v>1258</v>
      </c>
      <c r="AT86" s="223">
        <v>100</v>
      </c>
      <c r="AU86" s="223" t="s">
        <v>1259</v>
      </c>
      <c r="AV86" s="223" t="s">
        <v>853</v>
      </c>
      <c r="AW86" s="223">
        <v>100</v>
      </c>
      <c r="AX86" s="223" t="str">
        <f t="shared" ref="AX86:BN86" si="66">IF(ISNUMBER(AX85),(IF(AX85&gt;0,(100/(AX83+AX84))*AX83,"-")),"-")</f>
        <v>-</v>
      </c>
      <c r="AY86" s="223" t="str">
        <f t="shared" si="66"/>
        <v>-</v>
      </c>
      <c r="AZ86" s="223" t="str">
        <f t="shared" si="66"/>
        <v>-</v>
      </c>
      <c r="BA86" s="223" t="str">
        <f t="shared" si="66"/>
        <v>-</v>
      </c>
      <c r="BB86" s="223" t="str">
        <f t="shared" si="66"/>
        <v>-</v>
      </c>
      <c r="BC86" s="223" t="str">
        <f t="shared" si="66"/>
        <v>-</v>
      </c>
      <c r="BD86" s="223" t="str">
        <f t="shared" si="66"/>
        <v>-</v>
      </c>
      <c r="BE86" s="223" t="str">
        <f t="shared" si="66"/>
        <v>-</v>
      </c>
      <c r="BF86" s="223" t="str">
        <f t="shared" si="66"/>
        <v>-</v>
      </c>
      <c r="BG86" s="223" t="str">
        <f t="shared" si="66"/>
        <v>-</v>
      </c>
      <c r="BH86" s="223" t="str">
        <f t="shared" si="66"/>
        <v>-</v>
      </c>
      <c r="BI86" s="223" t="str">
        <f t="shared" si="66"/>
        <v>-</v>
      </c>
      <c r="BJ86" s="223" t="str">
        <f t="shared" si="66"/>
        <v>-</v>
      </c>
      <c r="BK86" s="223" t="str">
        <f t="shared" si="66"/>
        <v>-</v>
      </c>
      <c r="BL86" s="223" t="str">
        <f t="shared" si="66"/>
        <v>-</v>
      </c>
      <c r="BM86" s="223" t="str">
        <f t="shared" si="66"/>
        <v>-</v>
      </c>
      <c r="BN86" s="223" t="str">
        <f t="shared" si="66"/>
        <v>-</v>
      </c>
      <c r="BO86" s="275">
        <f t="shared" ref="BO86:BO87" si="67">AVERAGE(O86:BN86)</f>
        <v>100</v>
      </c>
    </row>
    <row r="87" spans="1:67" x14ac:dyDescent="0.2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9"/>
      <c r="N87" s="224" t="s">
        <v>937</v>
      </c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186" t="e">
        <f t="shared" si="67"/>
        <v>#DIV/0!</v>
      </c>
    </row>
    <row r="88" spans="1:67" s="151" customFormat="1" ht="12.75" customHeight="1" x14ac:dyDescent="0.2">
      <c r="A88" s="307" t="s">
        <v>767</v>
      </c>
      <c r="B88" s="307" t="s">
        <v>1085</v>
      </c>
      <c r="C88" s="307" t="s">
        <v>440</v>
      </c>
      <c r="D88" s="307" t="s">
        <v>133</v>
      </c>
      <c r="E88" s="307" t="s">
        <v>1256</v>
      </c>
      <c r="F88" s="307"/>
      <c r="G88" s="307"/>
      <c r="H88" s="363" t="s">
        <v>1083</v>
      </c>
      <c r="I88" s="307" t="s">
        <v>1084</v>
      </c>
      <c r="J88" s="307"/>
      <c r="K88" s="307"/>
      <c r="L88" s="307" t="s">
        <v>1257</v>
      </c>
      <c r="M88" s="309"/>
      <c r="N88" s="219" t="s">
        <v>934</v>
      </c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>
        <v>14</v>
      </c>
      <c r="AT88" s="230">
        <v>8</v>
      </c>
      <c r="AU88" s="230">
        <v>8</v>
      </c>
      <c r="AV88" s="230">
        <v>5</v>
      </c>
      <c r="AW88" s="230">
        <v>6</v>
      </c>
      <c r="AX88" s="230">
        <v>6</v>
      </c>
      <c r="AY88" s="230">
        <v>7</v>
      </c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09">
        <f t="shared" ref="BO88:BO90" si="68">SUM(O88:BN88)</f>
        <v>54</v>
      </c>
    </row>
    <row r="89" spans="1:67" s="151" customForma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8"/>
      <c r="N89" s="219" t="s">
        <v>935</v>
      </c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>
        <v>3</v>
      </c>
      <c r="AT89" s="230">
        <v>2</v>
      </c>
      <c r="AU89" s="230">
        <v>0</v>
      </c>
      <c r="AV89" s="230">
        <v>0</v>
      </c>
      <c r="AW89" s="230">
        <v>1</v>
      </c>
      <c r="AX89" s="230">
        <v>2</v>
      </c>
      <c r="AY89" s="230">
        <v>2</v>
      </c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09">
        <f t="shared" si="68"/>
        <v>10</v>
      </c>
    </row>
    <row r="90" spans="1:67" s="151" customForma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8"/>
      <c r="N90" s="221" t="s">
        <v>633</v>
      </c>
      <c r="O90" s="222" t="s">
        <v>853</v>
      </c>
      <c r="P90" s="222" t="s">
        <v>853</v>
      </c>
      <c r="Q90" s="222" t="s">
        <v>853</v>
      </c>
      <c r="R90" s="222" t="s">
        <v>853</v>
      </c>
      <c r="S90" s="222" t="s">
        <v>853</v>
      </c>
      <c r="T90" s="222" t="s">
        <v>853</v>
      </c>
      <c r="U90" s="222" t="s">
        <v>853</v>
      </c>
      <c r="V90" s="222" t="s">
        <v>853</v>
      </c>
      <c r="W90" s="222" t="s">
        <v>853</v>
      </c>
      <c r="X90" s="222" t="s">
        <v>853</v>
      </c>
      <c r="Y90" s="222" t="s">
        <v>853</v>
      </c>
      <c r="Z90" s="222" t="s">
        <v>853</v>
      </c>
      <c r="AA90" s="222" t="s">
        <v>853</v>
      </c>
      <c r="AB90" s="222" t="s">
        <v>853</v>
      </c>
      <c r="AC90" s="222" t="s">
        <v>853</v>
      </c>
      <c r="AD90" s="222" t="s">
        <v>853</v>
      </c>
      <c r="AE90" s="222" t="s">
        <v>853</v>
      </c>
      <c r="AF90" s="222" t="s">
        <v>853</v>
      </c>
      <c r="AG90" s="222" t="s">
        <v>853</v>
      </c>
      <c r="AH90" s="222" t="s">
        <v>853</v>
      </c>
      <c r="AI90" s="222" t="s">
        <v>853</v>
      </c>
      <c r="AJ90" s="222" t="s">
        <v>853</v>
      </c>
      <c r="AK90" s="222" t="s">
        <v>853</v>
      </c>
      <c r="AL90" s="222" t="s">
        <v>853</v>
      </c>
      <c r="AM90" s="222" t="s">
        <v>853</v>
      </c>
      <c r="AN90" s="222" t="s">
        <v>853</v>
      </c>
      <c r="AO90" s="222" t="s">
        <v>853</v>
      </c>
      <c r="AP90" s="222" t="s">
        <v>853</v>
      </c>
      <c r="AQ90" s="222" t="s">
        <v>853</v>
      </c>
      <c r="AR90" s="222" t="s">
        <v>853</v>
      </c>
      <c r="AS90" s="222">
        <v>17</v>
      </c>
      <c r="AT90" s="222">
        <v>10</v>
      </c>
      <c r="AU90" s="222">
        <v>8</v>
      </c>
      <c r="AV90" s="222">
        <v>5</v>
      </c>
      <c r="AW90" s="222" t="s">
        <v>853</v>
      </c>
      <c r="AX90" s="222">
        <f t="shared" ref="AX90:BN90" si="69">IF(ISBLANK(AX88),"-",AX88+AX89)</f>
        <v>8</v>
      </c>
      <c r="AY90" s="222">
        <f t="shared" si="69"/>
        <v>9</v>
      </c>
      <c r="AZ90" s="222" t="str">
        <f t="shared" si="69"/>
        <v>-</v>
      </c>
      <c r="BA90" s="222" t="str">
        <f t="shared" si="69"/>
        <v>-</v>
      </c>
      <c r="BB90" s="222" t="str">
        <f t="shared" si="69"/>
        <v>-</v>
      </c>
      <c r="BC90" s="222" t="str">
        <f t="shared" si="69"/>
        <v>-</v>
      </c>
      <c r="BD90" s="222" t="str">
        <f t="shared" si="69"/>
        <v>-</v>
      </c>
      <c r="BE90" s="222" t="str">
        <f t="shared" si="69"/>
        <v>-</v>
      </c>
      <c r="BF90" s="222" t="str">
        <f t="shared" si="69"/>
        <v>-</v>
      </c>
      <c r="BG90" s="222" t="str">
        <f t="shared" si="69"/>
        <v>-</v>
      </c>
      <c r="BH90" s="222" t="str">
        <f t="shared" si="69"/>
        <v>-</v>
      </c>
      <c r="BI90" s="222" t="str">
        <f t="shared" si="69"/>
        <v>-</v>
      </c>
      <c r="BJ90" s="222" t="str">
        <f t="shared" si="69"/>
        <v>-</v>
      </c>
      <c r="BK90" s="222" t="str">
        <f t="shared" si="69"/>
        <v>-</v>
      </c>
      <c r="BL90" s="222" t="str">
        <f t="shared" si="69"/>
        <v>-</v>
      </c>
      <c r="BM90" s="222" t="str">
        <f t="shared" si="69"/>
        <v>-</v>
      </c>
      <c r="BN90" s="222" t="str">
        <f t="shared" si="69"/>
        <v>-</v>
      </c>
      <c r="BO90" s="207">
        <f t="shared" si="68"/>
        <v>57</v>
      </c>
    </row>
    <row r="91" spans="1:67" s="276" customForma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8"/>
      <c r="N91" s="219" t="s">
        <v>936</v>
      </c>
      <c r="O91" s="223" t="s">
        <v>853</v>
      </c>
      <c r="P91" s="223" t="s">
        <v>853</v>
      </c>
      <c r="Q91" s="223" t="s">
        <v>853</v>
      </c>
      <c r="R91" s="223" t="s">
        <v>853</v>
      </c>
      <c r="S91" s="223" t="s">
        <v>853</v>
      </c>
      <c r="T91" s="223" t="s">
        <v>853</v>
      </c>
      <c r="U91" s="223" t="s">
        <v>853</v>
      </c>
      <c r="V91" s="223" t="s">
        <v>853</v>
      </c>
      <c r="W91" s="223" t="s">
        <v>853</v>
      </c>
      <c r="X91" s="223" t="s">
        <v>853</v>
      </c>
      <c r="Y91" s="223" t="s">
        <v>853</v>
      </c>
      <c r="Z91" s="223" t="s">
        <v>853</v>
      </c>
      <c r="AA91" s="223" t="s">
        <v>853</v>
      </c>
      <c r="AB91" s="223" t="s">
        <v>853</v>
      </c>
      <c r="AC91" s="223" t="s">
        <v>853</v>
      </c>
      <c r="AD91" s="223" t="s">
        <v>853</v>
      </c>
      <c r="AE91" s="223" t="s">
        <v>853</v>
      </c>
      <c r="AF91" s="223" t="s">
        <v>853</v>
      </c>
      <c r="AG91" s="223" t="s">
        <v>853</v>
      </c>
      <c r="AH91" s="223" t="s">
        <v>853</v>
      </c>
      <c r="AI91" s="223" t="s">
        <v>853</v>
      </c>
      <c r="AJ91" s="223" t="s">
        <v>853</v>
      </c>
      <c r="AK91" s="223" t="s">
        <v>853</v>
      </c>
      <c r="AL91" s="223" t="s">
        <v>853</v>
      </c>
      <c r="AM91" s="223" t="s">
        <v>853</v>
      </c>
      <c r="AN91" s="223" t="s">
        <v>853</v>
      </c>
      <c r="AO91" s="223" t="s">
        <v>853</v>
      </c>
      <c r="AP91" s="223" t="s">
        <v>853</v>
      </c>
      <c r="AQ91" s="223" t="s">
        <v>853</v>
      </c>
      <c r="AR91" s="223" t="s">
        <v>853</v>
      </c>
      <c r="AS91" s="223" t="s">
        <v>1260</v>
      </c>
      <c r="AT91" s="223">
        <v>80</v>
      </c>
      <c r="AU91" s="223">
        <v>100</v>
      </c>
      <c r="AV91" s="223">
        <v>100</v>
      </c>
      <c r="AW91" s="223" t="s">
        <v>853</v>
      </c>
      <c r="AX91" s="223">
        <f t="shared" ref="AX91:BN91" si="70">IF(ISNUMBER(AX90),(IF(AX90&gt;0,(100/(AX88+AX89))*AX88,"-")),"-")</f>
        <v>75</v>
      </c>
      <c r="AY91" s="223">
        <f t="shared" si="70"/>
        <v>77.777777777777771</v>
      </c>
      <c r="AZ91" s="223" t="str">
        <f t="shared" si="70"/>
        <v>-</v>
      </c>
      <c r="BA91" s="223" t="str">
        <f t="shared" si="70"/>
        <v>-</v>
      </c>
      <c r="BB91" s="223" t="str">
        <f t="shared" si="70"/>
        <v>-</v>
      </c>
      <c r="BC91" s="223" t="str">
        <f t="shared" si="70"/>
        <v>-</v>
      </c>
      <c r="BD91" s="223" t="str">
        <f t="shared" si="70"/>
        <v>-</v>
      </c>
      <c r="BE91" s="223" t="str">
        <f t="shared" si="70"/>
        <v>-</v>
      </c>
      <c r="BF91" s="223" t="str">
        <f t="shared" si="70"/>
        <v>-</v>
      </c>
      <c r="BG91" s="223" t="str">
        <f t="shared" si="70"/>
        <v>-</v>
      </c>
      <c r="BH91" s="223" t="str">
        <f t="shared" si="70"/>
        <v>-</v>
      </c>
      <c r="BI91" s="223" t="str">
        <f t="shared" si="70"/>
        <v>-</v>
      </c>
      <c r="BJ91" s="223" t="str">
        <f t="shared" si="70"/>
        <v>-</v>
      </c>
      <c r="BK91" s="223" t="str">
        <f t="shared" si="70"/>
        <v>-</v>
      </c>
      <c r="BL91" s="223" t="str">
        <f t="shared" si="70"/>
        <v>-</v>
      </c>
      <c r="BM91" s="223" t="str">
        <f t="shared" si="70"/>
        <v>-</v>
      </c>
      <c r="BN91" s="223" t="str">
        <f t="shared" si="70"/>
        <v>-</v>
      </c>
      <c r="BO91" s="279">
        <f t="shared" ref="BO91:BO92" si="71">AVERAGE(O91:BN91)</f>
        <v>86.555555555555557</v>
      </c>
    </row>
    <row r="92" spans="1:67" s="151" customFormat="1" x14ac:dyDescent="0.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9"/>
      <c r="N92" s="224" t="s">
        <v>937</v>
      </c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186" t="e">
        <f t="shared" si="71"/>
        <v>#DIV/0!</v>
      </c>
    </row>
    <row r="93" spans="1:67" s="151" customFormat="1" ht="12.75" customHeight="1" x14ac:dyDescent="0.2">
      <c r="A93" s="307" t="s">
        <v>767</v>
      </c>
      <c r="B93" s="307" t="s">
        <v>1086</v>
      </c>
      <c r="C93" s="307" t="s">
        <v>440</v>
      </c>
      <c r="D93" s="307" t="s">
        <v>133</v>
      </c>
      <c r="E93" s="307" t="s">
        <v>441</v>
      </c>
      <c r="F93" s="307"/>
      <c r="G93" s="307"/>
      <c r="H93" s="362" t="s">
        <v>1087</v>
      </c>
      <c r="I93" s="307" t="s">
        <v>1084</v>
      </c>
      <c r="J93" s="307"/>
      <c r="K93" s="307"/>
      <c r="L93" s="307" t="s">
        <v>1261</v>
      </c>
      <c r="M93" s="309"/>
      <c r="N93" s="219" t="s">
        <v>934</v>
      </c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>
        <v>9</v>
      </c>
      <c r="AT93" s="230">
        <v>11</v>
      </c>
      <c r="AU93" s="230">
        <v>27</v>
      </c>
      <c r="AV93" s="230">
        <v>27</v>
      </c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09">
        <f t="shared" ref="BO93:BO95" si="72">SUM(O93:BN93)</f>
        <v>74</v>
      </c>
    </row>
    <row r="94" spans="1:67" s="151" customForma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8"/>
      <c r="N94" s="219" t="s">
        <v>935</v>
      </c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>
        <v>18</v>
      </c>
      <c r="AT94" s="230">
        <v>26</v>
      </c>
      <c r="AU94" s="230">
        <v>33</v>
      </c>
      <c r="AV94" s="230">
        <v>33</v>
      </c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09">
        <f t="shared" si="72"/>
        <v>110</v>
      </c>
    </row>
    <row r="95" spans="1:67" s="151" customForma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8"/>
      <c r="N95" s="221" t="s">
        <v>633</v>
      </c>
      <c r="O95" s="222" t="s">
        <v>853</v>
      </c>
      <c r="P95" s="222" t="s">
        <v>853</v>
      </c>
      <c r="Q95" s="222" t="s">
        <v>853</v>
      </c>
      <c r="R95" s="222" t="s">
        <v>853</v>
      </c>
      <c r="S95" s="222" t="s">
        <v>853</v>
      </c>
      <c r="T95" s="222" t="s">
        <v>853</v>
      </c>
      <c r="U95" s="222" t="s">
        <v>853</v>
      </c>
      <c r="V95" s="222" t="s">
        <v>853</v>
      </c>
      <c r="W95" s="222" t="s">
        <v>853</v>
      </c>
      <c r="X95" s="222" t="s">
        <v>853</v>
      </c>
      <c r="Y95" s="222" t="s">
        <v>853</v>
      </c>
      <c r="Z95" s="222" t="s">
        <v>853</v>
      </c>
      <c r="AA95" s="222" t="s">
        <v>853</v>
      </c>
      <c r="AB95" s="222" t="s">
        <v>853</v>
      </c>
      <c r="AC95" s="222" t="s">
        <v>853</v>
      </c>
      <c r="AD95" s="222" t="s">
        <v>853</v>
      </c>
      <c r="AE95" s="222" t="s">
        <v>853</v>
      </c>
      <c r="AF95" s="222" t="s">
        <v>853</v>
      </c>
      <c r="AG95" s="222" t="s">
        <v>853</v>
      </c>
      <c r="AH95" s="222" t="s">
        <v>853</v>
      </c>
      <c r="AI95" s="222" t="s">
        <v>853</v>
      </c>
      <c r="AJ95" s="222" t="s">
        <v>853</v>
      </c>
      <c r="AK95" s="222" t="s">
        <v>853</v>
      </c>
      <c r="AL95" s="222" t="s">
        <v>853</v>
      </c>
      <c r="AM95" s="222" t="s">
        <v>853</v>
      </c>
      <c r="AN95" s="222" t="s">
        <v>853</v>
      </c>
      <c r="AO95" s="222" t="s">
        <v>853</v>
      </c>
      <c r="AP95" s="222" t="s">
        <v>853</v>
      </c>
      <c r="AQ95" s="222" t="s">
        <v>853</v>
      </c>
      <c r="AR95" s="222" t="s">
        <v>853</v>
      </c>
      <c r="AS95" s="222">
        <v>27</v>
      </c>
      <c r="AT95" s="222">
        <v>37</v>
      </c>
      <c r="AU95" s="222">
        <v>60</v>
      </c>
      <c r="AV95" s="222">
        <v>60</v>
      </c>
      <c r="AW95" s="222" t="s">
        <v>853</v>
      </c>
      <c r="AX95" s="222" t="str">
        <f t="shared" ref="AX95:BN95" si="73">IF(ISBLANK(AX93),"-",AX93+AX94)</f>
        <v>-</v>
      </c>
      <c r="AY95" s="222" t="str">
        <f t="shared" si="73"/>
        <v>-</v>
      </c>
      <c r="AZ95" s="222" t="str">
        <f t="shared" si="73"/>
        <v>-</v>
      </c>
      <c r="BA95" s="222" t="str">
        <f t="shared" si="73"/>
        <v>-</v>
      </c>
      <c r="BB95" s="222" t="str">
        <f t="shared" si="73"/>
        <v>-</v>
      </c>
      <c r="BC95" s="222" t="str">
        <f t="shared" si="73"/>
        <v>-</v>
      </c>
      <c r="BD95" s="222" t="str">
        <f t="shared" si="73"/>
        <v>-</v>
      </c>
      <c r="BE95" s="222" t="str">
        <f t="shared" si="73"/>
        <v>-</v>
      </c>
      <c r="BF95" s="222" t="str">
        <f t="shared" si="73"/>
        <v>-</v>
      </c>
      <c r="BG95" s="222" t="str">
        <f t="shared" si="73"/>
        <v>-</v>
      </c>
      <c r="BH95" s="222" t="str">
        <f t="shared" si="73"/>
        <v>-</v>
      </c>
      <c r="BI95" s="222" t="str">
        <f t="shared" si="73"/>
        <v>-</v>
      </c>
      <c r="BJ95" s="222" t="str">
        <f t="shared" si="73"/>
        <v>-</v>
      </c>
      <c r="BK95" s="222" t="str">
        <f t="shared" si="73"/>
        <v>-</v>
      </c>
      <c r="BL95" s="222" t="str">
        <f t="shared" si="73"/>
        <v>-</v>
      </c>
      <c r="BM95" s="222" t="str">
        <f t="shared" si="73"/>
        <v>-</v>
      </c>
      <c r="BN95" s="222" t="str">
        <f t="shared" si="73"/>
        <v>-</v>
      </c>
      <c r="BO95" s="207">
        <f t="shared" si="72"/>
        <v>184</v>
      </c>
    </row>
    <row r="96" spans="1:67" s="276" customForma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8"/>
      <c r="N96" s="219" t="s">
        <v>936</v>
      </c>
      <c r="O96" s="223" t="s">
        <v>853</v>
      </c>
      <c r="P96" s="223" t="s">
        <v>853</v>
      </c>
      <c r="Q96" s="223" t="s">
        <v>853</v>
      </c>
      <c r="R96" s="223" t="s">
        <v>853</v>
      </c>
      <c r="S96" s="223" t="s">
        <v>853</v>
      </c>
      <c r="T96" s="223" t="s">
        <v>853</v>
      </c>
      <c r="U96" s="223" t="s">
        <v>853</v>
      </c>
      <c r="V96" s="223" t="s">
        <v>853</v>
      </c>
      <c r="W96" s="223" t="s">
        <v>853</v>
      </c>
      <c r="X96" s="223" t="s">
        <v>853</v>
      </c>
      <c r="Y96" s="223" t="s">
        <v>853</v>
      </c>
      <c r="Z96" s="223" t="s">
        <v>853</v>
      </c>
      <c r="AA96" s="223" t="s">
        <v>853</v>
      </c>
      <c r="AB96" s="223" t="s">
        <v>853</v>
      </c>
      <c r="AC96" s="223" t="s">
        <v>853</v>
      </c>
      <c r="AD96" s="223" t="s">
        <v>853</v>
      </c>
      <c r="AE96" s="223" t="s">
        <v>853</v>
      </c>
      <c r="AF96" s="223" t="s">
        <v>853</v>
      </c>
      <c r="AG96" s="223" t="s">
        <v>853</v>
      </c>
      <c r="AH96" s="223" t="s">
        <v>853</v>
      </c>
      <c r="AI96" s="223" t="s">
        <v>853</v>
      </c>
      <c r="AJ96" s="223" t="s">
        <v>853</v>
      </c>
      <c r="AK96" s="223" t="s">
        <v>853</v>
      </c>
      <c r="AL96" s="223" t="s">
        <v>853</v>
      </c>
      <c r="AM96" s="223" t="s">
        <v>853</v>
      </c>
      <c r="AN96" s="223" t="s">
        <v>853</v>
      </c>
      <c r="AO96" s="223" t="s">
        <v>853</v>
      </c>
      <c r="AP96" s="223" t="s">
        <v>853</v>
      </c>
      <c r="AQ96" s="223" t="s">
        <v>853</v>
      </c>
      <c r="AR96" s="223" t="s">
        <v>853</v>
      </c>
      <c r="AS96" s="223" t="s">
        <v>1163</v>
      </c>
      <c r="AT96" s="223" t="s">
        <v>1262</v>
      </c>
      <c r="AU96" s="223">
        <v>45</v>
      </c>
      <c r="AV96" s="223">
        <v>45</v>
      </c>
      <c r="AW96" s="223" t="s">
        <v>853</v>
      </c>
      <c r="AX96" s="223" t="str">
        <f t="shared" ref="AX96:BN96" si="74">IF(ISNUMBER(AX95),(IF(AX95&gt;0,(100/(AX93+AX94))*AX93,"-")),"-")</f>
        <v>-</v>
      </c>
      <c r="AY96" s="223" t="str">
        <f t="shared" si="74"/>
        <v>-</v>
      </c>
      <c r="AZ96" s="223" t="str">
        <f t="shared" si="74"/>
        <v>-</v>
      </c>
      <c r="BA96" s="223" t="str">
        <f t="shared" si="74"/>
        <v>-</v>
      </c>
      <c r="BB96" s="223" t="str">
        <f t="shared" si="74"/>
        <v>-</v>
      </c>
      <c r="BC96" s="223" t="str">
        <f t="shared" si="74"/>
        <v>-</v>
      </c>
      <c r="BD96" s="223" t="str">
        <f t="shared" si="74"/>
        <v>-</v>
      </c>
      <c r="BE96" s="223" t="str">
        <f t="shared" si="74"/>
        <v>-</v>
      </c>
      <c r="BF96" s="223" t="str">
        <f t="shared" si="74"/>
        <v>-</v>
      </c>
      <c r="BG96" s="223" t="str">
        <f t="shared" si="74"/>
        <v>-</v>
      </c>
      <c r="BH96" s="223" t="str">
        <f t="shared" si="74"/>
        <v>-</v>
      </c>
      <c r="BI96" s="223" t="str">
        <f t="shared" si="74"/>
        <v>-</v>
      </c>
      <c r="BJ96" s="223" t="str">
        <f t="shared" si="74"/>
        <v>-</v>
      </c>
      <c r="BK96" s="223" t="str">
        <f t="shared" si="74"/>
        <v>-</v>
      </c>
      <c r="BL96" s="223" t="str">
        <f t="shared" si="74"/>
        <v>-</v>
      </c>
      <c r="BM96" s="223" t="str">
        <f t="shared" si="74"/>
        <v>-</v>
      </c>
      <c r="BN96" s="223" t="str">
        <f t="shared" si="74"/>
        <v>-</v>
      </c>
      <c r="BO96" s="275">
        <f t="shared" ref="BO96:BO97" si="75">AVERAGE(O96:BN96)</f>
        <v>45</v>
      </c>
    </row>
    <row r="97" spans="1:67" s="151" customFormat="1" x14ac:dyDescent="0.2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9"/>
      <c r="N97" s="224" t="s">
        <v>937</v>
      </c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186" t="e">
        <f t="shared" si="75"/>
        <v>#DIV/0!</v>
      </c>
    </row>
    <row r="98" spans="1:67" s="151" customFormat="1" ht="12.75" customHeight="1" x14ac:dyDescent="0.2">
      <c r="A98" s="307" t="s">
        <v>767</v>
      </c>
      <c r="B98" s="307" t="s">
        <v>775</v>
      </c>
      <c r="C98" s="307" t="s">
        <v>440</v>
      </c>
      <c r="D98" s="307" t="s">
        <v>133</v>
      </c>
      <c r="E98" s="307" t="s">
        <v>441</v>
      </c>
      <c r="F98" s="307" t="s">
        <v>1263</v>
      </c>
      <c r="G98" s="307"/>
      <c r="H98" s="361" t="s">
        <v>776</v>
      </c>
      <c r="I98" s="307" t="s">
        <v>1264</v>
      </c>
      <c r="J98" s="307"/>
      <c r="K98" s="307"/>
      <c r="L98" s="307" t="s">
        <v>1265</v>
      </c>
      <c r="M98" s="309"/>
      <c r="N98" s="219" t="s">
        <v>934</v>
      </c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>
        <v>2</v>
      </c>
      <c r="AE98" s="230">
        <v>3</v>
      </c>
      <c r="AF98" s="230">
        <v>1</v>
      </c>
      <c r="AG98" s="230">
        <v>10</v>
      </c>
      <c r="AH98" s="230">
        <v>1</v>
      </c>
      <c r="AI98" s="230">
        <v>2</v>
      </c>
      <c r="AJ98" s="230">
        <v>2</v>
      </c>
      <c r="AK98" s="230">
        <v>51</v>
      </c>
      <c r="AL98" s="230">
        <v>35</v>
      </c>
      <c r="AM98" s="230">
        <v>4</v>
      </c>
      <c r="AN98" s="230"/>
      <c r="AO98" s="230">
        <v>62</v>
      </c>
      <c r="AP98" s="230">
        <v>59</v>
      </c>
      <c r="AQ98" s="230">
        <v>89</v>
      </c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09">
        <f t="shared" ref="BO98:BO100" si="76">SUM(O98:BN98)</f>
        <v>321</v>
      </c>
    </row>
    <row r="99" spans="1:67" s="151" customForma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8"/>
      <c r="N99" s="219" t="s">
        <v>935</v>
      </c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>
        <v>16</v>
      </c>
      <c r="AE99" s="230">
        <v>17</v>
      </c>
      <c r="AF99" s="230">
        <v>9</v>
      </c>
      <c r="AG99" s="230">
        <v>77</v>
      </c>
      <c r="AH99" s="230">
        <v>10</v>
      </c>
      <c r="AI99" s="230">
        <v>4</v>
      </c>
      <c r="AJ99" s="230">
        <v>5</v>
      </c>
      <c r="AK99" s="230">
        <v>21</v>
      </c>
      <c r="AL99" s="230">
        <v>48</v>
      </c>
      <c r="AM99" s="230">
        <v>14</v>
      </c>
      <c r="AN99" s="230"/>
      <c r="AO99" s="230">
        <v>161</v>
      </c>
      <c r="AP99" s="230">
        <v>496</v>
      </c>
      <c r="AQ99" s="230">
        <v>90</v>
      </c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09">
        <f t="shared" si="76"/>
        <v>968</v>
      </c>
    </row>
    <row r="100" spans="1:67" s="151" customForma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8"/>
      <c r="N100" s="221" t="s">
        <v>633</v>
      </c>
      <c r="O100" s="222" t="s">
        <v>853</v>
      </c>
      <c r="P100" s="222" t="s">
        <v>853</v>
      </c>
      <c r="Q100" s="222" t="s">
        <v>853</v>
      </c>
      <c r="R100" s="222" t="s">
        <v>853</v>
      </c>
      <c r="S100" s="222" t="s">
        <v>853</v>
      </c>
      <c r="T100" s="222" t="s">
        <v>853</v>
      </c>
      <c r="U100" s="222" t="s">
        <v>853</v>
      </c>
      <c r="V100" s="222" t="s">
        <v>853</v>
      </c>
      <c r="W100" s="222" t="s">
        <v>853</v>
      </c>
      <c r="X100" s="222" t="s">
        <v>853</v>
      </c>
      <c r="Y100" s="222" t="s">
        <v>853</v>
      </c>
      <c r="Z100" s="222" t="s">
        <v>853</v>
      </c>
      <c r="AA100" s="222" t="s">
        <v>853</v>
      </c>
      <c r="AB100" s="222" t="s">
        <v>853</v>
      </c>
      <c r="AC100" s="222" t="s">
        <v>853</v>
      </c>
      <c r="AD100" s="222">
        <v>18</v>
      </c>
      <c r="AE100" s="222">
        <v>20</v>
      </c>
      <c r="AF100" s="222">
        <v>10</v>
      </c>
      <c r="AG100" s="222">
        <v>87</v>
      </c>
      <c r="AH100" s="222">
        <v>11</v>
      </c>
      <c r="AI100" s="222">
        <v>6</v>
      </c>
      <c r="AJ100" s="222">
        <v>7</v>
      </c>
      <c r="AK100" s="222">
        <v>72</v>
      </c>
      <c r="AL100" s="222">
        <v>83</v>
      </c>
      <c r="AM100" s="222">
        <v>18</v>
      </c>
      <c r="AN100" s="222" t="s">
        <v>853</v>
      </c>
      <c r="AO100" s="222">
        <v>223</v>
      </c>
      <c r="AP100" s="222">
        <v>555</v>
      </c>
      <c r="AQ100" s="222">
        <v>179</v>
      </c>
      <c r="AR100" s="222" t="s">
        <v>853</v>
      </c>
      <c r="AS100" s="222" t="s">
        <v>853</v>
      </c>
      <c r="AT100" s="222" t="s">
        <v>853</v>
      </c>
      <c r="AU100" s="222" t="s">
        <v>853</v>
      </c>
      <c r="AV100" s="222" t="s">
        <v>853</v>
      </c>
      <c r="AW100" s="222" t="s">
        <v>853</v>
      </c>
      <c r="AX100" s="222" t="str">
        <f t="shared" ref="AX100:BN100" si="77">IF(ISBLANK(AX98),"-",AX98+AX99)</f>
        <v>-</v>
      </c>
      <c r="AY100" s="222" t="str">
        <f t="shared" si="77"/>
        <v>-</v>
      </c>
      <c r="AZ100" s="222" t="str">
        <f t="shared" si="77"/>
        <v>-</v>
      </c>
      <c r="BA100" s="222" t="str">
        <f t="shared" si="77"/>
        <v>-</v>
      </c>
      <c r="BB100" s="222" t="str">
        <f t="shared" si="77"/>
        <v>-</v>
      </c>
      <c r="BC100" s="222" t="str">
        <f t="shared" si="77"/>
        <v>-</v>
      </c>
      <c r="BD100" s="222" t="str">
        <f t="shared" si="77"/>
        <v>-</v>
      </c>
      <c r="BE100" s="222" t="str">
        <f t="shared" si="77"/>
        <v>-</v>
      </c>
      <c r="BF100" s="222" t="str">
        <f t="shared" si="77"/>
        <v>-</v>
      </c>
      <c r="BG100" s="222" t="str">
        <f t="shared" si="77"/>
        <v>-</v>
      </c>
      <c r="BH100" s="222" t="str">
        <f t="shared" si="77"/>
        <v>-</v>
      </c>
      <c r="BI100" s="222" t="str">
        <f t="shared" si="77"/>
        <v>-</v>
      </c>
      <c r="BJ100" s="222" t="str">
        <f t="shared" si="77"/>
        <v>-</v>
      </c>
      <c r="BK100" s="222" t="str">
        <f t="shared" si="77"/>
        <v>-</v>
      </c>
      <c r="BL100" s="222" t="str">
        <f t="shared" si="77"/>
        <v>-</v>
      </c>
      <c r="BM100" s="222" t="str">
        <f t="shared" si="77"/>
        <v>-</v>
      </c>
      <c r="BN100" s="222" t="str">
        <f t="shared" si="77"/>
        <v>-</v>
      </c>
      <c r="BO100" s="207">
        <f t="shared" si="76"/>
        <v>1289</v>
      </c>
    </row>
    <row r="101" spans="1:67" s="276" customForma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8"/>
      <c r="N101" s="219" t="s">
        <v>936</v>
      </c>
      <c r="O101" s="223" t="s">
        <v>853</v>
      </c>
      <c r="P101" s="223" t="s">
        <v>853</v>
      </c>
      <c r="Q101" s="223" t="s">
        <v>853</v>
      </c>
      <c r="R101" s="223" t="s">
        <v>853</v>
      </c>
      <c r="S101" s="223" t="s">
        <v>853</v>
      </c>
      <c r="T101" s="223" t="s">
        <v>853</v>
      </c>
      <c r="U101" s="223" t="s">
        <v>853</v>
      </c>
      <c r="V101" s="223" t="s">
        <v>853</v>
      </c>
      <c r="W101" s="223" t="s">
        <v>853</v>
      </c>
      <c r="X101" s="223" t="s">
        <v>853</v>
      </c>
      <c r="Y101" s="223" t="s">
        <v>853</v>
      </c>
      <c r="Z101" s="223" t="s">
        <v>853</v>
      </c>
      <c r="AA101" s="223" t="s">
        <v>853</v>
      </c>
      <c r="AB101" s="223" t="s">
        <v>853</v>
      </c>
      <c r="AC101" s="223" t="s">
        <v>853</v>
      </c>
      <c r="AD101" s="223" t="s">
        <v>1190</v>
      </c>
      <c r="AE101" s="223">
        <v>15</v>
      </c>
      <c r="AF101" s="223">
        <v>10</v>
      </c>
      <c r="AG101" s="223" t="s">
        <v>1266</v>
      </c>
      <c r="AH101" s="223" t="s">
        <v>1267</v>
      </c>
      <c r="AI101" s="223" t="s">
        <v>1163</v>
      </c>
      <c r="AJ101" s="223" t="s">
        <v>1212</v>
      </c>
      <c r="AK101" s="223" t="s">
        <v>1208</v>
      </c>
      <c r="AL101" s="223" t="s">
        <v>1268</v>
      </c>
      <c r="AM101" s="223" t="s">
        <v>1269</v>
      </c>
      <c r="AN101" s="223" t="s">
        <v>853</v>
      </c>
      <c r="AO101" s="223" t="s">
        <v>1270</v>
      </c>
      <c r="AP101" s="223" t="s">
        <v>1271</v>
      </c>
      <c r="AQ101" s="223" t="s">
        <v>1272</v>
      </c>
      <c r="AR101" s="223" t="s">
        <v>853</v>
      </c>
      <c r="AS101" s="223" t="s">
        <v>853</v>
      </c>
      <c r="AT101" s="223" t="s">
        <v>853</v>
      </c>
      <c r="AU101" s="223" t="s">
        <v>853</v>
      </c>
      <c r="AV101" s="223" t="s">
        <v>853</v>
      </c>
      <c r="AW101" s="223" t="s">
        <v>853</v>
      </c>
      <c r="AX101" s="223" t="str">
        <f t="shared" ref="AX101:BN101" si="78">IF(ISNUMBER(AX100),(IF(AX100&gt;0,(100/(AX98+AX99))*AX98,"-")),"-")</f>
        <v>-</v>
      </c>
      <c r="AY101" s="223" t="str">
        <f t="shared" si="78"/>
        <v>-</v>
      </c>
      <c r="AZ101" s="223" t="str">
        <f t="shared" si="78"/>
        <v>-</v>
      </c>
      <c r="BA101" s="223" t="str">
        <f t="shared" si="78"/>
        <v>-</v>
      </c>
      <c r="BB101" s="223" t="str">
        <f t="shared" si="78"/>
        <v>-</v>
      </c>
      <c r="BC101" s="223" t="str">
        <f t="shared" si="78"/>
        <v>-</v>
      </c>
      <c r="BD101" s="223" t="str">
        <f t="shared" si="78"/>
        <v>-</v>
      </c>
      <c r="BE101" s="223" t="str">
        <f t="shared" si="78"/>
        <v>-</v>
      </c>
      <c r="BF101" s="223" t="str">
        <f t="shared" si="78"/>
        <v>-</v>
      </c>
      <c r="BG101" s="223" t="str">
        <f t="shared" si="78"/>
        <v>-</v>
      </c>
      <c r="BH101" s="223" t="str">
        <f t="shared" si="78"/>
        <v>-</v>
      </c>
      <c r="BI101" s="223" t="str">
        <f t="shared" si="78"/>
        <v>-</v>
      </c>
      <c r="BJ101" s="223" t="str">
        <f t="shared" si="78"/>
        <v>-</v>
      </c>
      <c r="BK101" s="223" t="str">
        <f t="shared" si="78"/>
        <v>-</v>
      </c>
      <c r="BL101" s="223" t="str">
        <f t="shared" si="78"/>
        <v>-</v>
      </c>
      <c r="BM101" s="223" t="str">
        <f t="shared" si="78"/>
        <v>-</v>
      </c>
      <c r="BN101" s="223" t="str">
        <f t="shared" si="78"/>
        <v>-</v>
      </c>
      <c r="BO101" s="275">
        <f t="shared" ref="BO101:BO102" si="79">AVERAGE(O101:BN101)</f>
        <v>12.5</v>
      </c>
    </row>
    <row r="102" spans="1:67" s="151" customFormat="1" x14ac:dyDescent="0.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9"/>
      <c r="N102" s="224" t="s">
        <v>937</v>
      </c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186" t="e">
        <f t="shared" si="79"/>
        <v>#DIV/0!</v>
      </c>
    </row>
    <row r="103" spans="1:67" s="151" customFormat="1" ht="12.75" customHeight="1" x14ac:dyDescent="0.2">
      <c r="A103" s="307" t="s">
        <v>767</v>
      </c>
      <c r="B103" s="307" t="s">
        <v>777</v>
      </c>
      <c r="C103" s="307" t="s">
        <v>440</v>
      </c>
      <c r="D103" s="307" t="s">
        <v>133</v>
      </c>
      <c r="E103" s="307" t="s">
        <v>441</v>
      </c>
      <c r="F103" s="307" t="s">
        <v>1263</v>
      </c>
      <c r="G103" s="307"/>
      <c r="H103" s="361" t="s">
        <v>260</v>
      </c>
      <c r="I103" s="307" t="s">
        <v>1264</v>
      </c>
      <c r="J103" s="307"/>
      <c r="K103" s="307"/>
      <c r="L103" s="307" t="s">
        <v>1265</v>
      </c>
      <c r="M103" s="309"/>
      <c r="N103" s="219" t="s">
        <v>934</v>
      </c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>
        <v>2</v>
      </c>
      <c r="AE103" s="230">
        <v>2</v>
      </c>
      <c r="AF103" s="230">
        <v>3</v>
      </c>
      <c r="AG103" s="230">
        <v>11</v>
      </c>
      <c r="AH103" s="230">
        <v>2</v>
      </c>
      <c r="AI103" s="230">
        <v>2</v>
      </c>
      <c r="AJ103" s="230">
        <v>3</v>
      </c>
      <c r="AK103" s="230">
        <v>41</v>
      </c>
      <c r="AL103" s="230">
        <v>43</v>
      </c>
      <c r="AM103" s="230">
        <v>11</v>
      </c>
      <c r="AN103" s="230">
        <v>52</v>
      </c>
      <c r="AO103" s="230">
        <v>74</v>
      </c>
      <c r="AP103" s="230">
        <v>72</v>
      </c>
      <c r="AQ103" s="230">
        <v>57</v>
      </c>
      <c r="AR103" s="230"/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F103" s="230"/>
      <c r="BG103" s="230"/>
      <c r="BH103" s="230"/>
      <c r="BI103" s="230"/>
      <c r="BJ103" s="230"/>
      <c r="BK103" s="230"/>
      <c r="BL103" s="230"/>
      <c r="BM103" s="230"/>
      <c r="BN103" s="230"/>
      <c r="BO103" s="209">
        <f t="shared" ref="BO103:BO105" si="80">SUM(O103:BN103)</f>
        <v>375</v>
      </c>
    </row>
    <row r="104" spans="1:67" s="151" customForma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8"/>
      <c r="N104" s="219" t="s">
        <v>935</v>
      </c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>
        <v>20</v>
      </c>
      <c r="AE104" s="230">
        <v>20</v>
      </c>
      <c r="AF104" s="230">
        <v>19</v>
      </c>
      <c r="AG104" s="230">
        <v>66</v>
      </c>
      <c r="AH104" s="230">
        <v>5</v>
      </c>
      <c r="AI104" s="230">
        <v>6</v>
      </c>
      <c r="AJ104" s="230">
        <v>7</v>
      </c>
      <c r="AK104" s="230">
        <v>41</v>
      </c>
      <c r="AL104" s="230">
        <v>62</v>
      </c>
      <c r="AM104" s="230">
        <v>14</v>
      </c>
      <c r="AN104" s="230">
        <v>57</v>
      </c>
      <c r="AO104" s="230">
        <v>199</v>
      </c>
      <c r="AP104" s="230">
        <v>268</v>
      </c>
      <c r="AQ104" s="230">
        <v>58</v>
      </c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09">
        <f t="shared" si="80"/>
        <v>842</v>
      </c>
    </row>
    <row r="105" spans="1:67" s="151" customForma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8"/>
      <c r="N105" s="221" t="s">
        <v>633</v>
      </c>
      <c r="O105" s="222" t="s">
        <v>853</v>
      </c>
      <c r="P105" s="222" t="s">
        <v>853</v>
      </c>
      <c r="Q105" s="222" t="s">
        <v>853</v>
      </c>
      <c r="R105" s="222" t="s">
        <v>853</v>
      </c>
      <c r="S105" s="222" t="s">
        <v>853</v>
      </c>
      <c r="T105" s="222" t="s">
        <v>853</v>
      </c>
      <c r="U105" s="222" t="s">
        <v>853</v>
      </c>
      <c r="V105" s="222" t="s">
        <v>853</v>
      </c>
      <c r="W105" s="222" t="s">
        <v>853</v>
      </c>
      <c r="X105" s="222" t="s">
        <v>853</v>
      </c>
      <c r="Y105" s="222" t="s">
        <v>853</v>
      </c>
      <c r="Z105" s="222" t="s">
        <v>853</v>
      </c>
      <c r="AA105" s="222" t="s">
        <v>853</v>
      </c>
      <c r="AB105" s="222" t="s">
        <v>853</v>
      </c>
      <c r="AC105" s="222" t="s">
        <v>853</v>
      </c>
      <c r="AD105" s="222">
        <v>22</v>
      </c>
      <c r="AE105" s="222">
        <v>22</v>
      </c>
      <c r="AF105" s="222">
        <v>22</v>
      </c>
      <c r="AG105" s="222">
        <v>77</v>
      </c>
      <c r="AH105" s="222">
        <v>7</v>
      </c>
      <c r="AI105" s="222">
        <v>8</v>
      </c>
      <c r="AJ105" s="222">
        <v>10</v>
      </c>
      <c r="AK105" s="222">
        <v>82</v>
      </c>
      <c r="AL105" s="222">
        <v>105</v>
      </c>
      <c r="AM105" s="222">
        <v>25</v>
      </c>
      <c r="AN105" s="222">
        <v>109</v>
      </c>
      <c r="AO105" s="222">
        <v>273</v>
      </c>
      <c r="AP105" s="222">
        <v>340</v>
      </c>
      <c r="AQ105" s="222">
        <v>115</v>
      </c>
      <c r="AR105" s="222" t="s">
        <v>853</v>
      </c>
      <c r="AS105" s="222" t="s">
        <v>853</v>
      </c>
      <c r="AT105" s="222" t="s">
        <v>853</v>
      </c>
      <c r="AU105" s="222" t="s">
        <v>853</v>
      </c>
      <c r="AV105" s="222" t="s">
        <v>853</v>
      </c>
      <c r="AW105" s="222" t="s">
        <v>853</v>
      </c>
      <c r="AX105" s="222" t="str">
        <f t="shared" ref="AX105:BN105" si="81">IF(ISBLANK(AX103),"-",AX103+AX104)</f>
        <v>-</v>
      </c>
      <c r="AY105" s="222" t="str">
        <f t="shared" si="81"/>
        <v>-</v>
      </c>
      <c r="AZ105" s="222" t="str">
        <f t="shared" si="81"/>
        <v>-</v>
      </c>
      <c r="BA105" s="222" t="str">
        <f t="shared" si="81"/>
        <v>-</v>
      </c>
      <c r="BB105" s="222" t="str">
        <f t="shared" si="81"/>
        <v>-</v>
      </c>
      <c r="BC105" s="222" t="str">
        <f t="shared" si="81"/>
        <v>-</v>
      </c>
      <c r="BD105" s="222" t="str">
        <f t="shared" si="81"/>
        <v>-</v>
      </c>
      <c r="BE105" s="222" t="str">
        <f t="shared" si="81"/>
        <v>-</v>
      </c>
      <c r="BF105" s="222" t="str">
        <f t="shared" si="81"/>
        <v>-</v>
      </c>
      <c r="BG105" s="222" t="str">
        <f t="shared" si="81"/>
        <v>-</v>
      </c>
      <c r="BH105" s="222" t="str">
        <f t="shared" si="81"/>
        <v>-</v>
      </c>
      <c r="BI105" s="222" t="str">
        <f t="shared" si="81"/>
        <v>-</v>
      </c>
      <c r="BJ105" s="222" t="str">
        <f t="shared" si="81"/>
        <v>-</v>
      </c>
      <c r="BK105" s="222" t="str">
        <f t="shared" si="81"/>
        <v>-</v>
      </c>
      <c r="BL105" s="222" t="str">
        <f t="shared" si="81"/>
        <v>-</v>
      </c>
      <c r="BM105" s="222" t="str">
        <f t="shared" si="81"/>
        <v>-</v>
      </c>
      <c r="BN105" s="222" t="str">
        <f t="shared" si="81"/>
        <v>-</v>
      </c>
      <c r="BO105" s="207">
        <f t="shared" si="80"/>
        <v>1217</v>
      </c>
    </row>
    <row r="106" spans="1:67" s="276" customForma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8"/>
      <c r="N106" s="219" t="s">
        <v>936</v>
      </c>
      <c r="O106" s="223" t="s">
        <v>853</v>
      </c>
      <c r="P106" s="223" t="s">
        <v>853</v>
      </c>
      <c r="Q106" s="223" t="s">
        <v>853</v>
      </c>
      <c r="R106" s="223" t="s">
        <v>853</v>
      </c>
      <c r="S106" s="223" t="s">
        <v>853</v>
      </c>
      <c r="T106" s="223" t="s">
        <v>853</v>
      </c>
      <c r="U106" s="223" t="s">
        <v>853</v>
      </c>
      <c r="V106" s="223" t="s">
        <v>853</v>
      </c>
      <c r="W106" s="223" t="s">
        <v>853</v>
      </c>
      <c r="X106" s="223" t="s">
        <v>853</v>
      </c>
      <c r="Y106" s="223" t="s">
        <v>853</v>
      </c>
      <c r="Z106" s="223" t="s">
        <v>853</v>
      </c>
      <c r="AA106" s="223" t="s">
        <v>853</v>
      </c>
      <c r="AB106" s="223" t="s">
        <v>853</v>
      </c>
      <c r="AC106" s="223" t="s">
        <v>853</v>
      </c>
      <c r="AD106" s="223" t="s">
        <v>1267</v>
      </c>
      <c r="AE106" s="223" t="s">
        <v>1267</v>
      </c>
      <c r="AF106" s="223" t="s">
        <v>1273</v>
      </c>
      <c r="AG106" s="223" t="s">
        <v>1179</v>
      </c>
      <c r="AH106" s="223" t="s">
        <v>1212</v>
      </c>
      <c r="AI106" s="223">
        <v>25</v>
      </c>
      <c r="AJ106" s="223">
        <v>30</v>
      </c>
      <c r="AK106" s="223">
        <v>50</v>
      </c>
      <c r="AL106" s="223" t="s">
        <v>1274</v>
      </c>
      <c r="AM106" s="223">
        <v>44</v>
      </c>
      <c r="AN106" s="223" t="s">
        <v>1275</v>
      </c>
      <c r="AO106" s="223" t="s">
        <v>1276</v>
      </c>
      <c r="AP106" s="223" t="s">
        <v>1277</v>
      </c>
      <c r="AQ106" s="223" t="s">
        <v>1278</v>
      </c>
      <c r="AR106" s="223" t="s">
        <v>853</v>
      </c>
      <c r="AS106" s="223" t="s">
        <v>853</v>
      </c>
      <c r="AT106" s="223" t="s">
        <v>853</v>
      </c>
      <c r="AU106" s="223" t="s">
        <v>853</v>
      </c>
      <c r="AV106" s="223" t="s">
        <v>853</v>
      </c>
      <c r="AW106" s="223" t="s">
        <v>853</v>
      </c>
      <c r="AX106" s="223" t="str">
        <f t="shared" ref="AX106:BN106" si="82">IF(ISNUMBER(AX105),(IF(AX105&gt;0,(100/(AX103+AX104))*AX103,"-")),"-")</f>
        <v>-</v>
      </c>
      <c r="AY106" s="223" t="str">
        <f t="shared" si="82"/>
        <v>-</v>
      </c>
      <c r="AZ106" s="223" t="str">
        <f t="shared" si="82"/>
        <v>-</v>
      </c>
      <c r="BA106" s="223" t="str">
        <f t="shared" si="82"/>
        <v>-</v>
      </c>
      <c r="BB106" s="223" t="str">
        <f t="shared" si="82"/>
        <v>-</v>
      </c>
      <c r="BC106" s="223" t="str">
        <f t="shared" si="82"/>
        <v>-</v>
      </c>
      <c r="BD106" s="223" t="str">
        <f t="shared" si="82"/>
        <v>-</v>
      </c>
      <c r="BE106" s="223" t="str">
        <f t="shared" si="82"/>
        <v>-</v>
      </c>
      <c r="BF106" s="223" t="str">
        <f t="shared" si="82"/>
        <v>-</v>
      </c>
      <c r="BG106" s="223" t="str">
        <f t="shared" si="82"/>
        <v>-</v>
      </c>
      <c r="BH106" s="223" t="str">
        <f t="shared" si="82"/>
        <v>-</v>
      </c>
      <c r="BI106" s="223" t="str">
        <f t="shared" si="82"/>
        <v>-</v>
      </c>
      <c r="BJ106" s="223" t="str">
        <f t="shared" si="82"/>
        <v>-</v>
      </c>
      <c r="BK106" s="223" t="str">
        <f t="shared" si="82"/>
        <v>-</v>
      </c>
      <c r="BL106" s="223" t="str">
        <f t="shared" si="82"/>
        <v>-</v>
      </c>
      <c r="BM106" s="223" t="str">
        <f t="shared" si="82"/>
        <v>-</v>
      </c>
      <c r="BN106" s="223" t="str">
        <f t="shared" si="82"/>
        <v>-</v>
      </c>
      <c r="BO106" s="279">
        <f t="shared" ref="BO106:BO107" si="83">AVERAGE(O106:BN106)</f>
        <v>37.25</v>
      </c>
    </row>
    <row r="107" spans="1:67" s="151" customFormat="1" x14ac:dyDescent="0.2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9"/>
      <c r="N107" s="224" t="s">
        <v>937</v>
      </c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186" t="e">
        <f t="shared" si="83"/>
        <v>#DIV/0!</v>
      </c>
    </row>
    <row r="108" spans="1:67" s="202" customFormat="1" ht="12.75" customHeight="1" x14ac:dyDescent="0.2">
      <c r="A108" s="307" t="s">
        <v>767</v>
      </c>
      <c r="B108" s="307" t="s">
        <v>778</v>
      </c>
      <c r="C108" s="307" t="s">
        <v>440</v>
      </c>
      <c r="D108" s="307" t="s">
        <v>133</v>
      </c>
      <c r="E108" s="307" t="s">
        <v>441</v>
      </c>
      <c r="F108" s="307" t="s">
        <v>1263</v>
      </c>
      <c r="G108" s="307"/>
      <c r="H108" s="361" t="s">
        <v>260</v>
      </c>
      <c r="I108" s="307" t="s">
        <v>1264</v>
      </c>
      <c r="J108" s="307"/>
      <c r="K108" s="307"/>
      <c r="L108" s="307" t="s">
        <v>1265</v>
      </c>
      <c r="M108" s="309"/>
      <c r="N108" s="219" t="s">
        <v>934</v>
      </c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>
        <v>1</v>
      </c>
      <c r="AI108" s="230">
        <v>0</v>
      </c>
      <c r="AJ108" s="230">
        <v>0</v>
      </c>
      <c r="AK108" s="230">
        <v>4</v>
      </c>
      <c r="AL108" s="230">
        <v>7</v>
      </c>
      <c r="AM108" s="230">
        <v>1</v>
      </c>
      <c r="AN108" s="230">
        <v>2</v>
      </c>
      <c r="AO108" s="230">
        <v>1</v>
      </c>
      <c r="AP108" s="230">
        <v>1</v>
      </c>
      <c r="AQ108" s="230">
        <v>10</v>
      </c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0"/>
      <c r="BN108" s="230"/>
      <c r="BO108" s="209">
        <f t="shared" ref="BO108:BO110" si="84">SUM(O108:BN108)</f>
        <v>27</v>
      </c>
    </row>
    <row r="109" spans="1:67" s="202" customForma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8"/>
      <c r="N109" s="219" t="s">
        <v>935</v>
      </c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>
        <v>2</v>
      </c>
      <c r="AI109" s="230">
        <v>1</v>
      </c>
      <c r="AJ109" s="230">
        <v>1</v>
      </c>
      <c r="AK109" s="230">
        <v>2</v>
      </c>
      <c r="AL109" s="230">
        <v>4</v>
      </c>
      <c r="AM109" s="230">
        <v>0</v>
      </c>
      <c r="AN109" s="230">
        <v>4</v>
      </c>
      <c r="AO109" s="230">
        <v>10</v>
      </c>
      <c r="AP109" s="230">
        <v>8</v>
      </c>
      <c r="AQ109" s="230">
        <v>9</v>
      </c>
      <c r="AR109" s="230"/>
      <c r="AS109" s="230"/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  <c r="BF109" s="230"/>
      <c r="BG109" s="230"/>
      <c r="BH109" s="230"/>
      <c r="BI109" s="230"/>
      <c r="BJ109" s="230"/>
      <c r="BK109" s="230"/>
      <c r="BL109" s="230"/>
      <c r="BM109" s="230"/>
      <c r="BN109" s="230"/>
      <c r="BO109" s="209">
        <f t="shared" si="84"/>
        <v>41</v>
      </c>
    </row>
    <row r="110" spans="1:67" s="202" customForma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8"/>
      <c r="N110" s="221" t="s">
        <v>633</v>
      </c>
      <c r="O110" s="222" t="s">
        <v>853</v>
      </c>
      <c r="P110" s="222" t="s">
        <v>853</v>
      </c>
      <c r="Q110" s="222" t="s">
        <v>853</v>
      </c>
      <c r="R110" s="222" t="s">
        <v>853</v>
      </c>
      <c r="S110" s="222" t="s">
        <v>853</v>
      </c>
      <c r="T110" s="222" t="s">
        <v>853</v>
      </c>
      <c r="U110" s="222" t="s">
        <v>853</v>
      </c>
      <c r="V110" s="222" t="s">
        <v>853</v>
      </c>
      <c r="W110" s="222" t="s">
        <v>853</v>
      </c>
      <c r="X110" s="222" t="s">
        <v>853</v>
      </c>
      <c r="Y110" s="222" t="s">
        <v>853</v>
      </c>
      <c r="Z110" s="222" t="s">
        <v>853</v>
      </c>
      <c r="AA110" s="222" t="s">
        <v>853</v>
      </c>
      <c r="AB110" s="222" t="s">
        <v>853</v>
      </c>
      <c r="AC110" s="222" t="s">
        <v>853</v>
      </c>
      <c r="AD110" s="222" t="s">
        <v>853</v>
      </c>
      <c r="AE110" s="222" t="s">
        <v>853</v>
      </c>
      <c r="AF110" s="222" t="s">
        <v>853</v>
      </c>
      <c r="AG110" s="222" t="s">
        <v>853</v>
      </c>
      <c r="AH110" s="222">
        <v>3</v>
      </c>
      <c r="AI110" s="222">
        <v>1</v>
      </c>
      <c r="AJ110" s="222">
        <v>1</v>
      </c>
      <c r="AK110" s="222">
        <v>6</v>
      </c>
      <c r="AL110" s="222">
        <v>11</v>
      </c>
      <c r="AM110" s="222">
        <v>1</v>
      </c>
      <c r="AN110" s="222">
        <v>6</v>
      </c>
      <c r="AO110" s="222">
        <v>11</v>
      </c>
      <c r="AP110" s="222">
        <v>9</v>
      </c>
      <c r="AQ110" s="222">
        <v>19</v>
      </c>
      <c r="AR110" s="222" t="s">
        <v>853</v>
      </c>
      <c r="AS110" s="222" t="s">
        <v>853</v>
      </c>
      <c r="AT110" s="222" t="s">
        <v>853</v>
      </c>
      <c r="AU110" s="222" t="s">
        <v>853</v>
      </c>
      <c r="AV110" s="222" t="s">
        <v>853</v>
      </c>
      <c r="AW110" s="222" t="s">
        <v>853</v>
      </c>
      <c r="AX110" s="222" t="str">
        <f t="shared" ref="AX110:BN110" si="85">IF(ISBLANK(AX108),"-",AX108+AX109)</f>
        <v>-</v>
      </c>
      <c r="AY110" s="222" t="str">
        <f t="shared" si="85"/>
        <v>-</v>
      </c>
      <c r="AZ110" s="222" t="str">
        <f t="shared" si="85"/>
        <v>-</v>
      </c>
      <c r="BA110" s="222" t="str">
        <f t="shared" si="85"/>
        <v>-</v>
      </c>
      <c r="BB110" s="222" t="str">
        <f t="shared" si="85"/>
        <v>-</v>
      </c>
      <c r="BC110" s="222" t="str">
        <f t="shared" si="85"/>
        <v>-</v>
      </c>
      <c r="BD110" s="222" t="str">
        <f t="shared" si="85"/>
        <v>-</v>
      </c>
      <c r="BE110" s="222" t="str">
        <f t="shared" si="85"/>
        <v>-</v>
      </c>
      <c r="BF110" s="222" t="str">
        <f t="shared" si="85"/>
        <v>-</v>
      </c>
      <c r="BG110" s="222" t="str">
        <f t="shared" si="85"/>
        <v>-</v>
      </c>
      <c r="BH110" s="222" t="str">
        <f t="shared" si="85"/>
        <v>-</v>
      </c>
      <c r="BI110" s="222" t="str">
        <f t="shared" si="85"/>
        <v>-</v>
      </c>
      <c r="BJ110" s="222" t="str">
        <f t="shared" si="85"/>
        <v>-</v>
      </c>
      <c r="BK110" s="222" t="str">
        <f t="shared" si="85"/>
        <v>-</v>
      </c>
      <c r="BL110" s="222" t="str">
        <f t="shared" si="85"/>
        <v>-</v>
      </c>
      <c r="BM110" s="222" t="str">
        <f t="shared" si="85"/>
        <v>-</v>
      </c>
      <c r="BN110" s="222" t="str">
        <f t="shared" si="85"/>
        <v>-</v>
      </c>
      <c r="BO110" s="207">
        <f t="shared" si="84"/>
        <v>68</v>
      </c>
    </row>
    <row r="111" spans="1:67" s="276" customForma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8"/>
      <c r="N111" s="219" t="s">
        <v>936</v>
      </c>
      <c r="O111" s="223" t="s">
        <v>853</v>
      </c>
      <c r="P111" s="223" t="s">
        <v>853</v>
      </c>
      <c r="Q111" s="223" t="s">
        <v>853</v>
      </c>
      <c r="R111" s="223" t="s">
        <v>853</v>
      </c>
      <c r="S111" s="223" t="s">
        <v>853</v>
      </c>
      <c r="T111" s="223" t="s">
        <v>853</v>
      </c>
      <c r="U111" s="223" t="s">
        <v>853</v>
      </c>
      <c r="V111" s="223" t="s">
        <v>853</v>
      </c>
      <c r="W111" s="223" t="s">
        <v>853</v>
      </c>
      <c r="X111" s="223" t="s">
        <v>853</v>
      </c>
      <c r="Y111" s="223" t="s">
        <v>853</v>
      </c>
      <c r="Z111" s="223" t="s">
        <v>853</v>
      </c>
      <c r="AA111" s="223" t="s">
        <v>853</v>
      </c>
      <c r="AB111" s="223" t="s">
        <v>853</v>
      </c>
      <c r="AC111" s="223" t="s">
        <v>853</v>
      </c>
      <c r="AD111" s="223" t="s">
        <v>853</v>
      </c>
      <c r="AE111" s="223" t="s">
        <v>853</v>
      </c>
      <c r="AF111" s="223" t="s">
        <v>853</v>
      </c>
      <c r="AG111" s="223" t="s">
        <v>853</v>
      </c>
      <c r="AH111" s="223" t="s">
        <v>1163</v>
      </c>
      <c r="AI111" s="223">
        <v>0</v>
      </c>
      <c r="AJ111" s="223">
        <v>0</v>
      </c>
      <c r="AK111" s="223" t="s">
        <v>1199</v>
      </c>
      <c r="AL111" s="223" t="s">
        <v>1279</v>
      </c>
      <c r="AM111" s="223">
        <v>100</v>
      </c>
      <c r="AN111" s="223" t="s">
        <v>1163</v>
      </c>
      <c r="AO111" s="223" t="s">
        <v>1267</v>
      </c>
      <c r="AP111" s="223" t="s">
        <v>1190</v>
      </c>
      <c r="AQ111" s="223" t="s">
        <v>1280</v>
      </c>
      <c r="AR111" s="223" t="s">
        <v>853</v>
      </c>
      <c r="AS111" s="223" t="s">
        <v>853</v>
      </c>
      <c r="AT111" s="223" t="s">
        <v>853</v>
      </c>
      <c r="AU111" s="223" t="s">
        <v>853</v>
      </c>
      <c r="AV111" s="223" t="s">
        <v>853</v>
      </c>
      <c r="AW111" s="223" t="s">
        <v>853</v>
      </c>
      <c r="AX111" s="223" t="str">
        <f t="shared" ref="AX111:BN111" si="86">IF(ISNUMBER(AX110),(IF(AX110&gt;0,(100/(AX108+AX109))*AX108,"-")),"-")</f>
        <v>-</v>
      </c>
      <c r="AY111" s="223" t="str">
        <f t="shared" si="86"/>
        <v>-</v>
      </c>
      <c r="AZ111" s="223" t="str">
        <f t="shared" si="86"/>
        <v>-</v>
      </c>
      <c r="BA111" s="223" t="str">
        <f t="shared" si="86"/>
        <v>-</v>
      </c>
      <c r="BB111" s="223" t="str">
        <f t="shared" si="86"/>
        <v>-</v>
      </c>
      <c r="BC111" s="223" t="str">
        <f t="shared" si="86"/>
        <v>-</v>
      </c>
      <c r="BD111" s="223" t="str">
        <f t="shared" si="86"/>
        <v>-</v>
      </c>
      <c r="BE111" s="223" t="str">
        <f t="shared" si="86"/>
        <v>-</v>
      </c>
      <c r="BF111" s="223" t="str">
        <f t="shared" si="86"/>
        <v>-</v>
      </c>
      <c r="BG111" s="223" t="str">
        <f t="shared" si="86"/>
        <v>-</v>
      </c>
      <c r="BH111" s="223" t="str">
        <f t="shared" si="86"/>
        <v>-</v>
      </c>
      <c r="BI111" s="223" t="str">
        <f t="shared" si="86"/>
        <v>-</v>
      </c>
      <c r="BJ111" s="223" t="str">
        <f t="shared" si="86"/>
        <v>-</v>
      </c>
      <c r="BK111" s="223" t="str">
        <f t="shared" si="86"/>
        <v>-</v>
      </c>
      <c r="BL111" s="223" t="str">
        <f t="shared" si="86"/>
        <v>-</v>
      </c>
      <c r="BM111" s="223" t="str">
        <f t="shared" si="86"/>
        <v>-</v>
      </c>
      <c r="BN111" s="223" t="str">
        <f t="shared" si="86"/>
        <v>-</v>
      </c>
      <c r="BO111" s="279">
        <f t="shared" ref="BO111:BO112" si="87">AVERAGE(O111:BN111)</f>
        <v>33.333333333333336</v>
      </c>
    </row>
    <row r="112" spans="1:67" s="202" customFormat="1" x14ac:dyDescent="0.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9"/>
      <c r="N112" s="224" t="s">
        <v>937</v>
      </c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186" t="e">
        <f t="shared" si="87"/>
        <v>#DIV/0!</v>
      </c>
    </row>
    <row r="113" spans="1:67" s="202" customFormat="1" ht="12.75" customHeight="1" x14ac:dyDescent="0.2">
      <c r="A113" s="307" t="s">
        <v>767</v>
      </c>
      <c r="B113" s="307" t="s">
        <v>854</v>
      </c>
      <c r="C113" s="307" t="s">
        <v>440</v>
      </c>
      <c r="D113" s="307" t="s">
        <v>855</v>
      </c>
      <c r="E113" s="307" t="s">
        <v>1281</v>
      </c>
      <c r="F113" s="307" t="s">
        <v>1282</v>
      </c>
      <c r="G113" s="307"/>
      <c r="H113" s="361" t="s">
        <v>260</v>
      </c>
      <c r="I113" s="307" t="s">
        <v>1283</v>
      </c>
      <c r="J113" s="307"/>
      <c r="K113" s="307"/>
      <c r="L113" s="307"/>
      <c r="M113" s="309"/>
      <c r="N113" s="219" t="s">
        <v>934</v>
      </c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>
        <v>4</v>
      </c>
      <c r="AL113" s="230">
        <v>7</v>
      </c>
      <c r="AM113" s="230">
        <v>1</v>
      </c>
      <c r="AN113" s="230">
        <v>6</v>
      </c>
      <c r="AO113" s="230">
        <v>15</v>
      </c>
      <c r="AP113" s="230">
        <v>18</v>
      </c>
      <c r="AQ113" s="230">
        <v>91</v>
      </c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209">
        <f t="shared" ref="BO113:BO115" si="88">SUM(O113:BN113)</f>
        <v>142</v>
      </c>
    </row>
    <row r="114" spans="1:67" s="202" customForma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8"/>
      <c r="N114" s="219" t="s">
        <v>935</v>
      </c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>
        <v>14</v>
      </c>
      <c r="AL114" s="230">
        <v>9</v>
      </c>
      <c r="AM114" s="230">
        <v>3</v>
      </c>
      <c r="AN114" s="230">
        <v>24</v>
      </c>
      <c r="AO114" s="230">
        <v>31</v>
      </c>
      <c r="AP114" s="230">
        <v>21</v>
      </c>
      <c r="AQ114" s="230">
        <v>85</v>
      </c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209">
        <f t="shared" si="88"/>
        <v>187</v>
      </c>
    </row>
    <row r="115" spans="1:67" s="202" customForma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8"/>
      <c r="N115" s="221" t="s">
        <v>633</v>
      </c>
      <c r="O115" s="222" t="s">
        <v>853</v>
      </c>
      <c r="P115" s="222" t="s">
        <v>853</v>
      </c>
      <c r="Q115" s="222" t="s">
        <v>853</v>
      </c>
      <c r="R115" s="222" t="s">
        <v>853</v>
      </c>
      <c r="S115" s="222" t="s">
        <v>853</v>
      </c>
      <c r="T115" s="222" t="s">
        <v>853</v>
      </c>
      <c r="U115" s="222" t="s">
        <v>853</v>
      </c>
      <c r="V115" s="222" t="s">
        <v>853</v>
      </c>
      <c r="W115" s="222" t="s">
        <v>853</v>
      </c>
      <c r="X115" s="222" t="s">
        <v>853</v>
      </c>
      <c r="Y115" s="222" t="s">
        <v>853</v>
      </c>
      <c r="Z115" s="222" t="s">
        <v>853</v>
      </c>
      <c r="AA115" s="222" t="s">
        <v>853</v>
      </c>
      <c r="AB115" s="222" t="s">
        <v>853</v>
      </c>
      <c r="AC115" s="222" t="s">
        <v>853</v>
      </c>
      <c r="AD115" s="222" t="s">
        <v>853</v>
      </c>
      <c r="AE115" s="222" t="s">
        <v>853</v>
      </c>
      <c r="AF115" s="222" t="s">
        <v>853</v>
      </c>
      <c r="AG115" s="222" t="s">
        <v>853</v>
      </c>
      <c r="AH115" s="222" t="s">
        <v>853</v>
      </c>
      <c r="AI115" s="222" t="s">
        <v>853</v>
      </c>
      <c r="AJ115" s="222" t="s">
        <v>853</v>
      </c>
      <c r="AK115" s="222">
        <v>18</v>
      </c>
      <c r="AL115" s="222">
        <v>16</v>
      </c>
      <c r="AM115" s="222">
        <v>4</v>
      </c>
      <c r="AN115" s="222">
        <v>30</v>
      </c>
      <c r="AO115" s="222">
        <v>46</v>
      </c>
      <c r="AP115" s="222">
        <v>39</v>
      </c>
      <c r="AQ115" s="222">
        <v>176</v>
      </c>
      <c r="AR115" s="222" t="s">
        <v>853</v>
      </c>
      <c r="AS115" s="222" t="s">
        <v>853</v>
      </c>
      <c r="AT115" s="222" t="s">
        <v>853</v>
      </c>
      <c r="AU115" s="222" t="s">
        <v>853</v>
      </c>
      <c r="AV115" s="222" t="s">
        <v>853</v>
      </c>
      <c r="AW115" s="222" t="s">
        <v>853</v>
      </c>
      <c r="AX115" s="222" t="str">
        <f t="shared" ref="AX115:BN115" si="89">IF(ISBLANK(AX113),"-",AX113+AX114)</f>
        <v>-</v>
      </c>
      <c r="AY115" s="222" t="str">
        <f t="shared" si="89"/>
        <v>-</v>
      </c>
      <c r="AZ115" s="222" t="str">
        <f t="shared" si="89"/>
        <v>-</v>
      </c>
      <c r="BA115" s="222" t="str">
        <f t="shared" si="89"/>
        <v>-</v>
      </c>
      <c r="BB115" s="222" t="str">
        <f t="shared" si="89"/>
        <v>-</v>
      </c>
      <c r="BC115" s="222" t="str">
        <f t="shared" si="89"/>
        <v>-</v>
      </c>
      <c r="BD115" s="222" t="str">
        <f t="shared" si="89"/>
        <v>-</v>
      </c>
      <c r="BE115" s="222" t="str">
        <f t="shared" si="89"/>
        <v>-</v>
      </c>
      <c r="BF115" s="222" t="str">
        <f t="shared" si="89"/>
        <v>-</v>
      </c>
      <c r="BG115" s="222" t="str">
        <f t="shared" si="89"/>
        <v>-</v>
      </c>
      <c r="BH115" s="222" t="str">
        <f t="shared" si="89"/>
        <v>-</v>
      </c>
      <c r="BI115" s="222" t="str">
        <f t="shared" si="89"/>
        <v>-</v>
      </c>
      <c r="BJ115" s="222" t="str">
        <f t="shared" si="89"/>
        <v>-</v>
      </c>
      <c r="BK115" s="222" t="str">
        <f t="shared" si="89"/>
        <v>-</v>
      </c>
      <c r="BL115" s="222" t="str">
        <f t="shared" si="89"/>
        <v>-</v>
      </c>
      <c r="BM115" s="222" t="str">
        <f t="shared" si="89"/>
        <v>-</v>
      </c>
      <c r="BN115" s="222" t="str">
        <f t="shared" si="89"/>
        <v>-</v>
      </c>
      <c r="BO115" s="207">
        <f t="shared" si="88"/>
        <v>329</v>
      </c>
    </row>
    <row r="116" spans="1:67" s="276" customForma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8"/>
      <c r="N116" s="219" t="s">
        <v>936</v>
      </c>
      <c r="O116" s="223" t="s">
        <v>853</v>
      </c>
      <c r="P116" s="223" t="s">
        <v>853</v>
      </c>
      <c r="Q116" s="223" t="s">
        <v>853</v>
      </c>
      <c r="R116" s="223" t="s">
        <v>853</v>
      </c>
      <c r="S116" s="223" t="s">
        <v>853</v>
      </c>
      <c r="T116" s="223" t="s">
        <v>853</v>
      </c>
      <c r="U116" s="223" t="s">
        <v>853</v>
      </c>
      <c r="V116" s="223" t="s">
        <v>853</v>
      </c>
      <c r="W116" s="223" t="s">
        <v>853</v>
      </c>
      <c r="X116" s="223" t="s">
        <v>853</v>
      </c>
      <c r="Y116" s="223" t="s">
        <v>853</v>
      </c>
      <c r="Z116" s="223" t="s">
        <v>853</v>
      </c>
      <c r="AA116" s="223" t="s">
        <v>853</v>
      </c>
      <c r="AB116" s="223" t="s">
        <v>853</v>
      </c>
      <c r="AC116" s="223" t="s">
        <v>853</v>
      </c>
      <c r="AD116" s="223" t="s">
        <v>853</v>
      </c>
      <c r="AE116" s="223" t="s">
        <v>853</v>
      </c>
      <c r="AF116" s="223" t="s">
        <v>853</v>
      </c>
      <c r="AG116" s="223" t="s">
        <v>853</v>
      </c>
      <c r="AH116" s="223" t="s">
        <v>853</v>
      </c>
      <c r="AI116" s="223" t="s">
        <v>853</v>
      </c>
      <c r="AJ116" s="223" t="s">
        <v>853</v>
      </c>
      <c r="AK116" s="223" t="s">
        <v>1269</v>
      </c>
      <c r="AL116" s="223" t="s">
        <v>1284</v>
      </c>
      <c r="AM116" s="223">
        <v>25</v>
      </c>
      <c r="AN116" s="223">
        <v>20</v>
      </c>
      <c r="AO116" s="223" t="s">
        <v>1285</v>
      </c>
      <c r="AP116" s="223" t="s">
        <v>1164</v>
      </c>
      <c r="AQ116" s="223" t="s">
        <v>1286</v>
      </c>
      <c r="AR116" s="223" t="s">
        <v>853</v>
      </c>
      <c r="AS116" s="223" t="s">
        <v>853</v>
      </c>
      <c r="AT116" s="223" t="s">
        <v>853</v>
      </c>
      <c r="AU116" s="223" t="s">
        <v>853</v>
      </c>
      <c r="AV116" s="223" t="s">
        <v>853</v>
      </c>
      <c r="AW116" s="223" t="s">
        <v>853</v>
      </c>
      <c r="AX116" s="223" t="str">
        <f t="shared" ref="AX116:BN116" si="90">IF(ISNUMBER(AX115),(IF(AX115&gt;0,(100/(AX113+AX114))*AX113,"-")),"-")</f>
        <v>-</v>
      </c>
      <c r="AY116" s="223" t="str">
        <f t="shared" si="90"/>
        <v>-</v>
      </c>
      <c r="AZ116" s="223" t="str">
        <f t="shared" si="90"/>
        <v>-</v>
      </c>
      <c r="BA116" s="223" t="str">
        <f t="shared" si="90"/>
        <v>-</v>
      </c>
      <c r="BB116" s="223" t="str">
        <f t="shared" si="90"/>
        <v>-</v>
      </c>
      <c r="BC116" s="223" t="str">
        <f t="shared" si="90"/>
        <v>-</v>
      </c>
      <c r="BD116" s="223" t="str">
        <f t="shared" si="90"/>
        <v>-</v>
      </c>
      <c r="BE116" s="223" t="str">
        <f t="shared" si="90"/>
        <v>-</v>
      </c>
      <c r="BF116" s="223" t="str">
        <f t="shared" si="90"/>
        <v>-</v>
      </c>
      <c r="BG116" s="223" t="str">
        <f t="shared" si="90"/>
        <v>-</v>
      </c>
      <c r="BH116" s="223" t="str">
        <f t="shared" si="90"/>
        <v>-</v>
      </c>
      <c r="BI116" s="223" t="str">
        <f t="shared" si="90"/>
        <v>-</v>
      </c>
      <c r="BJ116" s="223" t="str">
        <f t="shared" si="90"/>
        <v>-</v>
      </c>
      <c r="BK116" s="223" t="str">
        <f t="shared" si="90"/>
        <v>-</v>
      </c>
      <c r="BL116" s="223" t="str">
        <f t="shared" si="90"/>
        <v>-</v>
      </c>
      <c r="BM116" s="223" t="str">
        <f t="shared" si="90"/>
        <v>-</v>
      </c>
      <c r="BN116" s="223" t="str">
        <f t="shared" si="90"/>
        <v>-</v>
      </c>
      <c r="BO116" s="275">
        <f t="shared" ref="BO116:BO117" si="91">AVERAGE(O116:BN116)</f>
        <v>22.5</v>
      </c>
    </row>
    <row r="117" spans="1:67" s="202" customFormat="1" x14ac:dyDescent="0.2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9"/>
      <c r="N117" s="224" t="s">
        <v>937</v>
      </c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186" t="e">
        <f t="shared" si="91"/>
        <v>#DIV/0!</v>
      </c>
    </row>
    <row r="118" spans="1:67" s="202" customFormat="1" ht="12.75" customHeight="1" x14ac:dyDescent="0.2">
      <c r="A118" s="307" t="s">
        <v>767</v>
      </c>
      <c r="B118" s="307" t="s">
        <v>778</v>
      </c>
      <c r="C118" s="307" t="s">
        <v>440</v>
      </c>
      <c r="D118" s="307" t="s">
        <v>133</v>
      </c>
      <c r="E118" s="307" t="s">
        <v>1281</v>
      </c>
      <c r="F118" s="307" t="s">
        <v>1282</v>
      </c>
      <c r="G118" s="307"/>
      <c r="H118" s="361" t="s">
        <v>260</v>
      </c>
      <c r="I118" s="307" t="s">
        <v>1283</v>
      </c>
      <c r="J118" s="307"/>
      <c r="K118" s="307"/>
      <c r="L118" s="307"/>
      <c r="M118" s="309"/>
      <c r="N118" s="219" t="s">
        <v>934</v>
      </c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>
        <v>1</v>
      </c>
      <c r="AH118" s="230">
        <v>3</v>
      </c>
      <c r="AI118" s="230">
        <v>1</v>
      </c>
      <c r="AJ118" s="230">
        <v>1</v>
      </c>
      <c r="AK118" s="230">
        <v>0</v>
      </c>
      <c r="AL118" s="230">
        <v>28</v>
      </c>
      <c r="AM118" s="230">
        <v>1</v>
      </c>
      <c r="AN118" s="230">
        <v>34</v>
      </c>
      <c r="AO118" s="230">
        <v>20</v>
      </c>
      <c r="AP118" s="230">
        <v>33</v>
      </c>
      <c r="AQ118" s="230">
        <v>22</v>
      </c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209">
        <f t="shared" ref="BO118:BO120" si="92">SUM(O118:BN118)</f>
        <v>144</v>
      </c>
    </row>
    <row r="119" spans="1:67" s="202" customForma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8"/>
      <c r="N119" s="219" t="s">
        <v>935</v>
      </c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>
        <v>17</v>
      </c>
      <c r="AH119" s="230">
        <v>11</v>
      </c>
      <c r="AI119" s="230">
        <v>5</v>
      </c>
      <c r="AJ119" s="230">
        <v>5</v>
      </c>
      <c r="AK119" s="230">
        <v>3</v>
      </c>
      <c r="AL119" s="230">
        <v>37</v>
      </c>
      <c r="AM119" s="230">
        <v>9</v>
      </c>
      <c r="AN119" s="230">
        <v>87</v>
      </c>
      <c r="AO119" s="230">
        <v>37</v>
      </c>
      <c r="AP119" s="230">
        <v>59</v>
      </c>
      <c r="AQ119" s="230">
        <v>32</v>
      </c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209">
        <f t="shared" si="92"/>
        <v>302</v>
      </c>
    </row>
    <row r="120" spans="1:67" s="202" customForma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8"/>
      <c r="N120" s="221" t="s">
        <v>633</v>
      </c>
      <c r="O120" s="222" t="s">
        <v>853</v>
      </c>
      <c r="P120" s="222" t="s">
        <v>853</v>
      </c>
      <c r="Q120" s="222" t="s">
        <v>853</v>
      </c>
      <c r="R120" s="222" t="s">
        <v>853</v>
      </c>
      <c r="S120" s="222" t="s">
        <v>853</v>
      </c>
      <c r="T120" s="222" t="s">
        <v>853</v>
      </c>
      <c r="U120" s="222" t="s">
        <v>853</v>
      </c>
      <c r="V120" s="222" t="s">
        <v>853</v>
      </c>
      <c r="W120" s="222" t="s">
        <v>853</v>
      </c>
      <c r="X120" s="222" t="s">
        <v>853</v>
      </c>
      <c r="Y120" s="222" t="s">
        <v>853</v>
      </c>
      <c r="Z120" s="222" t="s">
        <v>853</v>
      </c>
      <c r="AA120" s="222" t="s">
        <v>853</v>
      </c>
      <c r="AB120" s="222" t="s">
        <v>853</v>
      </c>
      <c r="AC120" s="222" t="s">
        <v>853</v>
      </c>
      <c r="AD120" s="222" t="s">
        <v>853</v>
      </c>
      <c r="AE120" s="222" t="s">
        <v>853</v>
      </c>
      <c r="AF120" s="222" t="s">
        <v>853</v>
      </c>
      <c r="AG120" s="222">
        <v>18</v>
      </c>
      <c r="AH120" s="222">
        <v>14</v>
      </c>
      <c r="AI120" s="222">
        <v>6</v>
      </c>
      <c r="AJ120" s="222">
        <v>6</v>
      </c>
      <c r="AK120" s="222">
        <v>3</v>
      </c>
      <c r="AL120" s="222">
        <v>65</v>
      </c>
      <c r="AM120" s="222">
        <v>10</v>
      </c>
      <c r="AN120" s="222">
        <v>121</v>
      </c>
      <c r="AO120" s="222">
        <v>57</v>
      </c>
      <c r="AP120" s="222">
        <v>92</v>
      </c>
      <c r="AQ120" s="222">
        <v>54</v>
      </c>
      <c r="AR120" s="222" t="s">
        <v>853</v>
      </c>
      <c r="AS120" s="222" t="s">
        <v>853</v>
      </c>
      <c r="AT120" s="222" t="s">
        <v>853</v>
      </c>
      <c r="AU120" s="222" t="s">
        <v>853</v>
      </c>
      <c r="AV120" s="222" t="s">
        <v>853</v>
      </c>
      <c r="AW120" s="222" t="s">
        <v>853</v>
      </c>
      <c r="AX120" s="222" t="str">
        <f t="shared" ref="AX120:BN120" si="93">IF(ISBLANK(AX118),"-",AX118+AX119)</f>
        <v>-</v>
      </c>
      <c r="AY120" s="222" t="str">
        <f t="shared" si="93"/>
        <v>-</v>
      </c>
      <c r="AZ120" s="222" t="str">
        <f t="shared" si="93"/>
        <v>-</v>
      </c>
      <c r="BA120" s="222" t="str">
        <f t="shared" si="93"/>
        <v>-</v>
      </c>
      <c r="BB120" s="222" t="str">
        <f t="shared" si="93"/>
        <v>-</v>
      </c>
      <c r="BC120" s="222" t="str">
        <f t="shared" si="93"/>
        <v>-</v>
      </c>
      <c r="BD120" s="222" t="str">
        <f t="shared" si="93"/>
        <v>-</v>
      </c>
      <c r="BE120" s="222" t="str">
        <f t="shared" si="93"/>
        <v>-</v>
      </c>
      <c r="BF120" s="222" t="str">
        <f t="shared" si="93"/>
        <v>-</v>
      </c>
      <c r="BG120" s="222" t="str">
        <f t="shared" si="93"/>
        <v>-</v>
      </c>
      <c r="BH120" s="222" t="str">
        <f t="shared" si="93"/>
        <v>-</v>
      </c>
      <c r="BI120" s="222" t="str">
        <f t="shared" si="93"/>
        <v>-</v>
      </c>
      <c r="BJ120" s="222" t="str">
        <f t="shared" si="93"/>
        <v>-</v>
      </c>
      <c r="BK120" s="222" t="str">
        <f t="shared" si="93"/>
        <v>-</v>
      </c>
      <c r="BL120" s="222" t="str">
        <f t="shared" si="93"/>
        <v>-</v>
      </c>
      <c r="BM120" s="222" t="str">
        <f t="shared" si="93"/>
        <v>-</v>
      </c>
      <c r="BN120" s="222" t="str">
        <f t="shared" si="93"/>
        <v>-</v>
      </c>
      <c r="BO120" s="207">
        <f t="shared" si="92"/>
        <v>446</v>
      </c>
    </row>
    <row r="121" spans="1:67" s="276" customForma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8"/>
      <c r="N121" s="219" t="s">
        <v>936</v>
      </c>
      <c r="O121" s="223" t="s">
        <v>853</v>
      </c>
      <c r="P121" s="223" t="s">
        <v>853</v>
      </c>
      <c r="Q121" s="223" t="s">
        <v>853</v>
      </c>
      <c r="R121" s="223" t="s">
        <v>853</v>
      </c>
      <c r="S121" s="223" t="s">
        <v>853</v>
      </c>
      <c r="T121" s="223" t="s">
        <v>853</v>
      </c>
      <c r="U121" s="223" t="s">
        <v>853</v>
      </c>
      <c r="V121" s="223" t="s">
        <v>853</v>
      </c>
      <c r="W121" s="223" t="s">
        <v>853</v>
      </c>
      <c r="X121" s="223" t="s">
        <v>853</v>
      </c>
      <c r="Y121" s="223" t="s">
        <v>853</v>
      </c>
      <c r="Z121" s="223" t="s">
        <v>853</v>
      </c>
      <c r="AA121" s="223" t="s">
        <v>853</v>
      </c>
      <c r="AB121" s="223" t="s">
        <v>853</v>
      </c>
      <c r="AC121" s="223" t="s">
        <v>853</v>
      </c>
      <c r="AD121" s="223" t="s">
        <v>853</v>
      </c>
      <c r="AE121" s="223" t="s">
        <v>853</v>
      </c>
      <c r="AF121" s="223" t="s">
        <v>853</v>
      </c>
      <c r="AG121" s="223" t="s">
        <v>1287</v>
      </c>
      <c r="AH121" s="223" t="s">
        <v>1288</v>
      </c>
      <c r="AI121" s="223" t="s">
        <v>1219</v>
      </c>
      <c r="AJ121" s="223" t="s">
        <v>1219</v>
      </c>
      <c r="AK121" s="223">
        <v>0</v>
      </c>
      <c r="AL121" s="223" t="s">
        <v>1289</v>
      </c>
      <c r="AM121" s="223">
        <v>10</v>
      </c>
      <c r="AN121" s="223" t="s">
        <v>1290</v>
      </c>
      <c r="AO121" s="223" t="s">
        <v>1291</v>
      </c>
      <c r="AP121" s="223" t="s">
        <v>1292</v>
      </c>
      <c r="AQ121" s="223" t="s">
        <v>1293</v>
      </c>
      <c r="AR121" s="223" t="s">
        <v>853</v>
      </c>
      <c r="AS121" s="223" t="s">
        <v>853</v>
      </c>
      <c r="AT121" s="223" t="s">
        <v>853</v>
      </c>
      <c r="AU121" s="223" t="s">
        <v>853</v>
      </c>
      <c r="AV121" s="223" t="s">
        <v>853</v>
      </c>
      <c r="AW121" s="223" t="s">
        <v>853</v>
      </c>
      <c r="AX121" s="223" t="str">
        <f t="shared" ref="AX121:BN121" si="94">IF(ISNUMBER(AX120),(IF(AX120&gt;0,(100/(AX118+AX119))*AX118,"-")),"-")</f>
        <v>-</v>
      </c>
      <c r="AY121" s="223" t="str">
        <f t="shared" si="94"/>
        <v>-</v>
      </c>
      <c r="AZ121" s="223" t="str">
        <f t="shared" si="94"/>
        <v>-</v>
      </c>
      <c r="BA121" s="223" t="str">
        <f t="shared" si="94"/>
        <v>-</v>
      </c>
      <c r="BB121" s="223" t="str">
        <f t="shared" si="94"/>
        <v>-</v>
      </c>
      <c r="BC121" s="223" t="str">
        <f t="shared" si="94"/>
        <v>-</v>
      </c>
      <c r="BD121" s="223" t="str">
        <f t="shared" si="94"/>
        <v>-</v>
      </c>
      <c r="BE121" s="223" t="str">
        <f t="shared" si="94"/>
        <v>-</v>
      </c>
      <c r="BF121" s="223" t="str">
        <f t="shared" si="94"/>
        <v>-</v>
      </c>
      <c r="BG121" s="223" t="str">
        <f t="shared" si="94"/>
        <v>-</v>
      </c>
      <c r="BH121" s="223" t="str">
        <f t="shared" si="94"/>
        <v>-</v>
      </c>
      <c r="BI121" s="223" t="str">
        <f t="shared" si="94"/>
        <v>-</v>
      </c>
      <c r="BJ121" s="223" t="str">
        <f t="shared" si="94"/>
        <v>-</v>
      </c>
      <c r="BK121" s="223" t="str">
        <f t="shared" si="94"/>
        <v>-</v>
      </c>
      <c r="BL121" s="223" t="str">
        <f t="shared" si="94"/>
        <v>-</v>
      </c>
      <c r="BM121" s="223" t="str">
        <f t="shared" si="94"/>
        <v>-</v>
      </c>
      <c r="BN121" s="223" t="str">
        <f t="shared" si="94"/>
        <v>-</v>
      </c>
      <c r="BO121" s="275">
        <f t="shared" ref="BO121:BO122" si="95">AVERAGE(O121:BN121)</f>
        <v>5</v>
      </c>
    </row>
    <row r="122" spans="1:67" s="202" customFormat="1" x14ac:dyDescent="0.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9"/>
      <c r="N122" s="224" t="s">
        <v>937</v>
      </c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186" t="e">
        <f t="shared" si="95"/>
        <v>#DIV/0!</v>
      </c>
    </row>
    <row r="123" spans="1:67" s="202" customFormat="1" ht="12.75" customHeight="1" x14ac:dyDescent="0.2">
      <c r="A123" s="307" t="s">
        <v>767</v>
      </c>
      <c r="B123" s="307" t="s">
        <v>847</v>
      </c>
      <c r="C123" s="307" t="s">
        <v>440</v>
      </c>
      <c r="D123" s="307" t="s">
        <v>133</v>
      </c>
      <c r="E123" s="307" t="s">
        <v>856</v>
      </c>
      <c r="F123" s="307" t="s">
        <v>857</v>
      </c>
      <c r="G123" s="307"/>
      <c r="H123" s="367" t="s">
        <v>1013</v>
      </c>
      <c r="I123" s="307" t="s">
        <v>1283</v>
      </c>
      <c r="J123" s="307"/>
      <c r="K123" s="307"/>
      <c r="L123" s="307"/>
      <c r="M123" s="309"/>
      <c r="N123" s="219" t="s">
        <v>934</v>
      </c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>
        <v>25</v>
      </c>
      <c r="AO123" s="230">
        <v>51</v>
      </c>
      <c r="AP123" s="230">
        <v>51</v>
      </c>
      <c r="AQ123" s="230">
        <v>51</v>
      </c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209">
        <f t="shared" ref="BO123:BO125" si="96">SUM(O123:BN123)</f>
        <v>178</v>
      </c>
    </row>
    <row r="124" spans="1:67" s="202" customForma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8"/>
      <c r="N124" s="219" t="s">
        <v>935</v>
      </c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>
        <v>26</v>
      </c>
      <c r="AO124" s="230">
        <v>95</v>
      </c>
      <c r="AP124" s="230">
        <v>95</v>
      </c>
      <c r="AQ124" s="230">
        <v>95</v>
      </c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209">
        <f t="shared" si="96"/>
        <v>311</v>
      </c>
    </row>
    <row r="125" spans="1:67" s="202" customForma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8"/>
      <c r="N125" s="221" t="s">
        <v>633</v>
      </c>
      <c r="O125" s="222" t="s">
        <v>853</v>
      </c>
      <c r="P125" s="222" t="s">
        <v>853</v>
      </c>
      <c r="Q125" s="222" t="s">
        <v>853</v>
      </c>
      <c r="R125" s="222" t="s">
        <v>853</v>
      </c>
      <c r="S125" s="222" t="s">
        <v>853</v>
      </c>
      <c r="T125" s="222" t="s">
        <v>853</v>
      </c>
      <c r="U125" s="222" t="s">
        <v>853</v>
      </c>
      <c r="V125" s="222" t="s">
        <v>853</v>
      </c>
      <c r="W125" s="222" t="s">
        <v>853</v>
      </c>
      <c r="X125" s="222" t="s">
        <v>853</v>
      </c>
      <c r="Y125" s="222" t="s">
        <v>853</v>
      </c>
      <c r="Z125" s="222" t="s">
        <v>853</v>
      </c>
      <c r="AA125" s="222" t="s">
        <v>853</v>
      </c>
      <c r="AB125" s="222" t="s">
        <v>853</v>
      </c>
      <c r="AC125" s="222" t="s">
        <v>853</v>
      </c>
      <c r="AD125" s="222" t="s">
        <v>853</v>
      </c>
      <c r="AE125" s="222" t="s">
        <v>853</v>
      </c>
      <c r="AF125" s="222" t="s">
        <v>853</v>
      </c>
      <c r="AG125" s="222" t="s">
        <v>853</v>
      </c>
      <c r="AH125" s="222" t="s">
        <v>853</v>
      </c>
      <c r="AI125" s="222" t="s">
        <v>853</v>
      </c>
      <c r="AJ125" s="222" t="s">
        <v>853</v>
      </c>
      <c r="AK125" s="222" t="s">
        <v>853</v>
      </c>
      <c r="AL125" s="222" t="s">
        <v>853</v>
      </c>
      <c r="AM125" s="222" t="s">
        <v>853</v>
      </c>
      <c r="AN125" s="222">
        <v>51</v>
      </c>
      <c r="AO125" s="222">
        <v>146</v>
      </c>
      <c r="AP125" s="222">
        <v>146</v>
      </c>
      <c r="AQ125" s="222">
        <v>146</v>
      </c>
      <c r="AR125" s="222" t="s">
        <v>853</v>
      </c>
      <c r="AS125" s="222" t="s">
        <v>853</v>
      </c>
      <c r="AT125" s="222" t="s">
        <v>853</v>
      </c>
      <c r="AU125" s="222" t="s">
        <v>853</v>
      </c>
      <c r="AV125" s="222" t="s">
        <v>853</v>
      </c>
      <c r="AW125" s="222" t="s">
        <v>853</v>
      </c>
      <c r="AX125" s="222" t="str">
        <f t="shared" ref="AX125:BN125" si="97">IF(ISBLANK(AX123),"-",AX123+AX124)</f>
        <v>-</v>
      </c>
      <c r="AY125" s="222" t="str">
        <f t="shared" si="97"/>
        <v>-</v>
      </c>
      <c r="AZ125" s="222" t="str">
        <f t="shared" si="97"/>
        <v>-</v>
      </c>
      <c r="BA125" s="222" t="str">
        <f t="shared" si="97"/>
        <v>-</v>
      </c>
      <c r="BB125" s="222" t="str">
        <f t="shared" si="97"/>
        <v>-</v>
      </c>
      <c r="BC125" s="222" t="str">
        <f t="shared" si="97"/>
        <v>-</v>
      </c>
      <c r="BD125" s="222" t="str">
        <f t="shared" si="97"/>
        <v>-</v>
      </c>
      <c r="BE125" s="222" t="str">
        <f t="shared" si="97"/>
        <v>-</v>
      </c>
      <c r="BF125" s="222" t="str">
        <f t="shared" si="97"/>
        <v>-</v>
      </c>
      <c r="BG125" s="222" t="str">
        <f t="shared" si="97"/>
        <v>-</v>
      </c>
      <c r="BH125" s="222" t="str">
        <f t="shared" si="97"/>
        <v>-</v>
      </c>
      <c r="BI125" s="222" t="str">
        <f t="shared" si="97"/>
        <v>-</v>
      </c>
      <c r="BJ125" s="222" t="str">
        <f t="shared" si="97"/>
        <v>-</v>
      </c>
      <c r="BK125" s="222" t="str">
        <f t="shared" si="97"/>
        <v>-</v>
      </c>
      <c r="BL125" s="222" t="str">
        <f t="shared" si="97"/>
        <v>-</v>
      </c>
      <c r="BM125" s="222" t="str">
        <f t="shared" si="97"/>
        <v>-</v>
      </c>
      <c r="BN125" s="222" t="str">
        <f t="shared" si="97"/>
        <v>-</v>
      </c>
      <c r="BO125" s="207">
        <f t="shared" si="96"/>
        <v>489</v>
      </c>
    </row>
    <row r="126" spans="1:67" s="276" customForma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8"/>
      <c r="N126" s="219" t="s">
        <v>936</v>
      </c>
      <c r="O126" s="223" t="s">
        <v>853</v>
      </c>
      <c r="P126" s="223" t="s">
        <v>853</v>
      </c>
      <c r="Q126" s="223" t="s">
        <v>853</v>
      </c>
      <c r="R126" s="223" t="s">
        <v>853</v>
      </c>
      <c r="S126" s="223" t="s">
        <v>853</v>
      </c>
      <c r="T126" s="223" t="s">
        <v>853</v>
      </c>
      <c r="U126" s="223" t="s">
        <v>853</v>
      </c>
      <c r="V126" s="223" t="s">
        <v>853</v>
      </c>
      <c r="W126" s="223" t="s">
        <v>853</v>
      </c>
      <c r="X126" s="223" t="s">
        <v>853</v>
      </c>
      <c r="Y126" s="223" t="s">
        <v>853</v>
      </c>
      <c r="Z126" s="223" t="s">
        <v>853</v>
      </c>
      <c r="AA126" s="223" t="s">
        <v>853</v>
      </c>
      <c r="AB126" s="223" t="s">
        <v>853</v>
      </c>
      <c r="AC126" s="223" t="s">
        <v>853</v>
      </c>
      <c r="AD126" s="223" t="s">
        <v>853</v>
      </c>
      <c r="AE126" s="223" t="s">
        <v>853</v>
      </c>
      <c r="AF126" s="223" t="s">
        <v>853</v>
      </c>
      <c r="AG126" s="223" t="s">
        <v>853</v>
      </c>
      <c r="AH126" s="223" t="s">
        <v>853</v>
      </c>
      <c r="AI126" s="223" t="s">
        <v>853</v>
      </c>
      <c r="AJ126" s="223" t="s">
        <v>853</v>
      </c>
      <c r="AK126" s="223" t="s">
        <v>853</v>
      </c>
      <c r="AL126" s="223" t="s">
        <v>853</v>
      </c>
      <c r="AM126" s="223" t="s">
        <v>853</v>
      </c>
      <c r="AN126" s="223" t="s">
        <v>1294</v>
      </c>
      <c r="AO126" s="223" t="s">
        <v>1295</v>
      </c>
      <c r="AP126" s="223" t="s">
        <v>1295</v>
      </c>
      <c r="AQ126" s="223" t="s">
        <v>1295</v>
      </c>
      <c r="AR126" s="223" t="s">
        <v>853</v>
      </c>
      <c r="AS126" s="223" t="s">
        <v>853</v>
      </c>
      <c r="AT126" s="223" t="s">
        <v>853</v>
      </c>
      <c r="AU126" s="223" t="s">
        <v>853</v>
      </c>
      <c r="AV126" s="223" t="s">
        <v>853</v>
      </c>
      <c r="AW126" s="223" t="s">
        <v>853</v>
      </c>
      <c r="AX126" s="223" t="str">
        <f t="shared" ref="AX126:BN126" si="98">IF(ISNUMBER(AX125),(IF(AX125&gt;0,(100/(AX123+AX124))*AX123,"-")),"-")</f>
        <v>-</v>
      </c>
      <c r="AY126" s="223" t="str">
        <f t="shared" si="98"/>
        <v>-</v>
      </c>
      <c r="AZ126" s="223" t="str">
        <f t="shared" si="98"/>
        <v>-</v>
      </c>
      <c r="BA126" s="223" t="str">
        <f t="shared" si="98"/>
        <v>-</v>
      </c>
      <c r="BB126" s="223" t="str">
        <f t="shared" si="98"/>
        <v>-</v>
      </c>
      <c r="BC126" s="223" t="str">
        <f t="shared" si="98"/>
        <v>-</v>
      </c>
      <c r="BD126" s="223" t="str">
        <f t="shared" si="98"/>
        <v>-</v>
      </c>
      <c r="BE126" s="223" t="str">
        <f t="shared" si="98"/>
        <v>-</v>
      </c>
      <c r="BF126" s="223" t="str">
        <f t="shared" si="98"/>
        <v>-</v>
      </c>
      <c r="BG126" s="223" t="str">
        <f t="shared" si="98"/>
        <v>-</v>
      </c>
      <c r="BH126" s="223" t="str">
        <f t="shared" si="98"/>
        <v>-</v>
      </c>
      <c r="BI126" s="223" t="str">
        <f t="shared" si="98"/>
        <v>-</v>
      </c>
      <c r="BJ126" s="223" t="str">
        <f t="shared" si="98"/>
        <v>-</v>
      </c>
      <c r="BK126" s="223" t="str">
        <f t="shared" si="98"/>
        <v>-</v>
      </c>
      <c r="BL126" s="223" t="str">
        <f t="shared" si="98"/>
        <v>-</v>
      </c>
      <c r="BM126" s="223" t="str">
        <f t="shared" si="98"/>
        <v>-</v>
      </c>
      <c r="BN126" s="223" t="str">
        <f t="shared" si="98"/>
        <v>-</v>
      </c>
      <c r="BO126" s="275" t="e">
        <f t="shared" ref="BO126:BO127" si="99">AVERAGE(O126:BN126)</f>
        <v>#DIV/0!</v>
      </c>
    </row>
    <row r="127" spans="1:67" s="202" customFormat="1" x14ac:dyDescent="0.2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9"/>
      <c r="N127" s="224" t="s">
        <v>937</v>
      </c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186" t="e">
        <f t="shared" si="99"/>
        <v>#DIV/0!</v>
      </c>
    </row>
    <row r="128" spans="1:67" s="202" customFormat="1" ht="12.75" customHeight="1" x14ac:dyDescent="0.2">
      <c r="A128" s="307" t="s">
        <v>767</v>
      </c>
      <c r="B128" s="307" t="s">
        <v>848</v>
      </c>
      <c r="C128" s="307" t="s">
        <v>440</v>
      </c>
      <c r="D128" s="307" t="s">
        <v>133</v>
      </c>
      <c r="E128" s="307" t="s">
        <v>856</v>
      </c>
      <c r="F128" s="307" t="s">
        <v>857</v>
      </c>
      <c r="G128" s="307"/>
      <c r="H128" s="367" t="s">
        <v>1014</v>
      </c>
      <c r="I128" s="307" t="s">
        <v>1283</v>
      </c>
      <c r="J128" s="307"/>
      <c r="K128" s="307"/>
      <c r="L128" s="307"/>
      <c r="M128" s="309"/>
      <c r="N128" s="219" t="s">
        <v>934</v>
      </c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>
        <v>12</v>
      </c>
      <c r="AO128" s="230">
        <v>69</v>
      </c>
      <c r="AP128" s="230">
        <v>69</v>
      </c>
      <c r="AQ128" s="230">
        <v>69</v>
      </c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09">
        <f t="shared" ref="BO128:BO130" si="100">SUM(O128:BN128)</f>
        <v>219</v>
      </c>
    </row>
    <row r="129" spans="1:67" s="202" customForma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8"/>
      <c r="N129" s="219" t="s">
        <v>935</v>
      </c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>
        <v>18</v>
      </c>
      <c r="AO129" s="230">
        <v>50</v>
      </c>
      <c r="AP129" s="230">
        <v>50</v>
      </c>
      <c r="AQ129" s="230">
        <v>50</v>
      </c>
      <c r="AR129" s="230"/>
      <c r="AS129" s="230"/>
      <c r="AT129" s="230"/>
      <c r="AU129" s="230"/>
      <c r="AV129" s="230"/>
      <c r="AW129" s="230"/>
      <c r="AX129" s="230"/>
      <c r="AY129" s="230"/>
      <c r="AZ129" s="230"/>
      <c r="BA129" s="230"/>
      <c r="BB129" s="230"/>
      <c r="BC129" s="230"/>
      <c r="BD129" s="230"/>
      <c r="BE129" s="230"/>
      <c r="BF129" s="230"/>
      <c r="BG129" s="230"/>
      <c r="BH129" s="230"/>
      <c r="BI129" s="230"/>
      <c r="BJ129" s="230"/>
      <c r="BK129" s="230"/>
      <c r="BL129" s="230"/>
      <c r="BM129" s="230"/>
      <c r="BN129" s="230"/>
      <c r="BO129" s="209">
        <f t="shared" si="100"/>
        <v>168</v>
      </c>
    </row>
    <row r="130" spans="1:67" s="202" customForma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8"/>
      <c r="N130" s="221" t="s">
        <v>633</v>
      </c>
      <c r="O130" s="222" t="s">
        <v>853</v>
      </c>
      <c r="P130" s="222" t="s">
        <v>853</v>
      </c>
      <c r="Q130" s="222" t="s">
        <v>853</v>
      </c>
      <c r="R130" s="222" t="s">
        <v>853</v>
      </c>
      <c r="S130" s="222" t="s">
        <v>853</v>
      </c>
      <c r="T130" s="222" t="s">
        <v>853</v>
      </c>
      <c r="U130" s="222" t="s">
        <v>853</v>
      </c>
      <c r="V130" s="222" t="s">
        <v>853</v>
      </c>
      <c r="W130" s="222" t="s">
        <v>853</v>
      </c>
      <c r="X130" s="222" t="s">
        <v>853</v>
      </c>
      <c r="Y130" s="222" t="s">
        <v>853</v>
      </c>
      <c r="Z130" s="222" t="s">
        <v>853</v>
      </c>
      <c r="AA130" s="222" t="s">
        <v>853</v>
      </c>
      <c r="AB130" s="222" t="s">
        <v>853</v>
      </c>
      <c r="AC130" s="222" t="s">
        <v>853</v>
      </c>
      <c r="AD130" s="222" t="s">
        <v>853</v>
      </c>
      <c r="AE130" s="222" t="s">
        <v>853</v>
      </c>
      <c r="AF130" s="222" t="s">
        <v>853</v>
      </c>
      <c r="AG130" s="222" t="s">
        <v>853</v>
      </c>
      <c r="AH130" s="222" t="s">
        <v>853</v>
      </c>
      <c r="AI130" s="222" t="s">
        <v>853</v>
      </c>
      <c r="AJ130" s="222" t="s">
        <v>853</v>
      </c>
      <c r="AK130" s="222" t="s">
        <v>853</v>
      </c>
      <c r="AL130" s="222" t="s">
        <v>853</v>
      </c>
      <c r="AM130" s="222" t="s">
        <v>853</v>
      </c>
      <c r="AN130" s="222">
        <v>30</v>
      </c>
      <c r="AO130" s="222">
        <v>119</v>
      </c>
      <c r="AP130" s="222">
        <v>119</v>
      </c>
      <c r="AQ130" s="222">
        <v>119</v>
      </c>
      <c r="AR130" s="222" t="s">
        <v>853</v>
      </c>
      <c r="AS130" s="222" t="s">
        <v>853</v>
      </c>
      <c r="AT130" s="222" t="s">
        <v>853</v>
      </c>
      <c r="AU130" s="222" t="s">
        <v>853</v>
      </c>
      <c r="AV130" s="222" t="s">
        <v>853</v>
      </c>
      <c r="AW130" s="222" t="s">
        <v>853</v>
      </c>
      <c r="AX130" s="222" t="str">
        <f t="shared" ref="AX130:BN130" si="101">IF(ISBLANK(AX128),"-",AX128+AX129)</f>
        <v>-</v>
      </c>
      <c r="AY130" s="222" t="str">
        <f t="shared" si="101"/>
        <v>-</v>
      </c>
      <c r="AZ130" s="222" t="str">
        <f t="shared" si="101"/>
        <v>-</v>
      </c>
      <c r="BA130" s="222" t="str">
        <f t="shared" si="101"/>
        <v>-</v>
      </c>
      <c r="BB130" s="222" t="str">
        <f t="shared" si="101"/>
        <v>-</v>
      </c>
      <c r="BC130" s="222" t="str">
        <f t="shared" si="101"/>
        <v>-</v>
      </c>
      <c r="BD130" s="222" t="str">
        <f t="shared" si="101"/>
        <v>-</v>
      </c>
      <c r="BE130" s="222" t="str">
        <f t="shared" si="101"/>
        <v>-</v>
      </c>
      <c r="BF130" s="222" t="str">
        <f t="shared" si="101"/>
        <v>-</v>
      </c>
      <c r="BG130" s="222" t="str">
        <f t="shared" si="101"/>
        <v>-</v>
      </c>
      <c r="BH130" s="222" t="str">
        <f t="shared" si="101"/>
        <v>-</v>
      </c>
      <c r="BI130" s="222" t="str">
        <f t="shared" si="101"/>
        <v>-</v>
      </c>
      <c r="BJ130" s="222" t="str">
        <f t="shared" si="101"/>
        <v>-</v>
      </c>
      <c r="BK130" s="222" t="str">
        <f t="shared" si="101"/>
        <v>-</v>
      </c>
      <c r="BL130" s="222" t="str">
        <f t="shared" si="101"/>
        <v>-</v>
      </c>
      <c r="BM130" s="222" t="str">
        <f t="shared" si="101"/>
        <v>-</v>
      </c>
      <c r="BN130" s="222" t="str">
        <f t="shared" si="101"/>
        <v>-</v>
      </c>
      <c r="BO130" s="207">
        <f t="shared" si="100"/>
        <v>387</v>
      </c>
    </row>
    <row r="131" spans="1:67" s="276" customForma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8"/>
      <c r="N131" s="219" t="s">
        <v>936</v>
      </c>
      <c r="O131" s="223" t="s">
        <v>853</v>
      </c>
      <c r="P131" s="223" t="s">
        <v>853</v>
      </c>
      <c r="Q131" s="223" t="s">
        <v>853</v>
      </c>
      <c r="R131" s="223" t="s">
        <v>853</v>
      </c>
      <c r="S131" s="223" t="s">
        <v>853</v>
      </c>
      <c r="T131" s="223" t="s">
        <v>853</v>
      </c>
      <c r="U131" s="223" t="s">
        <v>853</v>
      </c>
      <c r="V131" s="223" t="s">
        <v>853</v>
      </c>
      <c r="W131" s="223" t="s">
        <v>853</v>
      </c>
      <c r="X131" s="223" t="s">
        <v>853</v>
      </c>
      <c r="Y131" s="223" t="s">
        <v>853</v>
      </c>
      <c r="Z131" s="223" t="s">
        <v>853</v>
      </c>
      <c r="AA131" s="223" t="s">
        <v>853</v>
      </c>
      <c r="AB131" s="223" t="s">
        <v>853</v>
      </c>
      <c r="AC131" s="223" t="s">
        <v>853</v>
      </c>
      <c r="AD131" s="223" t="s">
        <v>853</v>
      </c>
      <c r="AE131" s="223" t="s">
        <v>853</v>
      </c>
      <c r="AF131" s="223" t="s">
        <v>853</v>
      </c>
      <c r="AG131" s="223" t="s">
        <v>853</v>
      </c>
      <c r="AH131" s="223" t="s">
        <v>853</v>
      </c>
      <c r="AI131" s="223" t="s">
        <v>853</v>
      </c>
      <c r="AJ131" s="223" t="s">
        <v>853</v>
      </c>
      <c r="AK131" s="223" t="s">
        <v>853</v>
      </c>
      <c r="AL131" s="223" t="s">
        <v>853</v>
      </c>
      <c r="AM131" s="223" t="s">
        <v>853</v>
      </c>
      <c r="AN131" s="223">
        <v>40</v>
      </c>
      <c r="AO131" s="223" t="s">
        <v>1296</v>
      </c>
      <c r="AP131" s="223" t="s">
        <v>1296</v>
      </c>
      <c r="AQ131" s="223" t="s">
        <v>1296</v>
      </c>
      <c r="AR131" s="223" t="s">
        <v>853</v>
      </c>
      <c r="AS131" s="223" t="s">
        <v>853</v>
      </c>
      <c r="AT131" s="223" t="s">
        <v>853</v>
      </c>
      <c r="AU131" s="223" t="s">
        <v>853</v>
      </c>
      <c r="AV131" s="223" t="s">
        <v>853</v>
      </c>
      <c r="AW131" s="223" t="s">
        <v>853</v>
      </c>
      <c r="AX131" s="223" t="str">
        <f t="shared" ref="AX131:BN131" si="102">IF(ISNUMBER(AX130),(IF(AX130&gt;0,(100/(AX128+AX129))*AX128,"-")),"-")</f>
        <v>-</v>
      </c>
      <c r="AY131" s="223" t="str">
        <f t="shared" si="102"/>
        <v>-</v>
      </c>
      <c r="AZ131" s="223" t="str">
        <f t="shared" si="102"/>
        <v>-</v>
      </c>
      <c r="BA131" s="223" t="str">
        <f t="shared" si="102"/>
        <v>-</v>
      </c>
      <c r="BB131" s="223" t="str">
        <f t="shared" si="102"/>
        <v>-</v>
      </c>
      <c r="BC131" s="223" t="str">
        <f t="shared" si="102"/>
        <v>-</v>
      </c>
      <c r="BD131" s="223" t="str">
        <f t="shared" si="102"/>
        <v>-</v>
      </c>
      <c r="BE131" s="223" t="str">
        <f t="shared" si="102"/>
        <v>-</v>
      </c>
      <c r="BF131" s="223" t="str">
        <f t="shared" si="102"/>
        <v>-</v>
      </c>
      <c r="BG131" s="223" t="str">
        <f t="shared" si="102"/>
        <v>-</v>
      </c>
      <c r="BH131" s="223" t="str">
        <f t="shared" si="102"/>
        <v>-</v>
      </c>
      <c r="BI131" s="223" t="str">
        <f t="shared" si="102"/>
        <v>-</v>
      </c>
      <c r="BJ131" s="223" t="str">
        <f t="shared" si="102"/>
        <v>-</v>
      </c>
      <c r="BK131" s="223" t="str">
        <f t="shared" si="102"/>
        <v>-</v>
      </c>
      <c r="BL131" s="223" t="str">
        <f t="shared" si="102"/>
        <v>-</v>
      </c>
      <c r="BM131" s="223" t="str">
        <f t="shared" si="102"/>
        <v>-</v>
      </c>
      <c r="BN131" s="223" t="str">
        <f t="shared" si="102"/>
        <v>-</v>
      </c>
      <c r="BO131" s="275">
        <f t="shared" ref="BO131:BO132" si="103">AVERAGE(O131:BN131)</f>
        <v>40</v>
      </c>
    </row>
    <row r="132" spans="1:67" s="202" customFormat="1" x14ac:dyDescent="0.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9"/>
      <c r="N132" s="224" t="s">
        <v>937</v>
      </c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186" t="e">
        <f t="shared" si="103"/>
        <v>#DIV/0!</v>
      </c>
    </row>
    <row r="133" spans="1:67" s="202" customFormat="1" ht="12.75" customHeight="1" x14ac:dyDescent="0.2">
      <c r="A133" s="307" t="s">
        <v>767</v>
      </c>
      <c r="B133" s="307" t="s">
        <v>860</v>
      </c>
      <c r="C133" s="307" t="s">
        <v>440</v>
      </c>
      <c r="D133" s="307" t="s">
        <v>133</v>
      </c>
      <c r="E133" s="307" t="s">
        <v>856</v>
      </c>
      <c r="F133" s="307" t="s">
        <v>861</v>
      </c>
      <c r="G133" s="307"/>
      <c r="H133" s="368" t="s">
        <v>862</v>
      </c>
      <c r="I133" s="307" t="s">
        <v>1283</v>
      </c>
      <c r="J133" s="307"/>
      <c r="K133" s="307"/>
      <c r="L133" s="307"/>
      <c r="M133" s="309"/>
      <c r="N133" s="219" t="s">
        <v>934</v>
      </c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>
        <v>1</v>
      </c>
      <c r="AL133" s="230">
        <v>1</v>
      </c>
      <c r="AM133" s="230">
        <v>0</v>
      </c>
      <c r="AN133" s="230">
        <v>2</v>
      </c>
      <c r="AO133" s="230">
        <v>3</v>
      </c>
      <c r="AP133" s="230">
        <v>5</v>
      </c>
      <c r="AQ133" s="230">
        <v>0</v>
      </c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0"/>
      <c r="BN133" s="230"/>
      <c r="BO133" s="209">
        <f t="shared" ref="BO133:BO135" si="104">SUM(O133:BN133)</f>
        <v>12</v>
      </c>
    </row>
    <row r="134" spans="1:67" s="202" customForma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8"/>
      <c r="N134" s="219" t="s">
        <v>935</v>
      </c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>
        <v>1</v>
      </c>
      <c r="AL134" s="230">
        <v>0</v>
      </c>
      <c r="AM134" s="230">
        <v>1</v>
      </c>
      <c r="AN134" s="230">
        <v>0</v>
      </c>
      <c r="AO134" s="230">
        <v>4</v>
      </c>
      <c r="AP134" s="230">
        <v>1</v>
      </c>
      <c r="AQ134" s="230">
        <v>1</v>
      </c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0"/>
      <c r="BN134" s="230"/>
      <c r="BO134" s="209">
        <f t="shared" si="104"/>
        <v>8</v>
      </c>
    </row>
    <row r="135" spans="1:67" s="202" customForma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8"/>
      <c r="N135" s="221" t="s">
        <v>633</v>
      </c>
      <c r="O135" s="222" t="s">
        <v>853</v>
      </c>
      <c r="P135" s="222" t="s">
        <v>853</v>
      </c>
      <c r="Q135" s="222" t="s">
        <v>853</v>
      </c>
      <c r="R135" s="222" t="s">
        <v>853</v>
      </c>
      <c r="S135" s="222" t="s">
        <v>853</v>
      </c>
      <c r="T135" s="222" t="s">
        <v>853</v>
      </c>
      <c r="U135" s="222" t="s">
        <v>853</v>
      </c>
      <c r="V135" s="222" t="s">
        <v>853</v>
      </c>
      <c r="W135" s="222" t="s">
        <v>853</v>
      </c>
      <c r="X135" s="222" t="s">
        <v>853</v>
      </c>
      <c r="Y135" s="222" t="s">
        <v>853</v>
      </c>
      <c r="Z135" s="222" t="s">
        <v>853</v>
      </c>
      <c r="AA135" s="222" t="s">
        <v>853</v>
      </c>
      <c r="AB135" s="222" t="s">
        <v>853</v>
      </c>
      <c r="AC135" s="222" t="s">
        <v>853</v>
      </c>
      <c r="AD135" s="222" t="s">
        <v>853</v>
      </c>
      <c r="AE135" s="222" t="s">
        <v>853</v>
      </c>
      <c r="AF135" s="222" t="s">
        <v>853</v>
      </c>
      <c r="AG135" s="222" t="s">
        <v>853</v>
      </c>
      <c r="AH135" s="222" t="s">
        <v>853</v>
      </c>
      <c r="AI135" s="222" t="s">
        <v>853</v>
      </c>
      <c r="AJ135" s="222" t="s">
        <v>853</v>
      </c>
      <c r="AK135" s="222">
        <v>2</v>
      </c>
      <c r="AL135" s="222">
        <v>1</v>
      </c>
      <c r="AM135" s="222">
        <v>1</v>
      </c>
      <c r="AN135" s="222">
        <v>2</v>
      </c>
      <c r="AO135" s="222">
        <v>7</v>
      </c>
      <c r="AP135" s="222">
        <v>6</v>
      </c>
      <c r="AQ135" s="222">
        <v>1</v>
      </c>
      <c r="AR135" s="222" t="s">
        <v>853</v>
      </c>
      <c r="AS135" s="222" t="s">
        <v>853</v>
      </c>
      <c r="AT135" s="222" t="s">
        <v>853</v>
      </c>
      <c r="AU135" s="222" t="s">
        <v>853</v>
      </c>
      <c r="AV135" s="222" t="s">
        <v>853</v>
      </c>
      <c r="AW135" s="222" t="s">
        <v>853</v>
      </c>
      <c r="AX135" s="222" t="str">
        <f t="shared" ref="AX135:BN135" si="105">IF(ISBLANK(AX133),"-",AX133+AX134)</f>
        <v>-</v>
      </c>
      <c r="AY135" s="222" t="str">
        <f t="shared" si="105"/>
        <v>-</v>
      </c>
      <c r="AZ135" s="222" t="str">
        <f t="shared" si="105"/>
        <v>-</v>
      </c>
      <c r="BA135" s="222" t="str">
        <f t="shared" si="105"/>
        <v>-</v>
      </c>
      <c r="BB135" s="222" t="str">
        <f t="shared" si="105"/>
        <v>-</v>
      </c>
      <c r="BC135" s="222" t="str">
        <f t="shared" si="105"/>
        <v>-</v>
      </c>
      <c r="BD135" s="222" t="str">
        <f t="shared" si="105"/>
        <v>-</v>
      </c>
      <c r="BE135" s="222" t="str">
        <f t="shared" si="105"/>
        <v>-</v>
      </c>
      <c r="BF135" s="222" t="str">
        <f t="shared" si="105"/>
        <v>-</v>
      </c>
      <c r="BG135" s="222" t="str">
        <f t="shared" si="105"/>
        <v>-</v>
      </c>
      <c r="BH135" s="222" t="str">
        <f t="shared" si="105"/>
        <v>-</v>
      </c>
      <c r="BI135" s="222" t="str">
        <f t="shared" si="105"/>
        <v>-</v>
      </c>
      <c r="BJ135" s="222" t="str">
        <f t="shared" si="105"/>
        <v>-</v>
      </c>
      <c r="BK135" s="222" t="str">
        <f t="shared" si="105"/>
        <v>-</v>
      </c>
      <c r="BL135" s="222" t="str">
        <f t="shared" si="105"/>
        <v>-</v>
      </c>
      <c r="BM135" s="222" t="str">
        <f t="shared" si="105"/>
        <v>-</v>
      </c>
      <c r="BN135" s="222" t="str">
        <f t="shared" si="105"/>
        <v>-</v>
      </c>
      <c r="BO135" s="207">
        <f t="shared" si="104"/>
        <v>20</v>
      </c>
    </row>
    <row r="136" spans="1:67" s="276" customForma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8"/>
      <c r="N136" s="219" t="s">
        <v>936</v>
      </c>
      <c r="O136" s="223" t="s">
        <v>853</v>
      </c>
      <c r="P136" s="223" t="s">
        <v>853</v>
      </c>
      <c r="Q136" s="223" t="s">
        <v>853</v>
      </c>
      <c r="R136" s="223" t="s">
        <v>853</v>
      </c>
      <c r="S136" s="223" t="s">
        <v>853</v>
      </c>
      <c r="T136" s="223" t="s">
        <v>853</v>
      </c>
      <c r="U136" s="223" t="s">
        <v>853</v>
      </c>
      <c r="V136" s="223" t="s">
        <v>853</v>
      </c>
      <c r="W136" s="223" t="s">
        <v>853</v>
      </c>
      <c r="X136" s="223" t="s">
        <v>853</v>
      </c>
      <c r="Y136" s="223" t="s">
        <v>853</v>
      </c>
      <c r="Z136" s="223" t="s">
        <v>853</v>
      </c>
      <c r="AA136" s="223" t="s">
        <v>853</v>
      </c>
      <c r="AB136" s="223" t="s">
        <v>853</v>
      </c>
      <c r="AC136" s="223" t="s">
        <v>853</v>
      </c>
      <c r="AD136" s="223" t="s">
        <v>853</v>
      </c>
      <c r="AE136" s="223" t="s">
        <v>853</v>
      </c>
      <c r="AF136" s="223" t="s">
        <v>853</v>
      </c>
      <c r="AG136" s="223" t="s">
        <v>853</v>
      </c>
      <c r="AH136" s="223" t="s">
        <v>853</v>
      </c>
      <c r="AI136" s="223" t="s">
        <v>853</v>
      </c>
      <c r="AJ136" s="223" t="s">
        <v>853</v>
      </c>
      <c r="AK136" s="223">
        <v>50</v>
      </c>
      <c r="AL136" s="223">
        <v>100</v>
      </c>
      <c r="AM136" s="223">
        <v>0</v>
      </c>
      <c r="AN136" s="223">
        <v>100</v>
      </c>
      <c r="AO136" s="223" t="s">
        <v>1216</v>
      </c>
      <c r="AP136" s="223" t="s">
        <v>1297</v>
      </c>
      <c r="AQ136" s="223">
        <v>0</v>
      </c>
      <c r="AR136" s="223" t="s">
        <v>853</v>
      </c>
      <c r="AS136" s="223" t="s">
        <v>853</v>
      </c>
      <c r="AT136" s="223" t="s">
        <v>853</v>
      </c>
      <c r="AU136" s="223" t="s">
        <v>853</v>
      </c>
      <c r="AV136" s="223" t="s">
        <v>853</v>
      </c>
      <c r="AW136" s="223" t="s">
        <v>853</v>
      </c>
      <c r="AX136" s="223" t="str">
        <f t="shared" ref="AX136:BN136" si="106">IF(ISNUMBER(AX135),(IF(AX135&gt;0,(100/(AX133+AX134))*AX133,"-")),"-")</f>
        <v>-</v>
      </c>
      <c r="AY136" s="223" t="str">
        <f t="shared" si="106"/>
        <v>-</v>
      </c>
      <c r="AZ136" s="223" t="str">
        <f t="shared" si="106"/>
        <v>-</v>
      </c>
      <c r="BA136" s="223" t="str">
        <f t="shared" si="106"/>
        <v>-</v>
      </c>
      <c r="BB136" s="223" t="str">
        <f t="shared" si="106"/>
        <v>-</v>
      </c>
      <c r="BC136" s="223" t="str">
        <f t="shared" si="106"/>
        <v>-</v>
      </c>
      <c r="BD136" s="223" t="str">
        <f t="shared" si="106"/>
        <v>-</v>
      </c>
      <c r="BE136" s="223" t="str">
        <f t="shared" si="106"/>
        <v>-</v>
      </c>
      <c r="BF136" s="223" t="str">
        <f t="shared" si="106"/>
        <v>-</v>
      </c>
      <c r="BG136" s="223" t="str">
        <f t="shared" si="106"/>
        <v>-</v>
      </c>
      <c r="BH136" s="223" t="str">
        <f t="shared" si="106"/>
        <v>-</v>
      </c>
      <c r="BI136" s="223" t="str">
        <f t="shared" si="106"/>
        <v>-</v>
      </c>
      <c r="BJ136" s="223" t="str">
        <f t="shared" si="106"/>
        <v>-</v>
      </c>
      <c r="BK136" s="223" t="str">
        <f t="shared" si="106"/>
        <v>-</v>
      </c>
      <c r="BL136" s="223" t="str">
        <f t="shared" si="106"/>
        <v>-</v>
      </c>
      <c r="BM136" s="223" t="str">
        <f t="shared" si="106"/>
        <v>-</v>
      </c>
      <c r="BN136" s="223" t="str">
        <f t="shared" si="106"/>
        <v>-</v>
      </c>
      <c r="BO136" s="275">
        <f t="shared" ref="BO136:BO137" si="107">AVERAGE(O136:BN136)</f>
        <v>50</v>
      </c>
    </row>
    <row r="137" spans="1:67" s="202" customFormat="1" x14ac:dyDescent="0.2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9"/>
      <c r="N137" s="224" t="s">
        <v>937</v>
      </c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186" t="e">
        <f t="shared" si="107"/>
        <v>#DIV/0!</v>
      </c>
    </row>
    <row r="138" spans="1:67" s="202" customFormat="1" ht="12.75" customHeight="1" x14ac:dyDescent="0.2">
      <c r="A138" s="307" t="s">
        <v>767</v>
      </c>
      <c r="B138" s="307" t="s">
        <v>1002</v>
      </c>
      <c r="C138" s="307" t="s">
        <v>440</v>
      </c>
      <c r="D138" s="307" t="s">
        <v>133</v>
      </c>
      <c r="E138" s="307" t="s">
        <v>856</v>
      </c>
      <c r="F138" s="307" t="s">
        <v>872</v>
      </c>
      <c r="G138" s="307"/>
      <c r="H138" s="368" t="s">
        <v>873</v>
      </c>
      <c r="I138" s="307" t="s">
        <v>1298</v>
      </c>
      <c r="J138" s="307"/>
      <c r="K138" s="307"/>
      <c r="L138" s="307"/>
      <c r="M138" s="309"/>
      <c r="N138" s="219" t="s">
        <v>934</v>
      </c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>
        <v>0</v>
      </c>
      <c r="AL138" s="230">
        <v>0</v>
      </c>
      <c r="AM138" s="230">
        <v>0</v>
      </c>
      <c r="AN138" s="230">
        <v>0</v>
      </c>
      <c r="AO138" s="230">
        <v>5</v>
      </c>
      <c r="AP138" s="230">
        <v>2</v>
      </c>
      <c r="AQ138" s="230">
        <v>4</v>
      </c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209">
        <f t="shared" ref="BO138:BO140" si="108">SUM(O138:BN138)</f>
        <v>11</v>
      </c>
    </row>
    <row r="139" spans="1:67" s="202" customForma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8"/>
      <c r="N139" s="219" t="s">
        <v>935</v>
      </c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>
        <v>0</v>
      </c>
      <c r="AL139" s="230">
        <v>1</v>
      </c>
      <c r="AM139" s="230">
        <v>0</v>
      </c>
      <c r="AN139" s="230">
        <v>0</v>
      </c>
      <c r="AO139" s="230">
        <v>33</v>
      </c>
      <c r="AP139" s="230">
        <v>32</v>
      </c>
      <c r="AQ139" s="230">
        <v>20</v>
      </c>
      <c r="AR139" s="230"/>
      <c r="AS139" s="230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209">
        <f t="shared" si="108"/>
        <v>86</v>
      </c>
    </row>
    <row r="140" spans="1:67" s="202" customForma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8"/>
      <c r="N140" s="221" t="s">
        <v>633</v>
      </c>
      <c r="O140" s="222" t="s">
        <v>853</v>
      </c>
      <c r="P140" s="222" t="s">
        <v>853</v>
      </c>
      <c r="Q140" s="222" t="s">
        <v>853</v>
      </c>
      <c r="R140" s="222" t="s">
        <v>853</v>
      </c>
      <c r="S140" s="222" t="s">
        <v>853</v>
      </c>
      <c r="T140" s="222" t="s">
        <v>853</v>
      </c>
      <c r="U140" s="222" t="s">
        <v>853</v>
      </c>
      <c r="V140" s="222" t="s">
        <v>853</v>
      </c>
      <c r="W140" s="222" t="s">
        <v>853</v>
      </c>
      <c r="X140" s="222" t="s">
        <v>853</v>
      </c>
      <c r="Y140" s="222" t="s">
        <v>853</v>
      </c>
      <c r="Z140" s="222" t="s">
        <v>853</v>
      </c>
      <c r="AA140" s="222" t="s">
        <v>853</v>
      </c>
      <c r="AB140" s="222" t="s">
        <v>853</v>
      </c>
      <c r="AC140" s="222" t="s">
        <v>853</v>
      </c>
      <c r="AD140" s="222" t="s">
        <v>853</v>
      </c>
      <c r="AE140" s="222" t="s">
        <v>853</v>
      </c>
      <c r="AF140" s="222" t="s">
        <v>853</v>
      </c>
      <c r="AG140" s="222" t="s">
        <v>853</v>
      </c>
      <c r="AH140" s="222" t="s">
        <v>853</v>
      </c>
      <c r="AI140" s="222" t="s">
        <v>853</v>
      </c>
      <c r="AJ140" s="222" t="s">
        <v>853</v>
      </c>
      <c r="AK140" s="222">
        <v>0</v>
      </c>
      <c r="AL140" s="222">
        <v>1</v>
      </c>
      <c r="AM140" s="222">
        <v>0</v>
      </c>
      <c r="AN140" s="222">
        <v>0</v>
      </c>
      <c r="AO140" s="222">
        <v>38</v>
      </c>
      <c r="AP140" s="222">
        <v>34</v>
      </c>
      <c r="AQ140" s="222">
        <v>24</v>
      </c>
      <c r="AR140" s="222" t="s">
        <v>853</v>
      </c>
      <c r="AS140" s="222" t="s">
        <v>853</v>
      </c>
      <c r="AT140" s="222" t="s">
        <v>853</v>
      </c>
      <c r="AU140" s="222" t="s">
        <v>853</v>
      </c>
      <c r="AV140" s="222" t="s">
        <v>853</v>
      </c>
      <c r="AW140" s="222" t="s">
        <v>853</v>
      </c>
      <c r="AX140" s="222" t="str">
        <f t="shared" ref="AX140:BN140" si="109">IF(ISBLANK(AX138),"-",AX138+AX139)</f>
        <v>-</v>
      </c>
      <c r="AY140" s="222" t="str">
        <f t="shared" si="109"/>
        <v>-</v>
      </c>
      <c r="AZ140" s="222" t="str">
        <f t="shared" si="109"/>
        <v>-</v>
      </c>
      <c r="BA140" s="222" t="str">
        <f t="shared" si="109"/>
        <v>-</v>
      </c>
      <c r="BB140" s="222" t="str">
        <f t="shared" si="109"/>
        <v>-</v>
      </c>
      <c r="BC140" s="222" t="str">
        <f t="shared" si="109"/>
        <v>-</v>
      </c>
      <c r="BD140" s="222" t="str">
        <f t="shared" si="109"/>
        <v>-</v>
      </c>
      <c r="BE140" s="222" t="str">
        <f t="shared" si="109"/>
        <v>-</v>
      </c>
      <c r="BF140" s="222" t="str">
        <f t="shared" si="109"/>
        <v>-</v>
      </c>
      <c r="BG140" s="222" t="str">
        <f t="shared" si="109"/>
        <v>-</v>
      </c>
      <c r="BH140" s="222" t="str">
        <f t="shared" si="109"/>
        <v>-</v>
      </c>
      <c r="BI140" s="222" t="str">
        <f t="shared" si="109"/>
        <v>-</v>
      </c>
      <c r="BJ140" s="222" t="str">
        <f t="shared" si="109"/>
        <v>-</v>
      </c>
      <c r="BK140" s="222" t="str">
        <f t="shared" si="109"/>
        <v>-</v>
      </c>
      <c r="BL140" s="222" t="str">
        <f t="shared" si="109"/>
        <v>-</v>
      </c>
      <c r="BM140" s="222" t="str">
        <f t="shared" si="109"/>
        <v>-</v>
      </c>
      <c r="BN140" s="222" t="str">
        <f t="shared" si="109"/>
        <v>-</v>
      </c>
      <c r="BO140" s="207">
        <f t="shared" si="108"/>
        <v>97</v>
      </c>
    </row>
    <row r="141" spans="1:67" s="276" customForma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8"/>
      <c r="N141" s="219" t="s">
        <v>936</v>
      </c>
      <c r="O141" s="223" t="s">
        <v>853</v>
      </c>
      <c r="P141" s="223" t="s">
        <v>853</v>
      </c>
      <c r="Q141" s="223" t="s">
        <v>853</v>
      </c>
      <c r="R141" s="223" t="s">
        <v>853</v>
      </c>
      <c r="S141" s="223" t="s">
        <v>853</v>
      </c>
      <c r="T141" s="223" t="s">
        <v>853</v>
      </c>
      <c r="U141" s="223" t="s">
        <v>853</v>
      </c>
      <c r="V141" s="223" t="s">
        <v>853</v>
      </c>
      <c r="W141" s="223" t="s">
        <v>853</v>
      </c>
      <c r="X141" s="223" t="s">
        <v>853</v>
      </c>
      <c r="Y141" s="223" t="s">
        <v>853</v>
      </c>
      <c r="Z141" s="223" t="s">
        <v>853</v>
      </c>
      <c r="AA141" s="223" t="s">
        <v>853</v>
      </c>
      <c r="AB141" s="223" t="s">
        <v>853</v>
      </c>
      <c r="AC141" s="223" t="s">
        <v>853</v>
      </c>
      <c r="AD141" s="223" t="s">
        <v>853</v>
      </c>
      <c r="AE141" s="223" t="s">
        <v>853</v>
      </c>
      <c r="AF141" s="223" t="s">
        <v>853</v>
      </c>
      <c r="AG141" s="223" t="s">
        <v>853</v>
      </c>
      <c r="AH141" s="223" t="s">
        <v>853</v>
      </c>
      <c r="AI141" s="223" t="s">
        <v>853</v>
      </c>
      <c r="AJ141" s="223" t="s">
        <v>853</v>
      </c>
      <c r="AK141" s="223" t="s">
        <v>853</v>
      </c>
      <c r="AL141" s="223">
        <v>0</v>
      </c>
      <c r="AM141" s="223" t="s">
        <v>853</v>
      </c>
      <c r="AN141" s="223" t="s">
        <v>853</v>
      </c>
      <c r="AO141" s="223" t="s">
        <v>1299</v>
      </c>
      <c r="AP141" s="223" t="s">
        <v>1300</v>
      </c>
      <c r="AQ141" s="223" t="s">
        <v>1219</v>
      </c>
      <c r="AR141" s="223" t="s">
        <v>853</v>
      </c>
      <c r="AS141" s="223" t="s">
        <v>853</v>
      </c>
      <c r="AT141" s="223" t="s">
        <v>853</v>
      </c>
      <c r="AU141" s="223" t="s">
        <v>853</v>
      </c>
      <c r="AV141" s="223" t="s">
        <v>853</v>
      </c>
      <c r="AW141" s="223" t="s">
        <v>853</v>
      </c>
      <c r="AX141" s="223" t="str">
        <f t="shared" ref="AX141:BN141" si="110">IF(ISNUMBER(AX140),(IF(AX140&gt;0,(100/(AX138+AX139))*AX138,"-")),"-")</f>
        <v>-</v>
      </c>
      <c r="AY141" s="223" t="str">
        <f t="shared" si="110"/>
        <v>-</v>
      </c>
      <c r="AZ141" s="223" t="str">
        <f t="shared" si="110"/>
        <v>-</v>
      </c>
      <c r="BA141" s="223" t="str">
        <f t="shared" si="110"/>
        <v>-</v>
      </c>
      <c r="BB141" s="223" t="str">
        <f t="shared" si="110"/>
        <v>-</v>
      </c>
      <c r="BC141" s="223" t="str">
        <f t="shared" si="110"/>
        <v>-</v>
      </c>
      <c r="BD141" s="223" t="str">
        <f t="shared" si="110"/>
        <v>-</v>
      </c>
      <c r="BE141" s="223" t="str">
        <f t="shared" si="110"/>
        <v>-</v>
      </c>
      <c r="BF141" s="223" t="str">
        <f t="shared" si="110"/>
        <v>-</v>
      </c>
      <c r="BG141" s="223" t="str">
        <f t="shared" si="110"/>
        <v>-</v>
      </c>
      <c r="BH141" s="223" t="str">
        <f t="shared" si="110"/>
        <v>-</v>
      </c>
      <c r="BI141" s="223" t="str">
        <f t="shared" si="110"/>
        <v>-</v>
      </c>
      <c r="BJ141" s="223" t="str">
        <f t="shared" si="110"/>
        <v>-</v>
      </c>
      <c r="BK141" s="223" t="str">
        <f t="shared" si="110"/>
        <v>-</v>
      </c>
      <c r="BL141" s="223" t="str">
        <f t="shared" si="110"/>
        <v>-</v>
      </c>
      <c r="BM141" s="223" t="str">
        <f t="shared" si="110"/>
        <v>-</v>
      </c>
      <c r="BN141" s="223" t="str">
        <f t="shared" si="110"/>
        <v>-</v>
      </c>
      <c r="BO141" s="275">
        <f t="shared" ref="BO141:BO142" si="111">AVERAGE(O141:BN141)</f>
        <v>0</v>
      </c>
    </row>
    <row r="142" spans="1:67" s="202" customFormat="1" x14ac:dyDescent="0.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9"/>
      <c r="N142" s="224" t="s">
        <v>937</v>
      </c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186" t="e">
        <f t="shared" si="111"/>
        <v>#DIV/0!</v>
      </c>
    </row>
    <row r="143" spans="1:67" s="176" customFormat="1" ht="12.75" customHeight="1" x14ac:dyDescent="0.2">
      <c r="A143" s="307" t="s">
        <v>767</v>
      </c>
      <c r="B143" s="307" t="s">
        <v>1003</v>
      </c>
      <c r="C143" s="307" t="s">
        <v>440</v>
      </c>
      <c r="D143" s="307" t="s">
        <v>133</v>
      </c>
      <c r="E143" s="307" t="s">
        <v>856</v>
      </c>
      <c r="F143" s="307" t="s">
        <v>872</v>
      </c>
      <c r="G143" s="307"/>
      <c r="H143" s="368" t="s">
        <v>874</v>
      </c>
      <c r="I143" s="307" t="s">
        <v>1298</v>
      </c>
      <c r="J143" s="307"/>
      <c r="K143" s="307"/>
      <c r="L143" s="307"/>
      <c r="M143" s="309"/>
      <c r="N143" s="219" t="s">
        <v>634</v>
      </c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>
        <v>0</v>
      </c>
      <c r="AL143" s="230">
        <v>1</v>
      </c>
      <c r="AM143" s="230">
        <v>2</v>
      </c>
      <c r="AN143" s="230">
        <v>0</v>
      </c>
      <c r="AO143" s="230">
        <v>0</v>
      </c>
      <c r="AP143" s="230">
        <v>2</v>
      </c>
      <c r="AQ143" s="230">
        <v>9</v>
      </c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209">
        <f t="shared" ref="BO143:BO145" si="112">SUM(O143:BN143)</f>
        <v>14</v>
      </c>
    </row>
    <row r="144" spans="1:67" s="176" customForma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8"/>
      <c r="N144" s="219" t="s">
        <v>635</v>
      </c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>
        <v>0</v>
      </c>
      <c r="AL144" s="230">
        <v>3</v>
      </c>
      <c r="AM144" s="230">
        <v>0</v>
      </c>
      <c r="AN144" s="230">
        <v>2</v>
      </c>
      <c r="AO144" s="230">
        <v>35</v>
      </c>
      <c r="AP144" s="230">
        <v>42</v>
      </c>
      <c r="AQ144" s="230">
        <v>23</v>
      </c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09">
        <f t="shared" si="112"/>
        <v>105</v>
      </c>
    </row>
    <row r="145" spans="1:67" s="176" customForma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8"/>
      <c r="N145" s="221" t="s">
        <v>633</v>
      </c>
      <c r="O145" s="222" t="s">
        <v>853</v>
      </c>
      <c r="P145" s="222" t="s">
        <v>853</v>
      </c>
      <c r="Q145" s="222" t="s">
        <v>853</v>
      </c>
      <c r="R145" s="222" t="s">
        <v>853</v>
      </c>
      <c r="S145" s="222" t="s">
        <v>853</v>
      </c>
      <c r="T145" s="222" t="s">
        <v>853</v>
      </c>
      <c r="U145" s="222" t="s">
        <v>853</v>
      </c>
      <c r="V145" s="222" t="s">
        <v>853</v>
      </c>
      <c r="W145" s="222" t="s">
        <v>853</v>
      </c>
      <c r="X145" s="222" t="s">
        <v>853</v>
      </c>
      <c r="Y145" s="222" t="s">
        <v>853</v>
      </c>
      <c r="Z145" s="222" t="s">
        <v>853</v>
      </c>
      <c r="AA145" s="222" t="s">
        <v>853</v>
      </c>
      <c r="AB145" s="222" t="s">
        <v>853</v>
      </c>
      <c r="AC145" s="222" t="s">
        <v>853</v>
      </c>
      <c r="AD145" s="222" t="s">
        <v>853</v>
      </c>
      <c r="AE145" s="222" t="s">
        <v>853</v>
      </c>
      <c r="AF145" s="222" t="s">
        <v>853</v>
      </c>
      <c r="AG145" s="222" t="s">
        <v>853</v>
      </c>
      <c r="AH145" s="222" t="s">
        <v>853</v>
      </c>
      <c r="AI145" s="222" t="s">
        <v>853</v>
      </c>
      <c r="AJ145" s="222" t="s">
        <v>853</v>
      </c>
      <c r="AK145" s="222">
        <v>0</v>
      </c>
      <c r="AL145" s="222">
        <v>4</v>
      </c>
      <c r="AM145" s="222">
        <v>2</v>
      </c>
      <c r="AN145" s="222">
        <v>2</v>
      </c>
      <c r="AO145" s="222">
        <v>35</v>
      </c>
      <c r="AP145" s="222">
        <v>44</v>
      </c>
      <c r="AQ145" s="222">
        <v>32</v>
      </c>
      <c r="AR145" s="222" t="s">
        <v>853</v>
      </c>
      <c r="AS145" s="222" t="s">
        <v>853</v>
      </c>
      <c r="AT145" s="222" t="s">
        <v>853</v>
      </c>
      <c r="AU145" s="222" t="s">
        <v>853</v>
      </c>
      <c r="AV145" s="222" t="s">
        <v>853</v>
      </c>
      <c r="AW145" s="222" t="s">
        <v>853</v>
      </c>
      <c r="AX145" s="222" t="str">
        <f t="shared" ref="AX145:BN145" si="113">IF(ISBLANK(AX143),"-",AX143+AX144)</f>
        <v>-</v>
      </c>
      <c r="AY145" s="222" t="str">
        <f t="shared" si="113"/>
        <v>-</v>
      </c>
      <c r="AZ145" s="222" t="str">
        <f t="shared" si="113"/>
        <v>-</v>
      </c>
      <c r="BA145" s="222" t="str">
        <f t="shared" si="113"/>
        <v>-</v>
      </c>
      <c r="BB145" s="222" t="str">
        <f t="shared" si="113"/>
        <v>-</v>
      </c>
      <c r="BC145" s="222" t="str">
        <f t="shared" si="113"/>
        <v>-</v>
      </c>
      <c r="BD145" s="222" t="str">
        <f t="shared" si="113"/>
        <v>-</v>
      </c>
      <c r="BE145" s="222" t="str">
        <f t="shared" si="113"/>
        <v>-</v>
      </c>
      <c r="BF145" s="222" t="str">
        <f t="shared" si="113"/>
        <v>-</v>
      </c>
      <c r="BG145" s="222" t="str">
        <f t="shared" si="113"/>
        <v>-</v>
      </c>
      <c r="BH145" s="222" t="str">
        <f t="shared" si="113"/>
        <v>-</v>
      </c>
      <c r="BI145" s="222" t="str">
        <f t="shared" si="113"/>
        <v>-</v>
      </c>
      <c r="BJ145" s="222" t="str">
        <f t="shared" si="113"/>
        <v>-</v>
      </c>
      <c r="BK145" s="222" t="str">
        <f t="shared" si="113"/>
        <v>-</v>
      </c>
      <c r="BL145" s="222" t="str">
        <f t="shared" si="113"/>
        <v>-</v>
      </c>
      <c r="BM145" s="222" t="str">
        <f t="shared" si="113"/>
        <v>-</v>
      </c>
      <c r="BN145" s="222" t="str">
        <f t="shared" si="113"/>
        <v>-</v>
      </c>
      <c r="BO145" s="207">
        <f t="shared" si="112"/>
        <v>119</v>
      </c>
    </row>
    <row r="146" spans="1:67" s="276" customForma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8"/>
      <c r="N146" s="219" t="s">
        <v>636</v>
      </c>
      <c r="O146" s="223" t="s">
        <v>853</v>
      </c>
      <c r="P146" s="223" t="s">
        <v>853</v>
      </c>
      <c r="Q146" s="223" t="s">
        <v>853</v>
      </c>
      <c r="R146" s="223" t="s">
        <v>853</v>
      </c>
      <c r="S146" s="223" t="s">
        <v>853</v>
      </c>
      <c r="T146" s="223" t="s">
        <v>853</v>
      </c>
      <c r="U146" s="223" t="s">
        <v>853</v>
      </c>
      <c r="V146" s="223" t="s">
        <v>853</v>
      </c>
      <c r="W146" s="223" t="s">
        <v>853</v>
      </c>
      <c r="X146" s="223" t="s">
        <v>853</v>
      </c>
      <c r="Y146" s="223" t="s">
        <v>853</v>
      </c>
      <c r="Z146" s="223" t="s">
        <v>853</v>
      </c>
      <c r="AA146" s="223" t="s">
        <v>853</v>
      </c>
      <c r="AB146" s="223" t="s">
        <v>853</v>
      </c>
      <c r="AC146" s="223" t="s">
        <v>853</v>
      </c>
      <c r="AD146" s="223" t="s">
        <v>853</v>
      </c>
      <c r="AE146" s="223" t="s">
        <v>853</v>
      </c>
      <c r="AF146" s="223" t="s">
        <v>853</v>
      </c>
      <c r="AG146" s="223" t="s">
        <v>853</v>
      </c>
      <c r="AH146" s="223" t="s">
        <v>853</v>
      </c>
      <c r="AI146" s="223" t="s">
        <v>853</v>
      </c>
      <c r="AJ146" s="223" t="s">
        <v>853</v>
      </c>
      <c r="AK146" s="223" t="s">
        <v>853</v>
      </c>
      <c r="AL146" s="223">
        <v>25</v>
      </c>
      <c r="AM146" s="223">
        <v>100</v>
      </c>
      <c r="AN146" s="223">
        <v>0</v>
      </c>
      <c r="AO146" s="223">
        <v>0</v>
      </c>
      <c r="AP146" s="223" t="s">
        <v>1301</v>
      </c>
      <c r="AQ146" s="223" t="s">
        <v>1302</v>
      </c>
      <c r="AR146" s="223" t="s">
        <v>853</v>
      </c>
      <c r="AS146" s="223" t="s">
        <v>853</v>
      </c>
      <c r="AT146" s="223" t="s">
        <v>853</v>
      </c>
      <c r="AU146" s="223" t="s">
        <v>853</v>
      </c>
      <c r="AV146" s="223" t="s">
        <v>853</v>
      </c>
      <c r="AW146" s="223" t="s">
        <v>853</v>
      </c>
      <c r="AX146" s="223" t="str">
        <f t="shared" ref="AX146:BN146" si="114">IF(ISNUMBER(AX145),(IF(AX145&gt;0,(100/(AX143+AX144))*AX143,"-")),"-")</f>
        <v>-</v>
      </c>
      <c r="AY146" s="223" t="str">
        <f t="shared" si="114"/>
        <v>-</v>
      </c>
      <c r="AZ146" s="223" t="str">
        <f t="shared" si="114"/>
        <v>-</v>
      </c>
      <c r="BA146" s="223" t="str">
        <f t="shared" si="114"/>
        <v>-</v>
      </c>
      <c r="BB146" s="223" t="str">
        <f t="shared" si="114"/>
        <v>-</v>
      </c>
      <c r="BC146" s="223" t="str">
        <f t="shared" si="114"/>
        <v>-</v>
      </c>
      <c r="BD146" s="223" t="str">
        <f t="shared" si="114"/>
        <v>-</v>
      </c>
      <c r="BE146" s="223" t="str">
        <f t="shared" si="114"/>
        <v>-</v>
      </c>
      <c r="BF146" s="223" t="str">
        <f t="shared" si="114"/>
        <v>-</v>
      </c>
      <c r="BG146" s="223" t="str">
        <f t="shared" si="114"/>
        <v>-</v>
      </c>
      <c r="BH146" s="223" t="str">
        <f t="shared" si="114"/>
        <v>-</v>
      </c>
      <c r="BI146" s="223" t="str">
        <f t="shared" si="114"/>
        <v>-</v>
      </c>
      <c r="BJ146" s="223" t="str">
        <f t="shared" si="114"/>
        <v>-</v>
      </c>
      <c r="BK146" s="223" t="str">
        <f t="shared" si="114"/>
        <v>-</v>
      </c>
      <c r="BL146" s="223" t="str">
        <f t="shared" si="114"/>
        <v>-</v>
      </c>
      <c r="BM146" s="223" t="str">
        <f t="shared" si="114"/>
        <v>-</v>
      </c>
      <c r="BN146" s="223" t="str">
        <f t="shared" si="114"/>
        <v>-</v>
      </c>
      <c r="BO146" s="279">
        <f t="shared" ref="BO146:BO147" si="115">AVERAGE(O146:BN146)</f>
        <v>31.25</v>
      </c>
    </row>
    <row r="147" spans="1:67" s="176" customFormat="1" x14ac:dyDescent="0.2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9"/>
      <c r="N147" s="224" t="s">
        <v>637</v>
      </c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186" t="e">
        <f t="shared" si="115"/>
        <v>#DIV/0!</v>
      </c>
    </row>
    <row r="148" spans="1:67" s="176" customFormat="1" ht="12.75" customHeight="1" x14ac:dyDescent="0.2">
      <c r="A148" s="307" t="s">
        <v>767</v>
      </c>
      <c r="B148" s="307" t="s">
        <v>1015</v>
      </c>
      <c r="C148" s="307" t="s">
        <v>440</v>
      </c>
      <c r="D148" s="307" t="s">
        <v>133</v>
      </c>
      <c r="E148" s="307" t="s">
        <v>856</v>
      </c>
      <c r="F148" s="307" t="s">
        <v>857</v>
      </c>
      <c r="G148" s="307"/>
      <c r="H148" s="368" t="s">
        <v>858</v>
      </c>
      <c r="I148" s="307" t="s">
        <v>1283</v>
      </c>
      <c r="J148" s="307"/>
      <c r="K148" s="307"/>
      <c r="L148" s="307"/>
      <c r="M148" s="309"/>
      <c r="N148" s="219" t="s">
        <v>934</v>
      </c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>
        <v>2</v>
      </c>
      <c r="AJ148" s="230">
        <v>2</v>
      </c>
      <c r="AK148" s="230">
        <v>5</v>
      </c>
      <c r="AL148" s="230">
        <v>46</v>
      </c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209">
        <f t="shared" ref="BO148:BO150" si="116">SUM(O148:BN148)</f>
        <v>55</v>
      </c>
    </row>
    <row r="149" spans="1:67" s="176" customForma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8"/>
      <c r="N149" s="219" t="s">
        <v>935</v>
      </c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>
        <v>5</v>
      </c>
      <c r="AJ149" s="230">
        <v>5</v>
      </c>
      <c r="AK149" s="230">
        <v>13</v>
      </c>
      <c r="AL149" s="230">
        <v>65</v>
      </c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209">
        <f t="shared" si="116"/>
        <v>88</v>
      </c>
    </row>
    <row r="150" spans="1:67" s="176" customForma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8"/>
      <c r="N150" s="221" t="s">
        <v>633</v>
      </c>
      <c r="O150" s="222" t="s">
        <v>853</v>
      </c>
      <c r="P150" s="222" t="s">
        <v>853</v>
      </c>
      <c r="Q150" s="222" t="s">
        <v>853</v>
      </c>
      <c r="R150" s="222" t="s">
        <v>853</v>
      </c>
      <c r="S150" s="222" t="s">
        <v>853</v>
      </c>
      <c r="T150" s="222" t="s">
        <v>853</v>
      </c>
      <c r="U150" s="222" t="s">
        <v>853</v>
      </c>
      <c r="V150" s="222" t="s">
        <v>853</v>
      </c>
      <c r="W150" s="222" t="s">
        <v>853</v>
      </c>
      <c r="X150" s="222" t="s">
        <v>853</v>
      </c>
      <c r="Y150" s="222" t="s">
        <v>853</v>
      </c>
      <c r="Z150" s="222" t="s">
        <v>853</v>
      </c>
      <c r="AA150" s="222" t="s">
        <v>853</v>
      </c>
      <c r="AB150" s="222" t="s">
        <v>853</v>
      </c>
      <c r="AC150" s="222" t="s">
        <v>853</v>
      </c>
      <c r="AD150" s="222" t="s">
        <v>853</v>
      </c>
      <c r="AE150" s="222" t="s">
        <v>853</v>
      </c>
      <c r="AF150" s="222" t="s">
        <v>853</v>
      </c>
      <c r="AG150" s="222" t="s">
        <v>853</v>
      </c>
      <c r="AH150" s="222" t="s">
        <v>853</v>
      </c>
      <c r="AI150" s="222">
        <v>7</v>
      </c>
      <c r="AJ150" s="222">
        <v>7</v>
      </c>
      <c r="AK150" s="222">
        <v>18</v>
      </c>
      <c r="AL150" s="222">
        <v>111</v>
      </c>
      <c r="AM150" s="222" t="s">
        <v>853</v>
      </c>
      <c r="AN150" s="222" t="s">
        <v>853</v>
      </c>
      <c r="AO150" s="222" t="s">
        <v>853</v>
      </c>
      <c r="AP150" s="222" t="s">
        <v>853</v>
      </c>
      <c r="AQ150" s="222" t="s">
        <v>853</v>
      </c>
      <c r="AR150" s="222" t="s">
        <v>853</v>
      </c>
      <c r="AS150" s="222" t="s">
        <v>853</v>
      </c>
      <c r="AT150" s="222" t="s">
        <v>853</v>
      </c>
      <c r="AU150" s="222" t="s">
        <v>853</v>
      </c>
      <c r="AV150" s="222" t="s">
        <v>853</v>
      </c>
      <c r="AW150" s="222" t="s">
        <v>853</v>
      </c>
      <c r="AX150" s="222" t="str">
        <f t="shared" ref="AX150:BN150" si="117">IF(ISBLANK(AX148),"-",AX148+AX149)</f>
        <v>-</v>
      </c>
      <c r="AY150" s="222" t="str">
        <f t="shared" si="117"/>
        <v>-</v>
      </c>
      <c r="AZ150" s="222" t="str">
        <f t="shared" si="117"/>
        <v>-</v>
      </c>
      <c r="BA150" s="222" t="str">
        <f t="shared" si="117"/>
        <v>-</v>
      </c>
      <c r="BB150" s="222" t="str">
        <f t="shared" si="117"/>
        <v>-</v>
      </c>
      <c r="BC150" s="222" t="str">
        <f t="shared" si="117"/>
        <v>-</v>
      </c>
      <c r="BD150" s="222" t="str">
        <f t="shared" si="117"/>
        <v>-</v>
      </c>
      <c r="BE150" s="222" t="str">
        <f t="shared" si="117"/>
        <v>-</v>
      </c>
      <c r="BF150" s="222" t="str">
        <f t="shared" si="117"/>
        <v>-</v>
      </c>
      <c r="BG150" s="222" t="str">
        <f t="shared" si="117"/>
        <v>-</v>
      </c>
      <c r="BH150" s="222" t="str">
        <f t="shared" si="117"/>
        <v>-</v>
      </c>
      <c r="BI150" s="222" t="str">
        <f t="shared" si="117"/>
        <v>-</v>
      </c>
      <c r="BJ150" s="222" t="str">
        <f t="shared" si="117"/>
        <v>-</v>
      </c>
      <c r="BK150" s="222" t="str">
        <f t="shared" si="117"/>
        <v>-</v>
      </c>
      <c r="BL150" s="222" t="str">
        <f t="shared" si="117"/>
        <v>-</v>
      </c>
      <c r="BM150" s="222" t="str">
        <f t="shared" si="117"/>
        <v>-</v>
      </c>
      <c r="BN150" s="222" t="str">
        <f t="shared" si="117"/>
        <v>-</v>
      </c>
      <c r="BO150" s="207">
        <f t="shared" si="116"/>
        <v>143</v>
      </c>
    </row>
    <row r="151" spans="1:67" s="276" customForma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8"/>
      <c r="N151" s="219" t="s">
        <v>936</v>
      </c>
      <c r="O151" s="223" t="s">
        <v>853</v>
      </c>
      <c r="P151" s="223" t="s">
        <v>853</v>
      </c>
      <c r="Q151" s="223" t="s">
        <v>853</v>
      </c>
      <c r="R151" s="223" t="s">
        <v>853</v>
      </c>
      <c r="S151" s="223" t="s">
        <v>853</v>
      </c>
      <c r="T151" s="223" t="s">
        <v>853</v>
      </c>
      <c r="U151" s="223" t="s">
        <v>853</v>
      </c>
      <c r="V151" s="223" t="s">
        <v>853</v>
      </c>
      <c r="W151" s="223" t="s">
        <v>853</v>
      </c>
      <c r="X151" s="223" t="s">
        <v>853</v>
      </c>
      <c r="Y151" s="223" t="s">
        <v>853</v>
      </c>
      <c r="Z151" s="223" t="s">
        <v>853</v>
      </c>
      <c r="AA151" s="223" t="s">
        <v>853</v>
      </c>
      <c r="AB151" s="223" t="s">
        <v>853</v>
      </c>
      <c r="AC151" s="223" t="s">
        <v>853</v>
      </c>
      <c r="AD151" s="223" t="s">
        <v>853</v>
      </c>
      <c r="AE151" s="223" t="s">
        <v>853</v>
      </c>
      <c r="AF151" s="223" t="s">
        <v>853</v>
      </c>
      <c r="AG151" s="223" t="s">
        <v>853</v>
      </c>
      <c r="AH151" s="223" t="s">
        <v>853</v>
      </c>
      <c r="AI151" s="223" t="s">
        <v>1212</v>
      </c>
      <c r="AJ151" s="223" t="s">
        <v>1212</v>
      </c>
      <c r="AK151" s="223" t="s">
        <v>1303</v>
      </c>
      <c r="AL151" s="223" t="s">
        <v>1304</v>
      </c>
      <c r="AM151" s="223" t="s">
        <v>853</v>
      </c>
      <c r="AN151" s="223" t="s">
        <v>853</v>
      </c>
      <c r="AO151" s="223" t="s">
        <v>853</v>
      </c>
      <c r="AP151" s="223" t="s">
        <v>853</v>
      </c>
      <c r="AQ151" s="223" t="s">
        <v>853</v>
      </c>
      <c r="AR151" s="223" t="s">
        <v>853</v>
      </c>
      <c r="AS151" s="223" t="s">
        <v>853</v>
      </c>
      <c r="AT151" s="223" t="s">
        <v>853</v>
      </c>
      <c r="AU151" s="223" t="s">
        <v>853</v>
      </c>
      <c r="AV151" s="223" t="s">
        <v>853</v>
      </c>
      <c r="AW151" s="223" t="s">
        <v>853</v>
      </c>
      <c r="AX151" s="223" t="str">
        <f t="shared" ref="AX151:BN151" si="118">IF(ISNUMBER(AX150),(IF(AX150&gt;0,(100/(AX148+AX149))*AX148,"-")),"-")</f>
        <v>-</v>
      </c>
      <c r="AY151" s="223" t="str">
        <f t="shared" si="118"/>
        <v>-</v>
      </c>
      <c r="AZ151" s="223" t="str">
        <f t="shared" si="118"/>
        <v>-</v>
      </c>
      <c r="BA151" s="223" t="str">
        <f t="shared" si="118"/>
        <v>-</v>
      </c>
      <c r="BB151" s="223" t="str">
        <f t="shared" si="118"/>
        <v>-</v>
      </c>
      <c r="BC151" s="223" t="str">
        <f t="shared" si="118"/>
        <v>-</v>
      </c>
      <c r="BD151" s="223" t="str">
        <f t="shared" si="118"/>
        <v>-</v>
      </c>
      <c r="BE151" s="223" t="str">
        <f t="shared" si="118"/>
        <v>-</v>
      </c>
      <c r="BF151" s="223" t="str">
        <f t="shared" si="118"/>
        <v>-</v>
      </c>
      <c r="BG151" s="223" t="str">
        <f t="shared" si="118"/>
        <v>-</v>
      </c>
      <c r="BH151" s="223" t="str">
        <f t="shared" si="118"/>
        <v>-</v>
      </c>
      <c r="BI151" s="223" t="str">
        <f t="shared" si="118"/>
        <v>-</v>
      </c>
      <c r="BJ151" s="223" t="str">
        <f t="shared" si="118"/>
        <v>-</v>
      </c>
      <c r="BK151" s="223" t="str">
        <f t="shared" si="118"/>
        <v>-</v>
      </c>
      <c r="BL151" s="223" t="str">
        <f t="shared" si="118"/>
        <v>-</v>
      </c>
      <c r="BM151" s="223" t="str">
        <f t="shared" si="118"/>
        <v>-</v>
      </c>
      <c r="BN151" s="223" t="str">
        <f t="shared" si="118"/>
        <v>-</v>
      </c>
      <c r="BO151" s="279" t="e">
        <f t="shared" ref="BO151:BO152" si="119">AVERAGE(O151:BN151)</f>
        <v>#DIV/0!</v>
      </c>
    </row>
    <row r="152" spans="1:67" s="176" customFormat="1" x14ac:dyDescent="0.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9"/>
      <c r="N152" s="224" t="s">
        <v>937</v>
      </c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186" t="e">
        <f t="shared" si="119"/>
        <v>#DIV/0!</v>
      </c>
    </row>
    <row r="153" spans="1:67" s="176" customFormat="1" ht="12.75" customHeight="1" x14ac:dyDescent="0.2">
      <c r="A153" s="307" t="s">
        <v>767</v>
      </c>
      <c r="B153" s="307" t="s">
        <v>1015</v>
      </c>
      <c r="C153" s="307" t="s">
        <v>440</v>
      </c>
      <c r="D153" s="307" t="s">
        <v>133</v>
      </c>
      <c r="E153" s="307" t="s">
        <v>856</v>
      </c>
      <c r="F153" s="307" t="s">
        <v>857</v>
      </c>
      <c r="G153" s="307"/>
      <c r="H153" s="368" t="s">
        <v>859</v>
      </c>
      <c r="I153" s="307" t="s">
        <v>1283</v>
      </c>
      <c r="J153" s="307"/>
      <c r="K153" s="307"/>
      <c r="L153" s="307"/>
      <c r="M153" s="309"/>
      <c r="N153" s="219" t="s">
        <v>934</v>
      </c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>
        <v>1</v>
      </c>
      <c r="AJ153" s="230">
        <v>4</v>
      </c>
      <c r="AK153" s="230"/>
      <c r="AL153" s="230">
        <v>34</v>
      </c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09">
        <f t="shared" ref="BO153:BO155" si="120">SUM(O153:BN153)</f>
        <v>39</v>
      </c>
    </row>
    <row r="154" spans="1:67" s="176" customForma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8"/>
      <c r="N154" s="219" t="s">
        <v>935</v>
      </c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>
        <v>7</v>
      </c>
      <c r="AJ154" s="230">
        <v>3</v>
      </c>
      <c r="AK154" s="230"/>
      <c r="AL154" s="230">
        <v>57</v>
      </c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09">
        <f t="shared" si="120"/>
        <v>67</v>
      </c>
    </row>
    <row r="155" spans="1:67" s="176" customForma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8"/>
      <c r="N155" s="221" t="s">
        <v>633</v>
      </c>
      <c r="O155" s="222" t="s">
        <v>853</v>
      </c>
      <c r="P155" s="222" t="s">
        <v>853</v>
      </c>
      <c r="Q155" s="222" t="s">
        <v>853</v>
      </c>
      <c r="R155" s="222" t="s">
        <v>853</v>
      </c>
      <c r="S155" s="222" t="s">
        <v>853</v>
      </c>
      <c r="T155" s="222" t="s">
        <v>853</v>
      </c>
      <c r="U155" s="222" t="s">
        <v>853</v>
      </c>
      <c r="V155" s="222" t="s">
        <v>853</v>
      </c>
      <c r="W155" s="222" t="s">
        <v>853</v>
      </c>
      <c r="X155" s="222" t="s">
        <v>853</v>
      </c>
      <c r="Y155" s="222" t="s">
        <v>853</v>
      </c>
      <c r="Z155" s="222" t="s">
        <v>853</v>
      </c>
      <c r="AA155" s="222" t="s">
        <v>853</v>
      </c>
      <c r="AB155" s="222" t="s">
        <v>853</v>
      </c>
      <c r="AC155" s="222" t="s">
        <v>853</v>
      </c>
      <c r="AD155" s="222" t="s">
        <v>853</v>
      </c>
      <c r="AE155" s="222" t="s">
        <v>853</v>
      </c>
      <c r="AF155" s="222" t="s">
        <v>853</v>
      </c>
      <c r="AG155" s="222" t="s">
        <v>853</v>
      </c>
      <c r="AH155" s="222" t="s">
        <v>853</v>
      </c>
      <c r="AI155" s="222">
        <v>8</v>
      </c>
      <c r="AJ155" s="222">
        <v>7</v>
      </c>
      <c r="AK155" s="222" t="s">
        <v>853</v>
      </c>
      <c r="AL155" s="222">
        <v>91</v>
      </c>
      <c r="AM155" s="222" t="s">
        <v>853</v>
      </c>
      <c r="AN155" s="222" t="s">
        <v>853</v>
      </c>
      <c r="AO155" s="222" t="s">
        <v>853</v>
      </c>
      <c r="AP155" s="222" t="s">
        <v>853</v>
      </c>
      <c r="AQ155" s="222" t="s">
        <v>853</v>
      </c>
      <c r="AR155" s="222" t="s">
        <v>853</v>
      </c>
      <c r="AS155" s="222" t="s">
        <v>853</v>
      </c>
      <c r="AT155" s="222" t="s">
        <v>853</v>
      </c>
      <c r="AU155" s="222" t="s">
        <v>853</v>
      </c>
      <c r="AV155" s="222" t="s">
        <v>853</v>
      </c>
      <c r="AW155" s="222" t="s">
        <v>853</v>
      </c>
      <c r="AX155" s="222" t="str">
        <f t="shared" ref="AX155:BN155" si="121">IF(ISBLANK(AX153),"-",AX153+AX154)</f>
        <v>-</v>
      </c>
      <c r="AY155" s="222" t="str">
        <f t="shared" si="121"/>
        <v>-</v>
      </c>
      <c r="AZ155" s="222" t="str">
        <f t="shared" si="121"/>
        <v>-</v>
      </c>
      <c r="BA155" s="222" t="str">
        <f t="shared" si="121"/>
        <v>-</v>
      </c>
      <c r="BB155" s="222" t="str">
        <f t="shared" si="121"/>
        <v>-</v>
      </c>
      <c r="BC155" s="222" t="str">
        <f t="shared" si="121"/>
        <v>-</v>
      </c>
      <c r="BD155" s="222" t="str">
        <f t="shared" si="121"/>
        <v>-</v>
      </c>
      <c r="BE155" s="222" t="str">
        <f t="shared" si="121"/>
        <v>-</v>
      </c>
      <c r="BF155" s="222" t="str">
        <f t="shared" si="121"/>
        <v>-</v>
      </c>
      <c r="BG155" s="222" t="str">
        <f t="shared" si="121"/>
        <v>-</v>
      </c>
      <c r="BH155" s="222" t="str">
        <f t="shared" si="121"/>
        <v>-</v>
      </c>
      <c r="BI155" s="222" t="str">
        <f t="shared" si="121"/>
        <v>-</v>
      </c>
      <c r="BJ155" s="222" t="str">
        <f t="shared" si="121"/>
        <v>-</v>
      </c>
      <c r="BK155" s="222" t="str">
        <f t="shared" si="121"/>
        <v>-</v>
      </c>
      <c r="BL155" s="222" t="str">
        <f t="shared" si="121"/>
        <v>-</v>
      </c>
      <c r="BM155" s="222" t="str">
        <f t="shared" si="121"/>
        <v>-</v>
      </c>
      <c r="BN155" s="222" t="str">
        <f t="shared" si="121"/>
        <v>-</v>
      </c>
      <c r="BO155" s="207">
        <f t="shared" si="120"/>
        <v>106</v>
      </c>
    </row>
    <row r="156" spans="1:67" s="276" customForma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8"/>
      <c r="N156" s="219" t="s">
        <v>936</v>
      </c>
      <c r="O156" s="223" t="s">
        <v>853</v>
      </c>
      <c r="P156" s="223" t="s">
        <v>853</v>
      </c>
      <c r="Q156" s="223" t="s">
        <v>853</v>
      </c>
      <c r="R156" s="223" t="s">
        <v>853</v>
      </c>
      <c r="S156" s="223" t="s">
        <v>853</v>
      </c>
      <c r="T156" s="223" t="s">
        <v>853</v>
      </c>
      <c r="U156" s="223" t="s">
        <v>853</v>
      </c>
      <c r="V156" s="223" t="s">
        <v>853</v>
      </c>
      <c r="W156" s="223" t="s">
        <v>853</v>
      </c>
      <c r="X156" s="223" t="s">
        <v>853</v>
      </c>
      <c r="Y156" s="223" t="s">
        <v>853</v>
      </c>
      <c r="Z156" s="223" t="s">
        <v>853</v>
      </c>
      <c r="AA156" s="223" t="s">
        <v>853</v>
      </c>
      <c r="AB156" s="223" t="s">
        <v>853</v>
      </c>
      <c r="AC156" s="223" t="s">
        <v>853</v>
      </c>
      <c r="AD156" s="223" t="s">
        <v>853</v>
      </c>
      <c r="AE156" s="223" t="s">
        <v>853</v>
      </c>
      <c r="AF156" s="223" t="s">
        <v>853</v>
      </c>
      <c r="AG156" s="223" t="s">
        <v>853</v>
      </c>
      <c r="AH156" s="223" t="s">
        <v>853</v>
      </c>
      <c r="AI156" s="282">
        <v>42502</v>
      </c>
      <c r="AJ156" s="223" t="s">
        <v>1198</v>
      </c>
      <c r="AK156" s="223" t="s">
        <v>853</v>
      </c>
      <c r="AL156" s="223" t="s">
        <v>1305</v>
      </c>
      <c r="AM156" s="223" t="s">
        <v>853</v>
      </c>
      <c r="AN156" s="223" t="s">
        <v>853</v>
      </c>
      <c r="AO156" s="223" t="s">
        <v>853</v>
      </c>
      <c r="AP156" s="223" t="s">
        <v>853</v>
      </c>
      <c r="AQ156" s="223" t="s">
        <v>853</v>
      </c>
      <c r="AR156" s="223" t="s">
        <v>853</v>
      </c>
      <c r="AS156" s="223" t="s">
        <v>853</v>
      </c>
      <c r="AT156" s="223" t="s">
        <v>853</v>
      </c>
      <c r="AU156" s="223" t="s">
        <v>853</v>
      </c>
      <c r="AV156" s="223" t="s">
        <v>853</v>
      </c>
      <c r="AW156" s="223" t="s">
        <v>853</v>
      </c>
      <c r="AX156" s="223" t="str">
        <f t="shared" ref="AX156:BN156" si="122">IF(ISNUMBER(AX155),(IF(AX155&gt;0,(100/(AX153+AX154))*AX153,"-")),"-")</f>
        <v>-</v>
      </c>
      <c r="AY156" s="223" t="str">
        <f t="shared" si="122"/>
        <v>-</v>
      </c>
      <c r="AZ156" s="223" t="str">
        <f t="shared" si="122"/>
        <v>-</v>
      </c>
      <c r="BA156" s="223" t="str">
        <f t="shared" si="122"/>
        <v>-</v>
      </c>
      <c r="BB156" s="223" t="str">
        <f t="shared" si="122"/>
        <v>-</v>
      </c>
      <c r="BC156" s="223" t="str">
        <f t="shared" si="122"/>
        <v>-</v>
      </c>
      <c r="BD156" s="223" t="str">
        <f t="shared" si="122"/>
        <v>-</v>
      </c>
      <c r="BE156" s="223" t="str">
        <f t="shared" si="122"/>
        <v>-</v>
      </c>
      <c r="BF156" s="223" t="str">
        <f t="shared" si="122"/>
        <v>-</v>
      </c>
      <c r="BG156" s="223" t="str">
        <f t="shared" si="122"/>
        <v>-</v>
      </c>
      <c r="BH156" s="223" t="str">
        <f t="shared" si="122"/>
        <v>-</v>
      </c>
      <c r="BI156" s="223" t="str">
        <f t="shared" si="122"/>
        <v>-</v>
      </c>
      <c r="BJ156" s="223" t="str">
        <f t="shared" si="122"/>
        <v>-</v>
      </c>
      <c r="BK156" s="223" t="str">
        <f t="shared" si="122"/>
        <v>-</v>
      </c>
      <c r="BL156" s="223" t="str">
        <f t="shared" si="122"/>
        <v>-</v>
      </c>
      <c r="BM156" s="223" t="str">
        <f t="shared" si="122"/>
        <v>-</v>
      </c>
      <c r="BN156" s="223" t="str">
        <f t="shared" si="122"/>
        <v>-</v>
      </c>
      <c r="BO156" s="279">
        <f>AVERAGE(O156:BN156)</f>
        <v>42502</v>
      </c>
    </row>
    <row r="157" spans="1:67" s="176" customFormat="1" x14ac:dyDescent="0.2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9"/>
      <c r="N157" s="224" t="s">
        <v>937</v>
      </c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5"/>
      <c r="BN157" s="225"/>
      <c r="BO157" s="186" t="e">
        <f t="shared" ref="BO157" si="123">AVERAGE(O157:BN157)</f>
        <v>#DIV/0!</v>
      </c>
    </row>
    <row r="160" spans="1:67" x14ac:dyDescent="0.2">
      <c r="A160" s="200"/>
      <c r="B160" s="200"/>
      <c r="C160" s="200"/>
      <c r="D160" s="200"/>
      <c r="E160" s="200"/>
      <c r="F160" s="200"/>
      <c r="G160" s="200"/>
      <c r="H160" s="201"/>
      <c r="I160" s="200"/>
      <c r="J160" s="200"/>
      <c r="K160" s="200"/>
      <c r="L160" s="200"/>
      <c r="M160" s="200"/>
      <c r="N160" s="129" t="s">
        <v>963</v>
      </c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</row>
    <row r="161" spans="1:66" x14ac:dyDescent="0.2">
      <c r="A161" s="200"/>
      <c r="B161" s="200"/>
      <c r="C161" s="200"/>
      <c r="D161" s="200"/>
      <c r="E161" s="200"/>
      <c r="F161" s="200"/>
      <c r="G161" s="200"/>
      <c r="H161" s="201"/>
      <c r="I161" s="200"/>
      <c r="J161" s="200"/>
      <c r="K161" s="200"/>
      <c r="L161" s="200"/>
      <c r="M161" s="200"/>
      <c r="N161" s="127" t="s">
        <v>939</v>
      </c>
      <c r="O161" s="125">
        <v>1</v>
      </c>
      <c r="P161" s="125">
        <v>2</v>
      </c>
      <c r="Q161" s="125">
        <v>3</v>
      </c>
      <c r="R161" s="125">
        <v>4</v>
      </c>
      <c r="S161" s="125">
        <v>5</v>
      </c>
      <c r="T161" s="125">
        <v>6</v>
      </c>
      <c r="U161" s="125">
        <v>7</v>
      </c>
      <c r="V161" s="125">
        <v>8</v>
      </c>
      <c r="W161" s="125">
        <v>9</v>
      </c>
      <c r="X161" s="125">
        <v>10</v>
      </c>
      <c r="Y161" s="125">
        <v>11</v>
      </c>
      <c r="Z161" s="125">
        <v>12</v>
      </c>
      <c r="AA161" s="125">
        <v>13</v>
      </c>
      <c r="AB161" s="125">
        <v>14</v>
      </c>
      <c r="AC161" s="125">
        <v>15</v>
      </c>
      <c r="AD161" s="125">
        <v>16</v>
      </c>
      <c r="AE161" s="125">
        <v>17</v>
      </c>
      <c r="AF161" s="125">
        <v>18</v>
      </c>
      <c r="AG161" s="125">
        <v>19</v>
      </c>
      <c r="AH161" s="125">
        <v>20</v>
      </c>
      <c r="AI161" s="125">
        <v>21</v>
      </c>
      <c r="AJ161" s="125">
        <v>22</v>
      </c>
      <c r="AK161" s="125">
        <v>23</v>
      </c>
      <c r="AL161" s="125">
        <v>24</v>
      </c>
      <c r="AM161" s="125">
        <v>25</v>
      </c>
      <c r="AN161" s="125">
        <v>26</v>
      </c>
      <c r="AO161" s="125">
        <v>27</v>
      </c>
      <c r="AP161" s="125">
        <v>28</v>
      </c>
      <c r="AQ161" s="125">
        <v>29</v>
      </c>
      <c r="AR161" s="125">
        <v>30</v>
      </c>
      <c r="AS161" s="125">
        <v>31</v>
      </c>
      <c r="AT161" s="125">
        <v>32</v>
      </c>
      <c r="AU161" s="125">
        <v>33</v>
      </c>
      <c r="AV161" s="125">
        <v>34</v>
      </c>
      <c r="AW161" s="125">
        <v>35</v>
      </c>
      <c r="AX161" s="125">
        <v>36</v>
      </c>
      <c r="AY161" s="125">
        <v>37</v>
      </c>
      <c r="AZ161" s="125">
        <v>38</v>
      </c>
      <c r="BA161" s="125">
        <v>39</v>
      </c>
      <c r="BB161" s="125">
        <v>40</v>
      </c>
      <c r="BC161" s="125">
        <v>41</v>
      </c>
      <c r="BD161" s="125">
        <v>42</v>
      </c>
      <c r="BE161" s="125">
        <v>43</v>
      </c>
      <c r="BF161" s="125">
        <v>44</v>
      </c>
      <c r="BG161" s="125">
        <v>45</v>
      </c>
      <c r="BH161" s="125">
        <v>46</v>
      </c>
      <c r="BI161" s="125">
        <v>47</v>
      </c>
      <c r="BJ161" s="125">
        <v>48</v>
      </c>
      <c r="BK161" s="125">
        <v>49</v>
      </c>
      <c r="BL161" s="125">
        <v>50</v>
      </c>
      <c r="BM161" s="125">
        <v>51</v>
      </c>
      <c r="BN161" s="125">
        <v>52</v>
      </c>
    </row>
    <row r="162" spans="1:66" x14ac:dyDescent="0.2">
      <c r="A162" s="200"/>
      <c r="B162" s="200"/>
      <c r="C162" s="200"/>
      <c r="D162" s="200"/>
      <c r="E162" s="200"/>
      <c r="F162" s="200"/>
      <c r="G162" s="200"/>
      <c r="H162" s="201"/>
      <c r="I162" s="200"/>
      <c r="J162" s="200"/>
      <c r="K162" s="200"/>
      <c r="L162" s="200"/>
      <c r="M162" s="200"/>
      <c r="N162" s="127" t="s">
        <v>940</v>
      </c>
      <c r="O162" s="150">
        <f>SUM(O5,O10,O15,O20,O25,O30,O35,O40,O45,O50,O55,O60,O65,O70,O75,O80,O85,O90,O95,O100,O105,O145,O150,O155,O140,O135,O130,O125,O120,O115,O110)</f>
        <v>57</v>
      </c>
      <c r="P162" s="150">
        <f t="shared" ref="P162:BN162" si="124">SUM(P5,P10,P15,P20,P25,P30,P35,P40,P45,P50,P55,P60,P65,P70,P75,P80,P85,P90,P95,P100,P105,P145,P150,P155,P140,P135,P130,P125,P120,P115,P110)</f>
        <v>56</v>
      </c>
      <c r="Q162" s="150">
        <f t="shared" si="124"/>
        <v>59</v>
      </c>
      <c r="R162" s="150">
        <f t="shared" si="124"/>
        <v>61</v>
      </c>
      <c r="S162" s="150">
        <f t="shared" si="124"/>
        <v>19</v>
      </c>
      <c r="T162" s="150">
        <f t="shared" si="124"/>
        <v>20</v>
      </c>
      <c r="U162" s="150">
        <f t="shared" si="124"/>
        <v>38</v>
      </c>
      <c r="V162" s="150">
        <f t="shared" si="124"/>
        <v>43</v>
      </c>
      <c r="W162" s="150">
        <f t="shared" si="124"/>
        <v>5</v>
      </c>
      <c r="X162" s="150">
        <f t="shared" si="124"/>
        <v>7</v>
      </c>
      <c r="Y162" s="150">
        <f t="shared" si="124"/>
        <v>5</v>
      </c>
      <c r="Z162" s="150">
        <f t="shared" si="124"/>
        <v>10</v>
      </c>
      <c r="AA162" s="150">
        <f t="shared" si="124"/>
        <v>5</v>
      </c>
      <c r="AB162" s="150">
        <f t="shared" si="124"/>
        <v>4</v>
      </c>
      <c r="AC162" s="150">
        <f t="shared" si="124"/>
        <v>3</v>
      </c>
      <c r="AD162" s="150">
        <f t="shared" si="124"/>
        <v>53</v>
      </c>
      <c r="AE162" s="150">
        <f t="shared" si="124"/>
        <v>57</v>
      </c>
      <c r="AF162" s="150">
        <f t="shared" si="124"/>
        <v>32</v>
      </c>
      <c r="AG162" s="150">
        <f t="shared" si="124"/>
        <v>186</v>
      </c>
      <c r="AH162" s="150">
        <f t="shared" si="124"/>
        <v>35</v>
      </c>
      <c r="AI162" s="150">
        <f t="shared" si="124"/>
        <v>37</v>
      </c>
      <c r="AJ162" s="150">
        <f t="shared" si="124"/>
        <v>39</v>
      </c>
      <c r="AK162" s="150">
        <f t="shared" si="124"/>
        <v>201</v>
      </c>
      <c r="AL162" s="150">
        <f t="shared" si="124"/>
        <v>497</v>
      </c>
      <c r="AM162" s="150">
        <f t="shared" si="124"/>
        <v>71</v>
      </c>
      <c r="AN162" s="150">
        <f t="shared" si="124"/>
        <v>365</v>
      </c>
      <c r="AO162" s="150">
        <f t="shared" si="124"/>
        <v>1115</v>
      </c>
      <c r="AP162" s="150">
        <f t="shared" si="124"/>
        <v>1760</v>
      </c>
      <c r="AQ162" s="150">
        <f t="shared" si="124"/>
        <v>2142</v>
      </c>
      <c r="AR162" s="150">
        <f t="shared" si="124"/>
        <v>937</v>
      </c>
      <c r="AS162" s="150">
        <f t="shared" si="124"/>
        <v>1128</v>
      </c>
      <c r="AT162" s="150">
        <f t="shared" si="124"/>
        <v>3528</v>
      </c>
      <c r="AU162" s="150">
        <f t="shared" si="124"/>
        <v>4088</v>
      </c>
      <c r="AV162" s="150">
        <f t="shared" si="124"/>
        <v>2275</v>
      </c>
      <c r="AW162" s="150">
        <f t="shared" si="124"/>
        <v>765</v>
      </c>
      <c r="AX162" s="150">
        <f t="shared" si="124"/>
        <v>184</v>
      </c>
      <c r="AY162" s="150">
        <f t="shared" si="124"/>
        <v>229</v>
      </c>
      <c r="AZ162" s="150">
        <f t="shared" si="124"/>
        <v>240</v>
      </c>
      <c r="BA162" s="150">
        <f t="shared" si="124"/>
        <v>250</v>
      </c>
      <c r="BB162" s="150">
        <f t="shared" si="124"/>
        <v>183</v>
      </c>
      <c r="BC162" s="150">
        <f t="shared" si="124"/>
        <v>179</v>
      </c>
      <c r="BD162" s="150">
        <f t="shared" si="124"/>
        <v>0</v>
      </c>
      <c r="BE162" s="150">
        <f t="shared" si="124"/>
        <v>0</v>
      </c>
      <c r="BF162" s="150">
        <f t="shared" si="124"/>
        <v>0</v>
      </c>
      <c r="BG162" s="150">
        <f t="shared" si="124"/>
        <v>0</v>
      </c>
      <c r="BH162" s="150">
        <f t="shared" si="124"/>
        <v>0</v>
      </c>
      <c r="BI162" s="150">
        <f t="shared" si="124"/>
        <v>0</v>
      </c>
      <c r="BJ162" s="150">
        <f t="shared" si="124"/>
        <v>0</v>
      </c>
      <c r="BK162" s="150">
        <f t="shared" si="124"/>
        <v>0</v>
      </c>
      <c r="BL162" s="150">
        <f t="shared" si="124"/>
        <v>0</v>
      </c>
      <c r="BM162" s="150">
        <f t="shared" si="124"/>
        <v>0</v>
      </c>
      <c r="BN162" s="150">
        <f t="shared" si="124"/>
        <v>0</v>
      </c>
    </row>
    <row r="163" spans="1:66" ht="12.75" customHeight="1" x14ac:dyDescent="0.2">
      <c r="A163" s="200"/>
      <c r="B163" s="200"/>
      <c r="C163" s="200"/>
      <c r="D163" s="200"/>
      <c r="E163" s="200"/>
      <c r="F163" s="200"/>
      <c r="G163" s="200"/>
      <c r="H163" s="201"/>
      <c r="I163" s="200"/>
      <c r="J163" s="200"/>
      <c r="K163" s="200"/>
      <c r="L163" s="200"/>
      <c r="M163" s="200"/>
      <c r="N163" s="127" t="s">
        <v>1067</v>
      </c>
      <c r="O163" s="125">
        <f>COUNT(O5,O10,O15,O20,O25,O30,O35,O40,O45,O50,O55,O60,O65,O70,O75,O80,O85,O90,O95,O100,O105,O145,O150,O155,O140,O135,O130,O125,O120,O115,O110)</f>
        <v>7</v>
      </c>
      <c r="P163" s="125">
        <f t="shared" ref="P163:BN163" si="125">COUNT(P5,P10,P15,P20,P25,P30,P35,P40,P45,P50,P55,P60,P65,P70,P75,P80,P85,P90,P95,P100,P105,P145,P150,P155,P140,P135,P130,P125,P120,P115,P110)</f>
        <v>7</v>
      </c>
      <c r="Q163" s="125">
        <f t="shared" si="125"/>
        <v>7</v>
      </c>
      <c r="R163" s="125">
        <f t="shared" si="125"/>
        <v>7</v>
      </c>
      <c r="S163" s="125">
        <f t="shared" si="125"/>
        <v>7</v>
      </c>
      <c r="T163" s="125">
        <f t="shared" si="125"/>
        <v>7</v>
      </c>
      <c r="U163" s="125">
        <f t="shared" si="125"/>
        <v>7</v>
      </c>
      <c r="V163" s="125">
        <f t="shared" si="125"/>
        <v>7</v>
      </c>
      <c r="W163" s="125">
        <f t="shared" si="125"/>
        <v>7</v>
      </c>
      <c r="X163" s="125">
        <f t="shared" si="125"/>
        <v>7</v>
      </c>
      <c r="Y163" s="125">
        <f t="shared" si="125"/>
        <v>7</v>
      </c>
      <c r="Z163" s="125">
        <f t="shared" si="125"/>
        <v>7</v>
      </c>
      <c r="AA163" s="125">
        <f t="shared" si="125"/>
        <v>7</v>
      </c>
      <c r="AB163" s="125">
        <f t="shared" si="125"/>
        <v>7</v>
      </c>
      <c r="AC163" s="125">
        <f t="shared" si="125"/>
        <v>7</v>
      </c>
      <c r="AD163" s="125">
        <f t="shared" si="125"/>
        <v>9</v>
      </c>
      <c r="AE163" s="125">
        <f t="shared" si="125"/>
        <v>9</v>
      </c>
      <c r="AF163" s="125">
        <f t="shared" si="125"/>
        <v>6</v>
      </c>
      <c r="AG163" s="125">
        <f t="shared" si="125"/>
        <v>10</v>
      </c>
      <c r="AH163" s="125">
        <f t="shared" si="125"/>
        <v>8</v>
      </c>
      <c r="AI163" s="125">
        <f t="shared" si="125"/>
        <v>13</v>
      </c>
      <c r="AJ163" s="125">
        <f t="shared" si="125"/>
        <v>13</v>
      </c>
      <c r="AK163" s="125">
        <f t="shared" si="125"/>
        <v>16</v>
      </c>
      <c r="AL163" s="125">
        <f t="shared" si="125"/>
        <v>17</v>
      </c>
      <c r="AM163" s="125">
        <f t="shared" si="125"/>
        <v>15</v>
      </c>
      <c r="AN163" s="125">
        <f t="shared" si="125"/>
        <v>17</v>
      </c>
      <c r="AO163" s="125">
        <f t="shared" si="125"/>
        <v>24</v>
      </c>
      <c r="AP163" s="125">
        <f t="shared" si="125"/>
        <v>25</v>
      </c>
      <c r="AQ163" s="125">
        <f t="shared" si="125"/>
        <v>25</v>
      </c>
      <c r="AR163" s="125">
        <f t="shared" si="125"/>
        <v>15</v>
      </c>
      <c r="AS163" s="125">
        <f t="shared" si="125"/>
        <v>19</v>
      </c>
      <c r="AT163" s="125">
        <f t="shared" si="125"/>
        <v>19</v>
      </c>
      <c r="AU163" s="125">
        <f t="shared" si="125"/>
        <v>18</v>
      </c>
      <c r="AV163" s="125">
        <f>COUNT(AV5,AV10,AV15,AV20,AV25,AV30,AV35,AV40,AV45,AV50,AV55,AV60,AV65,AV70,AV75,AV80,AV85,AV90,AV95,AV100,AV105,AV145,AV150,AV155,AV140,AV135,AV130,AV125,AV120,AV115,AV110)</f>
        <v>19</v>
      </c>
      <c r="AW163" s="125">
        <f t="shared" si="125"/>
        <v>13</v>
      </c>
      <c r="AX163" s="125">
        <f t="shared" si="125"/>
        <v>9</v>
      </c>
      <c r="AY163" s="125">
        <f t="shared" si="125"/>
        <v>9</v>
      </c>
      <c r="AZ163" s="125">
        <f t="shared" si="125"/>
        <v>8</v>
      </c>
      <c r="BA163" s="125">
        <f t="shared" si="125"/>
        <v>8</v>
      </c>
      <c r="BB163" s="125">
        <f t="shared" si="125"/>
        <v>8</v>
      </c>
      <c r="BC163" s="125">
        <f t="shared" si="125"/>
        <v>8</v>
      </c>
      <c r="BD163" s="125">
        <f t="shared" si="125"/>
        <v>0</v>
      </c>
      <c r="BE163" s="125">
        <f t="shared" si="125"/>
        <v>0</v>
      </c>
      <c r="BF163" s="125">
        <f t="shared" si="125"/>
        <v>0</v>
      </c>
      <c r="BG163" s="125">
        <f t="shared" si="125"/>
        <v>0</v>
      </c>
      <c r="BH163" s="125">
        <f t="shared" si="125"/>
        <v>0</v>
      </c>
      <c r="BI163" s="125">
        <f t="shared" si="125"/>
        <v>0</v>
      </c>
      <c r="BJ163" s="125">
        <f t="shared" si="125"/>
        <v>0</v>
      </c>
      <c r="BK163" s="125">
        <f t="shared" si="125"/>
        <v>0</v>
      </c>
      <c r="BL163" s="125">
        <f t="shared" si="125"/>
        <v>0</v>
      </c>
      <c r="BM163" s="125">
        <f t="shared" si="125"/>
        <v>0</v>
      </c>
      <c r="BN163" s="125">
        <f t="shared" si="125"/>
        <v>0</v>
      </c>
    </row>
    <row r="164" spans="1:66" ht="22.5" x14ac:dyDescent="0.2">
      <c r="A164" s="200"/>
      <c r="B164" s="200"/>
      <c r="C164" s="200"/>
      <c r="D164" s="200"/>
      <c r="E164" s="200"/>
      <c r="F164" s="200"/>
      <c r="G164" s="200"/>
      <c r="H164" s="201"/>
      <c r="I164" s="200"/>
      <c r="J164" s="200"/>
      <c r="K164" s="200"/>
      <c r="L164" s="200"/>
      <c r="M164" s="200"/>
      <c r="N164" s="128" t="s">
        <v>1068</v>
      </c>
      <c r="O164" s="126">
        <f>O162/O163</f>
        <v>8.1428571428571423</v>
      </c>
      <c r="P164" s="126">
        <f t="shared" ref="P164:BN164" si="126">P162/P163</f>
        <v>8</v>
      </c>
      <c r="Q164" s="126">
        <f t="shared" si="126"/>
        <v>8.4285714285714288</v>
      </c>
      <c r="R164" s="126">
        <f t="shared" si="126"/>
        <v>8.7142857142857135</v>
      </c>
      <c r="S164" s="126">
        <f t="shared" si="126"/>
        <v>2.7142857142857144</v>
      </c>
      <c r="T164" s="126">
        <f t="shared" si="126"/>
        <v>2.8571428571428572</v>
      </c>
      <c r="U164" s="126">
        <f t="shared" si="126"/>
        <v>5.4285714285714288</v>
      </c>
      <c r="V164" s="126">
        <f t="shared" si="126"/>
        <v>6.1428571428571432</v>
      </c>
      <c r="W164" s="126">
        <f t="shared" si="126"/>
        <v>0.7142857142857143</v>
      </c>
      <c r="X164" s="126">
        <f t="shared" si="126"/>
        <v>1</v>
      </c>
      <c r="Y164" s="126">
        <f t="shared" si="126"/>
        <v>0.7142857142857143</v>
      </c>
      <c r="Z164" s="126">
        <f t="shared" si="126"/>
        <v>1.4285714285714286</v>
      </c>
      <c r="AA164" s="126">
        <f t="shared" si="126"/>
        <v>0.7142857142857143</v>
      </c>
      <c r="AB164" s="126">
        <f t="shared" si="126"/>
        <v>0.5714285714285714</v>
      </c>
      <c r="AC164" s="126">
        <f t="shared" si="126"/>
        <v>0.42857142857142855</v>
      </c>
      <c r="AD164" s="126">
        <f t="shared" si="126"/>
        <v>5.8888888888888893</v>
      </c>
      <c r="AE164" s="126">
        <f t="shared" si="126"/>
        <v>6.333333333333333</v>
      </c>
      <c r="AF164" s="126">
        <f t="shared" si="126"/>
        <v>5.333333333333333</v>
      </c>
      <c r="AG164" s="126">
        <f t="shared" si="126"/>
        <v>18.600000000000001</v>
      </c>
      <c r="AH164" s="126">
        <f t="shared" si="126"/>
        <v>4.375</v>
      </c>
      <c r="AI164" s="126">
        <f t="shared" si="126"/>
        <v>2.8461538461538463</v>
      </c>
      <c r="AJ164" s="126">
        <f t="shared" si="126"/>
        <v>3</v>
      </c>
      <c r="AK164" s="126">
        <f t="shared" si="126"/>
        <v>12.5625</v>
      </c>
      <c r="AL164" s="126">
        <f t="shared" si="126"/>
        <v>29.235294117647058</v>
      </c>
      <c r="AM164" s="126">
        <f t="shared" si="126"/>
        <v>4.7333333333333334</v>
      </c>
      <c r="AN164" s="126">
        <f t="shared" si="126"/>
        <v>21.470588235294116</v>
      </c>
      <c r="AO164" s="126">
        <f t="shared" si="126"/>
        <v>46.458333333333336</v>
      </c>
      <c r="AP164" s="126">
        <f t="shared" si="126"/>
        <v>70.400000000000006</v>
      </c>
      <c r="AQ164" s="126">
        <f t="shared" si="126"/>
        <v>85.68</v>
      </c>
      <c r="AR164" s="126">
        <f t="shared" si="126"/>
        <v>62.466666666666669</v>
      </c>
      <c r="AS164" s="126">
        <f t="shared" si="126"/>
        <v>59.368421052631582</v>
      </c>
      <c r="AT164" s="126">
        <f t="shared" si="126"/>
        <v>185.68421052631578</v>
      </c>
      <c r="AU164" s="126">
        <f t="shared" si="126"/>
        <v>227.11111111111111</v>
      </c>
      <c r="AV164" s="126">
        <f t="shared" si="126"/>
        <v>119.73684210526316</v>
      </c>
      <c r="AW164" s="126">
        <f t="shared" si="126"/>
        <v>58.846153846153847</v>
      </c>
      <c r="AX164" s="126">
        <f t="shared" si="126"/>
        <v>20.444444444444443</v>
      </c>
      <c r="AY164" s="126">
        <f t="shared" si="126"/>
        <v>25.444444444444443</v>
      </c>
      <c r="AZ164" s="126">
        <f t="shared" si="126"/>
        <v>30</v>
      </c>
      <c r="BA164" s="126">
        <f t="shared" si="126"/>
        <v>31.25</v>
      </c>
      <c r="BB164" s="126">
        <f t="shared" si="126"/>
        <v>22.875</v>
      </c>
      <c r="BC164" s="126">
        <f t="shared" si="126"/>
        <v>22.375</v>
      </c>
      <c r="BD164" s="126" t="e">
        <f t="shared" si="126"/>
        <v>#DIV/0!</v>
      </c>
      <c r="BE164" s="126" t="e">
        <f t="shared" si="126"/>
        <v>#DIV/0!</v>
      </c>
      <c r="BF164" s="126" t="e">
        <f t="shared" si="126"/>
        <v>#DIV/0!</v>
      </c>
      <c r="BG164" s="126" t="e">
        <f t="shared" si="126"/>
        <v>#DIV/0!</v>
      </c>
      <c r="BH164" s="126" t="e">
        <f t="shared" si="126"/>
        <v>#DIV/0!</v>
      </c>
      <c r="BI164" s="126" t="e">
        <f t="shared" si="126"/>
        <v>#DIV/0!</v>
      </c>
      <c r="BJ164" s="126" t="e">
        <f t="shared" si="126"/>
        <v>#DIV/0!</v>
      </c>
      <c r="BK164" s="126" t="e">
        <f t="shared" si="126"/>
        <v>#DIV/0!</v>
      </c>
      <c r="BL164" s="126" t="e">
        <f t="shared" si="126"/>
        <v>#DIV/0!</v>
      </c>
      <c r="BM164" s="126" t="e">
        <f t="shared" si="126"/>
        <v>#DIV/0!</v>
      </c>
      <c r="BN164" s="126" t="e">
        <f t="shared" si="126"/>
        <v>#DIV/0!</v>
      </c>
    </row>
  </sheetData>
  <mergeCells count="403">
    <mergeCell ref="J118:J122"/>
    <mergeCell ref="K118:K122"/>
    <mergeCell ref="L118:L122"/>
    <mergeCell ref="M118:M122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H108:H112"/>
    <mergeCell ref="I108:I112"/>
    <mergeCell ref="J108:J112"/>
    <mergeCell ref="K108:K112"/>
    <mergeCell ref="L108:L112"/>
    <mergeCell ref="M108:M112"/>
    <mergeCell ref="A113:A117"/>
    <mergeCell ref="B113:B117"/>
    <mergeCell ref="C113:C117"/>
    <mergeCell ref="D113:D117"/>
    <mergeCell ref="E113:E117"/>
    <mergeCell ref="F113:F117"/>
    <mergeCell ref="G113:G117"/>
    <mergeCell ref="H113:H117"/>
    <mergeCell ref="I113:I117"/>
    <mergeCell ref="J113:J117"/>
    <mergeCell ref="K113:K117"/>
    <mergeCell ref="L113:L117"/>
    <mergeCell ref="M113:M117"/>
    <mergeCell ref="A108:A112"/>
    <mergeCell ref="B108:B112"/>
    <mergeCell ref="C108:C112"/>
    <mergeCell ref="D108:D112"/>
    <mergeCell ref="E108:E112"/>
    <mergeCell ref="J153:J157"/>
    <mergeCell ref="K153:K157"/>
    <mergeCell ref="L153:L157"/>
    <mergeCell ref="M153:M157"/>
    <mergeCell ref="A138:A142"/>
    <mergeCell ref="B138:B142"/>
    <mergeCell ref="C138:C142"/>
    <mergeCell ref="D138:D142"/>
    <mergeCell ref="E138:E142"/>
    <mergeCell ref="F138:F142"/>
    <mergeCell ref="G138:G142"/>
    <mergeCell ref="H138:H142"/>
    <mergeCell ref="I138:I142"/>
    <mergeCell ref="J138:J142"/>
    <mergeCell ref="K138:K142"/>
    <mergeCell ref="L138:L142"/>
    <mergeCell ref="M138:M142"/>
    <mergeCell ref="H153:H157"/>
    <mergeCell ref="I153:I157"/>
    <mergeCell ref="J143:J147"/>
    <mergeCell ref="K143:K147"/>
    <mergeCell ref="L143:L147"/>
    <mergeCell ref="M143:M147"/>
    <mergeCell ref="H148:H152"/>
    <mergeCell ref="F108:F112"/>
    <mergeCell ref="G108:G112"/>
    <mergeCell ref="A153:A157"/>
    <mergeCell ref="B153:B157"/>
    <mergeCell ref="C153:C157"/>
    <mergeCell ref="D153:D157"/>
    <mergeCell ref="E153:E157"/>
    <mergeCell ref="F153:F157"/>
    <mergeCell ref="G153:G157"/>
    <mergeCell ref="A148:A152"/>
    <mergeCell ref="B148:B152"/>
    <mergeCell ref="C148:C152"/>
    <mergeCell ref="D148:D152"/>
    <mergeCell ref="E148:E152"/>
    <mergeCell ref="F148:F152"/>
    <mergeCell ref="G148:G152"/>
    <mergeCell ref="I148:I152"/>
    <mergeCell ref="J148:J152"/>
    <mergeCell ref="K148:K152"/>
    <mergeCell ref="L148:L152"/>
    <mergeCell ref="M148:M152"/>
    <mergeCell ref="A143:A147"/>
    <mergeCell ref="B143:B147"/>
    <mergeCell ref="C143:C147"/>
    <mergeCell ref="D143:D147"/>
    <mergeCell ref="E143:E147"/>
    <mergeCell ref="F143:F147"/>
    <mergeCell ref="G143:G147"/>
    <mergeCell ref="H143:H147"/>
    <mergeCell ref="I143:I147"/>
    <mergeCell ref="J133:J137"/>
    <mergeCell ref="K133:K137"/>
    <mergeCell ref="L133:L137"/>
    <mergeCell ref="M133:M137"/>
    <mergeCell ref="A133:A137"/>
    <mergeCell ref="B133:B137"/>
    <mergeCell ref="C133:C137"/>
    <mergeCell ref="D133:D137"/>
    <mergeCell ref="E133:E137"/>
    <mergeCell ref="F133:F137"/>
    <mergeCell ref="G133:G137"/>
    <mergeCell ref="H133:H137"/>
    <mergeCell ref="I133:I137"/>
    <mergeCell ref="J123:J127"/>
    <mergeCell ref="K123:K127"/>
    <mergeCell ref="L123:L127"/>
    <mergeCell ref="M123:M127"/>
    <mergeCell ref="A128:A132"/>
    <mergeCell ref="B128:B132"/>
    <mergeCell ref="C128:C132"/>
    <mergeCell ref="D128:D132"/>
    <mergeCell ref="E128:E132"/>
    <mergeCell ref="F128:F132"/>
    <mergeCell ref="G128:G132"/>
    <mergeCell ref="H128:H132"/>
    <mergeCell ref="I128:I132"/>
    <mergeCell ref="J128:J132"/>
    <mergeCell ref="K128:K132"/>
    <mergeCell ref="L128:L132"/>
    <mergeCell ref="M128:M132"/>
    <mergeCell ref="A123:A127"/>
    <mergeCell ref="B123:B127"/>
    <mergeCell ref="C123:C127"/>
    <mergeCell ref="D123:D127"/>
    <mergeCell ref="E123:E127"/>
    <mergeCell ref="F123:F127"/>
    <mergeCell ref="G123:G127"/>
    <mergeCell ref="H123:H127"/>
    <mergeCell ref="I123:I127"/>
    <mergeCell ref="M73:M77"/>
    <mergeCell ref="A73:A77"/>
    <mergeCell ref="B73:B77"/>
    <mergeCell ref="C73:C77"/>
    <mergeCell ref="D73:D77"/>
    <mergeCell ref="E73:E77"/>
    <mergeCell ref="F73:F77"/>
    <mergeCell ref="G73:G77"/>
    <mergeCell ref="H73:H77"/>
    <mergeCell ref="I73:I77"/>
    <mergeCell ref="J78:J82"/>
    <mergeCell ref="K78:K82"/>
    <mergeCell ref="L78:L82"/>
    <mergeCell ref="H78:H82"/>
    <mergeCell ref="I78:I82"/>
    <mergeCell ref="G78:G82"/>
    <mergeCell ref="E78:E82"/>
    <mergeCell ref="F78:F82"/>
    <mergeCell ref="D88:D92"/>
    <mergeCell ref="E88:E92"/>
    <mergeCell ref="F88:F92"/>
    <mergeCell ref="G88:G92"/>
    <mergeCell ref="M68:M72"/>
    <mergeCell ref="A63:A67"/>
    <mergeCell ref="B63:B67"/>
    <mergeCell ref="C63:C67"/>
    <mergeCell ref="D63:D67"/>
    <mergeCell ref="E63:E67"/>
    <mergeCell ref="F63:F67"/>
    <mergeCell ref="G63:G67"/>
    <mergeCell ref="A68:A72"/>
    <mergeCell ref="B68:B72"/>
    <mergeCell ref="C68:C72"/>
    <mergeCell ref="D68:D72"/>
    <mergeCell ref="E68:E72"/>
    <mergeCell ref="F68:F72"/>
    <mergeCell ref="G68:G72"/>
    <mergeCell ref="H68:H72"/>
    <mergeCell ref="I68:I72"/>
    <mergeCell ref="H63:H67"/>
    <mergeCell ref="I63:I67"/>
    <mergeCell ref="J63:J67"/>
    <mergeCell ref="K63:K67"/>
    <mergeCell ref="M63:M67"/>
    <mergeCell ref="L63:L67"/>
    <mergeCell ref="J68:J72"/>
    <mergeCell ref="A43:A47"/>
    <mergeCell ref="B43:B47"/>
    <mergeCell ref="C43:C47"/>
    <mergeCell ref="D43:D47"/>
    <mergeCell ref="E43:E47"/>
    <mergeCell ref="F43:F47"/>
    <mergeCell ref="H48:H52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K48:K52"/>
    <mergeCell ref="L48:L52"/>
    <mergeCell ref="I43:I47"/>
    <mergeCell ref="J43:J47"/>
    <mergeCell ref="K43:K47"/>
    <mergeCell ref="L43:L47"/>
    <mergeCell ref="M48:M52"/>
    <mergeCell ref="M53:M57"/>
    <mergeCell ref="J58:J62"/>
    <mergeCell ref="K58:K62"/>
    <mergeCell ref="L58:L62"/>
    <mergeCell ref="M58:M62"/>
    <mergeCell ref="I53:I57"/>
    <mergeCell ref="I48:I52"/>
    <mergeCell ref="J48:J52"/>
    <mergeCell ref="J53:J57"/>
    <mergeCell ref="K53:K57"/>
    <mergeCell ref="L53:L57"/>
    <mergeCell ref="A38:A42"/>
    <mergeCell ref="B38:B42"/>
    <mergeCell ref="C38:C42"/>
    <mergeCell ref="D38:D42"/>
    <mergeCell ref="E38:E42"/>
    <mergeCell ref="F38:F42"/>
    <mergeCell ref="F28:F32"/>
    <mergeCell ref="G38:G42"/>
    <mergeCell ref="H38:H42"/>
    <mergeCell ref="B28:B32"/>
    <mergeCell ref="C28:C32"/>
    <mergeCell ref="D28:D32"/>
    <mergeCell ref="E28:E32"/>
    <mergeCell ref="G28:G32"/>
    <mergeCell ref="E23:E27"/>
    <mergeCell ref="J13:J17"/>
    <mergeCell ref="J23:J27"/>
    <mergeCell ref="F33:F37"/>
    <mergeCell ref="A18:A22"/>
    <mergeCell ref="B18:B22"/>
    <mergeCell ref="C18:C22"/>
    <mergeCell ref="D18:D22"/>
    <mergeCell ref="E18:E22"/>
    <mergeCell ref="F18:F22"/>
    <mergeCell ref="G18:G22"/>
    <mergeCell ref="H18:H22"/>
    <mergeCell ref="A33:A37"/>
    <mergeCell ref="B33:B37"/>
    <mergeCell ref="C33:C37"/>
    <mergeCell ref="D33:D37"/>
    <mergeCell ref="E33:E37"/>
    <mergeCell ref="F23:F27"/>
    <mergeCell ref="G33:G37"/>
    <mergeCell ref="H33:H37"/>
    <mergeCell ref="H28:H32"/>
    <mergeCell ref="A28:A32"/>
    <mergeCell ref="A23:A27"/>
    <mergeCell ref="B23:B27"/>
    <mergeCell ref="K23:K27"/>
    <mergeCell ref="G3:G7"/>
    <mergeCell ref="H3:H7"/>
    <mergeCell ref="I18:I22"/>
    <mergeCell ref="L23:L27"/>
    <mergeCell ref="F13:F17"/>
    <mergeCell ref="G13:G17"/>
    <mergeCell ref="H13:H17"/>
    <mergeCell ref="H8:H12"/>
    <mergeCell ref="L3:L7"/>
    <mergeCell ref="I8:I12"/>
    <mergeCell ref="J8:J12"/>
    <mergeCell ref="K8:K12"/>
    <mergeCell ref="L8:L12"/>
    <mergeCell ref="J18:J22"/>
    <mergeCell ref="K18:K22"/>
    <mergeCell ref="L18:L22"/>
    <mergeCell ref="L13:L17"/>
    <mergeCell ref="I3:I7"/>
    <mergeCell ref="J3:J7"/>
    <mergeCell ref="G23:G27"/>
    <mergeCell ref="H23:H27"/>
    <mergeCell ref="C23:C27"/>
    <mergeCell ref="D23:D27"/>
    <mergeCell ref="K3:K7"/>
    <mergeCell ref="I13:I17"/>
    <mergeCell ref="K13:K17"/>
    <mergeCell ref="I23:I27"/>
    <mergeCell ref="A8:A12"/>
    <mergeCell ref="B8:B12"/>
    <mergeCell ref="C8:C12"/>
    <mergeCell ref="D8:D12"/>
    <mergeCell ref="E8:E12"/>
    <mergeCell ref="F8:F12"/>
    <mergeCell ref="G8:G12"/>
    <mergeCell ref="D13:D17"/>
    <mergeCell ref="E13:E17"/>
    <mergeCell ref="A13:A17"/>
    <mergeCell ref="B13:B17"/>
    <mergeCell ref="C13:C17"/>
    <mergeCell ref="A3:A7"/>
    <mergeCell ref="B3:B7"/>
    <mergeCell ref="C3:C7"/>
    <mergeCell ref="D3:D7"/>
    <mergeCell ref="E3:E7"/>
    <mergeCell ref="F3:F7"/>
    <mergeCell ref="M3:M7"/>
    <mergeCell ref="M8:M12"/>
    <mergeCell ref="M13:M17"/>
    <mergeCell ref="M18:M22"/>
    <mergeCell ref="M23:M27"/>
    <mergeCell ref="M28:M32"/>
    <mergeCell ref="M33:M37"/>
    <mergeCell ref="M38:M42"/>
    <mergeCell ref="M43:M47"/>
    <mergeCell ref="I28:I32"/>
    <mergeCell ref="J28:J32"/>
    <mergeCell ref="K28:K32"/>
    <mergeCell ref="L28:L32"/>
    <mergeCell ref="J38:J42"/>
    <mergeCell ref="K38:K42"/>
    <mergeCell ref="L38:L42"/>
    <mergeCell ref="I33:I37"/>
    <mergeCell ref="J33:J37"/>
    <mergeCell ref="K33:K37"/>
    <mergeCell ref="L33:L37"/>
    <mergeCell ref="I38:I42"/>
    <mergeCell ref="K68:K72"/>
    <mergeCell ref="L68:L72"/>
    <mergeCell ref="J73:J77"/>
    <mergeCell ref="K73:K77"/>
    <mergeCell ref="L73:L77"/>
    <mergeCell ref="A53:A57"/>
    <mergeCell ref="B53:B57"/>
    <mergeCell ref="C53:C57"/>
    <mergeCell ref="D53:D57"/>
    <mergeCell ref="E53:E57"/>
    <mergeCell ref="F53:F57"/>
    <mergeCell ref="G53:G57"/>
    <mergeCell ref="H58:H62"/>
    <mergeCell ref="I58:I62"/>
    <mergeCell ref="H53:H57"/>
    <mergeCell ref="A58:A62"/>
    <mergeCell ref="B58:B62"/>
    <mergeCell ref="C58:C62"/>
    <mergeCell ref="D58:D62"/>
    <mergeCell ref="E58:E62"/>
    <mergeCell ref="F58:F62"/>
    <mergeCell ref="G58:G62"/>
    <mergeCell ref="M78:M82"/>
    <mergeCell ref="A83:A87"/>
    <mergeCell ref="B83:B87"/>
    <mergeCell ref="C83:C87"/>
    <mergeCell ref="D83:D87"/>
    <mergeCell ref="E83:E87"/>
    <mergeCell ref="F83:F87"/>
    <mergeCell ref="G83:G87"/>
    <mergeCell ref="H83:H87"/>
    <mergeCell ref="I83:I87"/>
    <mergeCell ref="J83:J87"/>
    <mergeCell ref="K83:K87"/>
    <mergeCell ref="L83:L87"/>
    <mergeCell ref="M83:M87"/>
    <mergeCell ref="A78:A82"/>
    <mergeCell ref="B78:B82"/>
    <mergeCell ref="C78:C82"/>
    <mergeCell ref="D78:D82"/>
    <mergeCell ref="H98:H102"/>
    <mergeCell ref="I98:I102"/>
    <mergeCell ref="J88:J92"/>
    <mergeCell ref="K88:K92"/>
    <mergeCell ref="L88:L92"/>
    <mergeCell ref="M88:M92"/>
    <mergeCell ref="A93:A97"/>
    <mergeCell ref="B93:B97"/>
    <mergeCell ref="C93:C97"/>
    <mergeCell ref="D93:D97"/>
    <mergeCell ref="E93:E97"/>
    <mergeCell ref="F93:F97"/>
    <mergeCell ref="G93:G97"/>
    <mergeCell ref="H93:H97"/>
    <mergeCell ref="I93:I97"/>
    <mergeCell ref="J93:J97"/>
    <mergeCell ref="K93:K97"/>
    <mergeCell ref="L93:L97"/>
    <mergeCell ref="M93:M97"/>
    <mergeCell ref="A88:A92"/>
    <mergeCell ref="B88:B92"/>
    <mergeCell ref="C88:C92"/>
    <mergeCell ref="H88:H92"/>
    <mergeCell ref="I88:I92"/>
    <mergeCell ref="J98:J102"/>
    <mergeCell ref="K98:K102"/>
    <mergeCell ref="L98:L102"/>
    <mergeCell ref="M98:M102"/>
    <mergeCell ref="A103:A107"/>
    <mergeCell ref="B103:B107"/>
    <mergeCell ref="C103:C107"/>
    <mergeCell ref="D103:D107"/>
    <mergeCell ref="E103:E107"/>
    <mergeCell ref="F103:F107"/>
    <mergeCell ref="G103:G107"/>
    <mergeCell ref="H103:H107"/>
    <mergeCell ref="I103:I107"/>
    <mergeCell ref="J103:J107"/>
    <mergeCell ref="K103:K107"/>
    <mergeCell ref="L103:L107"/>
    <mergeCell ref="M103:M107"/>
    <mergeCell ref="A98:A102"/>
    <mergeCell ref="B98:B102"/>
    <mergeCell ref="C98:C102"/>
    <mergeCell ref="D98:D102"/>
    <mergeCell ref="E98:E102"/>
    <mergeCell ref="F98:F102"/>
    <mergeCell ref="G98:G10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3"/>
  <sheetViews>
    <sheetView zoomScaleNormal="100" workbookViewId="0">
      <pane xSplit="1" ySplit="2" topLeftCell="B30" activePane="bottomRight" state="frozen"/>
      <selection activeCell="A5" sqref="A5:AQ19"/>
      <selection pane="topRight" activeCell="A5" sqref="A5:AQ19"/>
      <selection pane="bottomLeft" activeCell="A5" sqref="A5:AQ19"/>
      <selection pane="bottomRight" activeCell="AC66" sqref="AC66"/>
    </sheetView>
  </sheetViews>
  <sheetFormatPr baseColWidth="10" defaultRowHeight="11.25" x14ac:dyDescent="0.2"/>
  <cols>
    <col min="1" max="1" width="24.140625" style="26" customWidth="1"/>
    <col min="2" max="2" width="6.7109375" style="26" customWidth="1"/>
    <col min="3" max="3" width="7.7109375" style="26" customWidth="1"/>
    <col min="4" max="4" width="10.42578125" style="26" customWidth="1"/>
    <col min="5" max="5" width="5.140625" style="26" customWidth="1"/>
    <col min="6" max="17" width="3.7109375" style="26" customWidth="1"/>
    <col min="18" max="18" width="5" style="26" customWidth="1"/>
    <col min="19" max="19" width="5.5703125" style="28" customWidth="1"/>
    <col min="20" max="22" width="3.7109375" style="28" customWidth="1"/>
    <col min="23" max="28" width="3.7109375" style="26" customWidth="1"/>
    <col min="29" max="30" width="4.28515625" style="26" customWidth="1"/>
    <col min="31" max="43" width="4.85546875" style="26" customWidth="1"/>
    <col min="44" max="44" width="5.42578125" style="26" customWidth="1"/>
    <col min="45" max="46" width="4.85546875" style="26" customWidth="1"/>
    <col min="47" max="47" width="5.42578125" style="26" customWidth="1"/>
    <col min="48" max="48" width="6.140625" style="26" customWidth="1"/>
    <col min="49" max="53" width="4.28515625" style="26" customWidth="1"/>
    <col min="54" max="54" width="9.28515625" style="26" customWidth="1"/>
    <col min="55" max="55" width="11" style="28" customWidth="1"/>
    <col min="56" max="56" width="11.42578125" style="27"/>
    <col min="57" max="16384" width="11.42578125" style="26"/>
  </cols>
  <sheetData>
    <row r="1" spans="1:56" x14ac:dyDescent="0.2">
      <c r="A1" s="369" t="s">
        <v>875</v>
      </c>
      <c r="B1" s="62" t="s">
        <v>784</v>
      </c>
    </row>
    <row r="2" spans="1:56" s="24" customFormat="1" ht="33.75" x14ac:dyDescent="0.2">
      <c r="A2" s="370"/>
      <c r="B2" s="63">
        <v>1</v>
      </c>
      <c r="C2" s="22">
        <v>2</v>
      </c>
      <c r="D2" s="22">
        <v>3</v>
      </c>
      <c r="E2" s="22">
        <v>4</v>
      </c>
      <c r="F2" s="23">
        <v>5</v>
      </c>
      <c r="G2" s="23">
        <v>6</v>
      </c>
      <c r="H2" s="23">
        <v>7</v>
      </c>
      <c r="I2" s="23">
        <v>8</v>
      </c>
      <c r="J2" s="22">
        <v>9</v>
      </c>
      <c r="K2" s="22">
        <v>10</v>
      </c>
      <c r="L2" s="22">
        <v>11</v>
      </c>
      <c r="M2" s="22">
        <v>12</v>
      </c>
      <c r="N2" s="22">
        <v>13</v>
      </c>
      <c r="O2" s="23">
        <v>14</v>
      </c>
      <c r="P2" s="23">
        <v>15</v>
      </c>
      <c r="Q2" s="23">
        <v>16</v>
      </c>
      <c r="R2" s="23">
        <v>17</v>
      </c>
      <c r="S2" s="22">
        <v>18</v>
      </c>
      <c r="T2" s="22">
        <v>19</v>
      </c>
      <c r="U2" s="22">
        <v>20</v>
      </c>
      <c r="V2" s="22">
        <v>21</v>
      </c>
      <c r="W2" s="23">
        <v>22</v>
      </c>
      <c r="X2" s="23">
        <v>23</v>
      </c>
      <c r="Y2" s="23">
        <v>24</v>
      </c>
      <c r="Z2" s="23">
        <v>25</v>
      </c>
      <c r="AA2" s="23">
        <v>26</v>
      </c>
      <c r="AB2" s="22">
        <v>27</v>
      </c>
      <c r="AC2" s="22">
        <v>28</v>
      </c>
      <c r="AD2" s="22">
        <v>29</v>
      </c>
      <c r="AE2" s="22">
        <v>30</v>
      </c>
      <c r="AF2" s="23">
        <v>31</v>
      </c>
      <c r="AG2" s="23">
        <v>32</v>
      </c>
      <c r="AH2" s="23">
        <v>33</v>
      </c>
      <c r="AI2" s="23">
        <v>34</v>
      </c>
      <c r="AJ2" s="22">
        <v>35</v>
      </c>
      <c r="AK2" s="22">
        <v>36</v>
      </c>
      <c r="AL2" s="22">
        <v>37</v>
      </c>
      <c r="AM2" s="22">
        <v>38</v>
      </c>
      <c r="AN2" s="22">
        <v>39</v>
      </c>
      <c r="AO2" s="23">
        <v>40</v>
      </c>
      <c r="AP2" s="23">
        <v>41</v>
      </c>
      <c r="AQ2" s="23">
        <v>42</v>
      </c>
      <c r="AR2" s="23">
        <v>43</v>
      </c>
      <c r="AS2" s="22">
        <v>44</v>
      </c>
      <c r="AT2" s="22">
        <v>45</v>
      </c>
      <c r="AU2" s="22">
        <v>46</v>
      </c>
      <c r="AV2" s="22">
        <v>47</v>
      </c>
      <c r="AW2" s="23">
        <v>48</v>
      </c>
      <c r="AX2" s="23">
        <v>49</v>
      </c>
      <c r="AY2" s="23">
        <v>50</v>
      </c>
      <c r="AZ2" s="23">
        <v>51</v>
      </c>
      <c r="BA2" s="23">
        <v>52</v>
      </c>
      <c r="BB2" s="57" t="s">
        <v>68</v>
      </c>
      <c r="BC2" s="76" t="s">
        <v>876</v>
      </c>
      <c r="BD2" s="57" t="s">
        <v>894</v>
      </c>
    </row>
    <row r="3" spans="1:56" s="28" customFormat="1" x14ac:dyDescent="0.2">
      <c r="A3" s="60" t="s">
        <v>54</v>
      </c>
      <c r="B3" s="64" t="str">
        <f>IF(AR!O18&gt;0,AR!O17,"")</f>
        <v/>
      </c>
      <c r="C3" s="25" t="str">
        <f>IF(AR!P18&gt;0,AR!P17,"")</f>
        <v/>
      </c>
      <c r="D3" s="25" t="str">
        <f>IF(AR!Q18&gt;0,AR!Q17,"")</f>
        <v/>
      </c>
      <c r="E3" s="25" t="str">
        <f>IF(AR!R18&gt;0,AR!R17,"")</f>
        <v/>
      </c>
      <c r="F3" s="25" t="str">
        <f>IF(AR!S18&gt;0,AR!S17,"")</f>
        <v/>
      </c>
      <c r="G3" s="25" t="str">
        <f>IF(AR!T18&gt;0,AR!T17,"")</f>
        <v/>
      </c>
      <c r="H3" s="25" t="str">
        <f>IF(AR!U18&gt;0,AR!U17,"")</f>
        <v/>
      </c>
      <c r="I3" s="25" t="str">
        <f>IF(AR!V18&gt;0,AR!V17,"")</f>
        <v/>
      </c>
      <c r="J3" s="25" t="str">
        <f>IF(AR!W18&gt;0,AR!W17,"")</f>
        <v/>
      </c>
      <c r="K3" s="25" t="str">
        <f>IF(AR!X18&gt;0,AR!X17,"")</f>
        <v/>
      </c>
      <c r="L3" s="25" t="str">
        <f>IF(AR!Y18&gt;0,AR!Y17,"")</f>
        <v/>
      </c>
      <c r="M3" s="25" t="str">
        <f>IF(AR!Z18&gt;0,AR!Z17,"")</f>
        <v/>
      </c>
      <c r="N3" s="25" t="str">
        <f>IF(AR!AA18&gt;0,AR!AA17,"")</f>
        <v/>
      </c>
      <c r="O3" s="25" t="str">
        <f>IF(AR!AB18&gt;0,AR!AB17,"")</f>
        <v/>
      </c>
      <c r="P3" s="25" t="str">
        <f>IF(AR!AC18&gt;0,AR!AC17,"")</f>
        <v/>
      </c>
      <c r="Q3" s="25" t="str">
        <f>IF(AR!AD18&gt;0,AR!AD17,"")</f>
        <v/>
      </c>
      <c r="R3" s="25" t="str">
        <f>IF(AR!AE18&gt;0,AR!AE17,"")</f>
        <v/>
      </c>
      <c r="S3" s="25" t="str">
        <f>IF(AR!AF18&gt;0,AR!AF17,"")</f>
        <v/>
      </c>
      <c r="T3" s="25" t="str">
        <f>IF(AR!AG18&gt;0,AR!AG17,"")</f>
        <v/>
      </c>
      <c r="U3" s="25" t="str">
        <f>IF(AR!AH18&gt;0,AR!AH17,"")</f>
        <v/>
      </c>
      <c r="V3" s="25" t="str">
        <f>IF(AR!AI18&gt;0,AR!AI17,"")</f>
        <v/>
      </c>
      <c r="W3" s="25" t="str">
        <f>IF(AR!AJ18&gt;0,AR!AJ17,"")</f>
        <v/>
      </c>
      <c r="X3" s="25" t="str">
        <f>IF(AR!AK18&gt;0,AR!AK17,"")</f>
        <v/>
      </c>
      <c r="Y3" s="25" t="str">
        <f>IF(AR!AL18&gt;0,AR!AL17,"")</f>
        <v/>
      </c>
      <c r="Z3" s="25" t="str">
        <f>IF(AR!AM18&gt;0,AR!AM17,"")</f>
        <v/>
      </c>
      <c r="AA3" s="25" t="str">
        <f>IF(AR!AN18&gt;0,AR!AN17,"")</f>
        <v/>
      </c>
      <c r="AB3" s="25" t="str">
        <f>IF(AR!AO18&gt;0,AR!AO17,"")</f>
        <v/>
      </c>
      <c r="AC3" s="25" t="str">
        <f>IF(AR!AP18&gt;0,AR!AP17,"")</f>
        <v/>
      </c>
      <c r="AD3" s="25">
        <f>IF(AR!AQ18&gt;0,AR!AQ17,"")</f>
        <v>24</v>
      </c>
      <c r="AE3" s="25">
        <f>IF(AR!AR18&gt;0,AR!AR17,"")</f>
        <v>6</v>
      </c>
      <c r="AF3" s="25">
        <f>IF(AR!AS18&gt;0,AR!AS17,"")</f>
        <v>8</v>
      </c>
      <c r="AG3" s="25">
        <f>IF(AR!AT18&gt;0,AR!AT17,"")</f>
        <v>28</v>
      </c>
      <c r="AH3" s="25">
        <f>IF(AR!AU18&gt;0,AR!AU17,"")</f>
        <v>28</v>
      </c>
      <c r="AI3" s="25">
        <f>IF(AR!AV18&gt;0,AR!AV17,"")</f>
        <v>10</v>
      </c>
      <c r="AJ3" s="25">
        <f>IF(AR!AW18&gt;0,AR!AW17,"")</f>
        <v>14</v>
      </c>
      <c r="AK3" s="25">
        <f>IF(AR!AX18&gt;0,AR!AX17,"")</f>
        <v>18</v>
      </c>
      <c r="AL3" s="25">
        <f>IF(AR!AY18&gt;0,AR!AY17,"")</f>
        <v>18</v>
      </c>
      <c r="AM3" s="25">
        <f>IF(AR!AZ18&gt;0,AR!AZ17,"")</f>
        <v>12</v>
      </c>
      <c r="AN3" s="25">
        <f>IF(AR!BA18&gt;0,AR!BA17,"")</f>
        <v>12</v>
      </c>
      <c r="AO3" s="25">
        <f>IF(AR!BB18&gt;0,AR!BB17,"")</f>
        <v>6</v>
      </c>
      <c r="AP3" s="25">
        <f>IF(AR!BC18&gt;0,AR!BC17,"")</f>
        <v>6</v>
      </c>
      <c r="AQ3" s="25" t="str">
        <f>IF(AR!BD18&gt;0,AR!BD17,"")</f>
        <v/>
      </c>
      <c r="AR3" s="25" t="str">
        <f>IF(AR!BE18&gt;0,AR!BE17,"")</f>
        <v/>
      </c>
      <c r="AS3" s="25" t="str">
        <f>IF(AR!BF18&gt;0,AR!BF17,"")</f>
        <v/>
      </c>
      <c r="AT3" s="25" t="str">
        <f>IF(AR!BG18&gt;0,AR!BG17,"")</f>
        <v/>
      </c>
      <c r="AU3" s="25" t="str">
        <f>IF(AR!BH18&gt;0,AR!BH17,"")</f>
        <v/>
      </c>
      <c r="AV3" s="25" t="str">
        <f>IF(AR!BI18&gt;0,AR!BI17,"")</f>
        <v/>
      </c>
      <c r="AW3" s="25" t="str">
        <f>IF(AR!BJ18&gt;0,AR!BJ17,"")</f>
        <v/>
      </c>
      <c r="AX3" s="25" t="str">
        <f>IF(AR!BK18&gt;0,AR!BK17,"")</f>
        <v/>
      </c>
      <c r="AY3" s="25" t="str">
        <f>IF(AR!BL18&gt;0,AR!BL17,"")</f>
        <v/>
      </c>
      <c r="AZ3" s="25" t="str">
        <f>IF(AR!BM18&gt;0,AR!BM17,"")</f>
        <v/>
      </c>
      <c r="BA3" s="25" t="str">
        <f>IF(AR!BN18&gt;0,AR!BN17,"")</f>
        <v/>
      </c>
      <c r="BB3" s="26">
        <f>SUM(B3:BA3)</f>
        <v>190</v>
      </c>
      <c r="BC3" s="31">
        <f>MAX(AR!O18:BN18)</f>
        <v>2</v>
      </c>
      <c r="BD3" s="27">
        <f>BB3/BC3</f>
        <v>95</v>
      </c>
    </row>
    <row r="4" spans="1:56" s="28" customFormat="1" x14ac:dyDescent="0.2">
      <c r="A4" s="60" t="s">
        <v>785</v>
      </c>
      <c r="B4" s="65" t="str">
        <f>IF('FiBL_VM (AG)'!R78&gt;0,'FiBL_VM (AG)'!R77,"")</f>
        <v/>
      </c>
      <c r="C4" s="65" t="str">
        <f>IF('FiBL_VM (AG)'!S78&gt;0,'FiBL_VM (AG)'!S77,"")</f>
        <v/>
      </c>
      <c r="D4" s="65" t="str">
        <f>IF('FiBL_VM (AG)'!T78&gt;0,'FiBL_VM (AG)'!T77,"")</f>
        <v/>
      </c>
      <c r="E4" s="65">
        <f>IF('FiBL_VM (AG)'!U78&gt;0,'FiBL_VM (AG)'!U77,"")</f>
        <v>7</v>
      </c>
      <c r="F4" s="65" t="str">
        <f>IF('FiBL_VM (AG)'!V78&gt;0,'FiBL_VM (AG)'!V77,"")</f>
        <v/>
      </c>
      <c r="G4" s="65">
        <f>IF('FiBL_VM (AG)'!W78&gt;0,'FiBL_VM (AG)'!W77,"")</f>
        <v>3</v>
      </c>
      <c r="H4" s="65" t="str">
        <f>IF('FiBL_VM (AG)'!X78&gt;0,'FiBL_VM (AG)'!X77,"")</f>
        <v/>
      </c>
      <c r="I4" s="65">
        <f>IF('FiBL_VM (AG)'!Y78&gt;0,'FiBL_VM (AG)'!Y77,"")</f>
        <v>0</v>
      </c>
      <c r="J4" s="65" t="str">
        <f>IF('FiBL_VM (AG)'!Z78&gt;0,'FiBL_VM (AG)'!Z77,"")</f>
        <v/>
      </c>
      <c r="K4" s="65">
        <f>IF('FiBL_VM (AG)'!AA78&gt;0,'FiBL_VM (AG)'!AA77,"")</f>
        <v>0</v>
      </c>
      <c r="L4" s="65" t="str">
        <f>IF('FiBL_VM (AG)'!AB78&gt;0,'FiBL_VM (AG)'!AB77,"")</f>
        <v/>
      </c>
      <c r="M4" s="65">
        <f>IF('FiBL_VM (AG)'!AC78&gt;0,'FiBL_VM (AG)'!AC77,"")</f>
        <v>0</v>
      </c>
      <c r="N4" s="65" t="str">
        <f>IF('FiBL_VM (AG)'!AD78&gt;0,'FiBL_VM (AG)'!AD77,"")</f>
        <v/>
      </c>
      <c r="O4" s="65">
        <f>IF('FiBL_VM (AG)'!AE78&gt;0,'FiBL_VM (AG)'!AE77,"")</f>
        <v>3</v>
      </c>
      <c r="P4" s="65" t="str">
        <f>IF('FiBL_VM (AG)'!AF78&gt;0,'FiBL_VM (AG)'!AF77,"")</f>
        <v/>
      </c>
      <c r="Q4" s="65">
        <f>IF('FiBL_VM (AG)'!AG78&gt;0,'FiBL_VM (AG)'!AG77,"")</f>
        <v>0</v>
      </c>
      <c r="R4" s="65">
        <f>IF('FiBL_VM (AG)'!AH78&gt;0,'FiBL_VM (AG)'!AH77,"")</f>
        <v>0</v>
      </c>
      <c r="S4" s="65">
        <f>IF('FiBL_VM (AG)'!AI78&gt;0,'FiBL_VM (AG)'!AI77,"")</f>
        <v>1</v>
      </c>
      <c r="T4" s="65">
        <f>IF('FiBL_VM (AG)'!AJ78&gt;0,'FiBL_VM (AG)'!AJ77,"")</f>
        <v>0</v>
      </c>
      <c r="U4" s="65">
        <f>IF('FiBL_VM (AG)'!AK78&gt;0,'FiBL_VM (AG)'!AK77,"")</f>
        <v>0</v>
      </c>
      <c r="V4" s="65">
        <f>IF('FiBL_VM (AG)'!AL78&gt;0,'FiBL_VM (AG)'!AL77,"")</f>
        <v>6</v>
      </c>
      <c r="W4" s="65">
        <f>IF('FiBL_VM (AG)'!AM78&gt;0,'FiBL_VM (AG)'!AM77,"")</f>
        <v>2</v>
      </c>
      <c r="X4" s="65">
        <f>IF('FiBL_VM (AG)'!AN78&gt;0,'FiBL_VM (AG)'!AN77,"")</f>
        <v>4</v>
      </c>
      <c r="Y4" s="65">
        <f>IF('FiBL_VM (AG)'!AO78&gt;0,'FiBL_VM (AG)'!AO77,"")</f>
        <v>3</v>
      </c>
      <c r="Z4" s="65">
        <f>IF('FiBL_VM (AG)'!AP78&gt;0,'FiBL_VM (AG)'!AP77,"")</f>
        <v>3</v>
      </c>
      <c r="AA4" s="65">
        <f>IF('FiBL_VM (AG)'!AQ78&gt;0,'FiBL_VM (AG)'!AQ77,"")</f>
        <v>17</v>
      </c>
      <c r="AB4" s="65">
        <f>IF('FiBL_VM (AG)'!AR78&gt;0,'FiBL_VM (AG)'!AR77,"")</f>
        <v>116</v>
      </c>
      <c r="AC4" s="65">
        <f>IF('FiBL_VM (AG)'!AS78&gt;0,'FiBL_VM (AG)'!AS77,"")</f>
        <v>84</v>
      </c>
      <c r="AD4" s="65">
        <f>IF('FiBL_VM (AG)'!AT78&gt;0,'FiBL_VM (AG)'!AT77,"")</f>
        <v>550</v>
      </c>
      <c r="AE4" s="65">
        <f>IF('FiBL_VM (AG)'!AU78&gt;0,'FiBL_VM (AG)'!AU77,"")</f>
        <v>1906</v>
      </c>
      <c r="AF4" s="65">
        <f>IF('FiBL_VM (AG)'!AV78&gt;0,'FiBL_VM (AG)'!AV77,"")</f>
        <v>936</v>
      </c>
      <c r="AG4" s="65">
        <f>IF('FiBL_VM (AG)'!AW78&gt;0,'FiBL_VM (AG)'!AW77,"")</f>
        <v>1160</v>
      </c>
      <c r="AH4" s="65">
        <f>IF('FiBL_VM (AG)'!AX78&gt;0,'FiBL_VM (AG)'!AX77,"")</f>
        <v>1926</v>
      </c>
      <c r="AI4" s="65">
        <f>IF('FiBL_VM (AG)'!AY78&gt;0,'FiBL_VM (AG)'!AY77,"")</f>
        <v>5126</v>
      </c>
      <c r="AJ4" s="65">
        <f>IF('FiBL_VM (AG)'!AZ78&gt;0,'FiBL_VM (AG)'!AZ77,"")</f>
        <v>6293</v>
      </c>
      <c r="AK4" s="65">
        <f>IF('FiBL_VM (AG)'!BA78&gt;0,'FiBL_VM (AG)'!BA77,"")</f>
        <v>5097</v>
      </c>
      <c r="AL4" s="65">
        <f>IF('FiBL_VM (AG)'!BB78&gt;0,'FiBL_VM (AG)'!BB77,"")</f>
        <v>2503</v>
      </c>
      <c r="AM4" s="65">
        <f>IF('FiBL_VM (AG)'!BC78&gt;0,'FiBL_VM (AG)'!BC77,"")</f>
        <v>4668</v>
      </c>
      <c r="AN4" s="65">
        <f>IF('FiBL_VM (AG)'!BD78&gt;0,'FiBL_VM (AG)'!BD77,"")</f>
        <v>2159</v>
      </c>
      <c r="AO4" s="65">
        <f>IF('FiBL_VM (AG)'!BE78&gt;0,'FiBL_VM (AG)'!BE77,"")</f>
        <v>1048</v>
      </c>
      <c r="AP4" s="65">
        <f>IF('FiBL_VM (AG)'!BF78&gt;0,'FiBL_VM (AG)'!BF77,"")</f>
        <v>272</v>
      </c>
      <c r="AQ4" s="65">
        <f>IF('FiBL_VM (AG)'!BG78&gt;0,'FiBL_VM (AG)'!BG77,"")</f>
        <v>1143</v>
      </c>
      <c r="AR4" s="65">
        <f>IF('FiBL_VM (AG)'!BH78&gt;0,'FiBL_VM (AG)'!BH77,"")</f>
        <v>2685</v>
      </c>
      <c r="AS4" s="65">
        <f>IF('FiBL_VM (AG)'!BI78&gt;0,'FiBL_VM (AG)'!BI77,"")</f>
        <v>1712</v>
      </c>
      <c r="AT4" s="65">
        <f>IF('FiBL_VM (AG)'!BJ78&gt;0,'FiBL_VM (AG)'!BJ77,"")</f>
        <v>161</v>
      </c>
      <c r="AU4" s="65">
        <f>IF('FiBL_VM (AG)'!BK78&gt;0,'FiBL_VM (AG)'!BK77,"")</f>
        <v>323</v>
      </c>
      <c r="AV4" s="65">
        <f>IF('FiBL_VM (AG)'!BL78&gt;0,'FiBL_VM (AG)'!BL77,"")</f>
        <v>448</v>
      </c>
      <c r="AW4" s="65">
        <f>IF('FiBL_VM (AG)'!BM78&gt;0,'FiBL_VM (AG)'!BM77,"")</f>
        <v>511</v>
      </c>
      <c r="AX4" s="65">
        <f>IF('FiBL_VM (AG)'!BN78&gt;0,'FiBL_VM (AG)'!BN77,"")</f>
        <v>146</v>
      </c>
      <c r="AY4" s="65" t="str">
        <f>IF('FiBL_VM (AG)'!BO78&gt;0,'FiBL_VM (AG)'!BO77,"")</f>
        <v/>
      </c>
      <c r="AZ4" s="65" t="str">
        <f>IF('FiBL_VM (AG)'!BP78&gt;0,'FiBL_VM (AG)'!BP77,"")</f>
        <v/>
      </c>
      <c r="BA4" s="65" t="str">
        <f>IF('FiBL_VM (AG)'!BQ78&gt;0,'FiBL_VM (AG)'!BQ77,"")</f>
        <v/>
      </c>
      <c r="BB4" s="26">
        <f>SUM(B4:BA4)</f>
        <v>41022</v>
      </c>
      <c r="BC4" s="31">
        <f>MAX('FiBL_VM (AG)'!R78:BQ78)</f>
        <v>14</v>
      </c>
      <c r="BD4" s="27">
        <f>BB4/BC4</f>
        <v>2930.1428571428573</v>
      </c>
    </row>
    <row r="5" spans="1:56" ht="13.5" customHeight="1" x14ac:dyDescent="0.2">
      <c r="A5" s="60" t="s">
        <v>15</v>
      </c>
      <c r="B5" s="65">
        <f>IF(AG_VM!R158&gt;0,AG_VM!R157,"")</f>
        <v>5</v>
      </c>
      <c r="C5" s="30">
        <f>IF(AG_VM!S158&gt;0,AG_VM!S157,"")</f>
        <v>2</v>
      </c>
      <c r="D5" s="30">
        <f>IF(AG_VM!T158&gt;0,AG_VM!T157,"")</f>
        <v>2</v>
      </c>
      <c r="E5" s="30">
        <f>IF(AG_VM!U158&gt;0,AG_VM!U157,"")</f>
        <v>1</v>
      </c>
      <c r="F5" s="30">
        <f>IF(AG_VM!V158&gt;0,AG_VM!V157,"")</f>
        <v>4</v>
      </c>
      <c r="G5" s="30">
        <f>IF(AG_VM!W158&gt;0,AG_VM!W157,"")</f>
        <v>0</v>
      </c>
      <c r="H5" s="30">
        <f>IF(AG_VM!X158&gt;0,AG_VM!X157,"")</f>
        <v>2</v>
      </c>
      <c r="I5" s="30">
        <f>IF(AG_VM!Y158&gt;0,AG_VM!Y157,"")</f>
        <v>0</v>
      </c>
      <c r="J5" s="30">
        <f>IF(AG_VM!Z158&gt;0,AG_VM!Z157,"")</f>
        <v>0</v>
      </c>
      <c r="K5" s="30">
        <f>IF(AG_VM!AA158&gt;0,AG_VM!AA157,"")</f>
        <v>0</v>
      </c>
      <c r="L5" s="30">
        <f>IF(AG_VM!AB158&gt;0,AG_VM!AB157,"")</f>
        <v>0</v>
      </c>
      <c r="M5" s="30">
        <f>IF(AG_VM!AC158&gt;0,AG_VM!AC157,"")</f>
        <v>0</v>
      </c>
      <c r="N5" s="30">
        <f>IF(AG_VM!AD158&gt;0,AG_VM!AD157,"")</f>
        <v>0</v>
      </c>
      <c r="O5" s="30">
        <f>IF(AG_VM!AE158&gt;0,AG_VM!AE157,"")</f>
        <v>2</v>
      </c>
      <c r="P5" s="30">
        <f>IF(AG_VM!AF158&gt;0,AG_VM!AF157,"")</f>
        <v>0</v>
      </c>
      <c r="Q5" s="30">
        <f>IF(AG_VM!AG158&gt;0,AG_VM!AG157,"")</f>
        <v>0</v>
      </c>
      <c r="R5" s="30">
        <f>IF(AG_VM!AH158&gt;0,AG_VM!AH157,"")</f>
        <v>3</v>
      </c>
      <c r="S5" s="30">
        <f>IF(AG_VM!AI158&gt;0,AG_VM!AI157,"")</f>
        <v>3</v>
      </c>
      <c r="T5" s="30">
        <f>IF(AG_VM!AJ158&gt;0,AG_VM!AJ157,"")</f>
        <v>7</v>
      </c>
      <c r="U5" s="30">
        <f>IF(AG_VM!AK158&gt;0,AG_VM!AK157,"")</f>
        <v>7</v>
      </c>
      <c r="V5" s="30">
        <f>IF(AG_VM!AL158&gt;0,AG_VM!AL157,"")</f>
        <v>21</v>
      </c>
      <c r="W5" s="30">
        <f>IF(AG_VM!AM158&gt;0,AG_VM!AM157,"")</f>
        <v>23</v>
      </c>
      <c r="X5" s="30">
        <f>IF(AG_VM!AN158&gt;0,AG_VM!AN157,"")</f>
        <v>14</v>
      </c>
      <c r="Y5" s="30">
        <f>IF(AG_VM!AO158&gt;0,AG_VM!AO157,"")</f>
        <v>13</v>
      </c>
      <c r="Z5" s="30">
        <f>IF(AG_VM!AP158&gt;0,AG_VM!AP157,"")</f>
        <v>19</v>
      </c>
      <c r="AA5" s="30">
        <f>IF(AG_VM!AQ158&gt;0,AG_VM!AQ157,"")</f>
        <v>77</v>
      </c>
      <c r="AB5" s="30">
        <f>IF(AG_VM!AR158&gt;0,AG_VM!AR157,"")</f>
        <v>155</v>
      </c>
      <c r="AC5" s="30">
        <f>IF(AG_VM!AS158&gt;0,AG_VM!AS157,"")</f>
        <v>161</v>
      </c>
      <c r="AD5" s="30">
        <f>IF(AG_VM!AT158&gt;0,AG_VM!AT157,"")</f>
        <v>862</v>
      </c>
      <c r="AE5" s="30">
        <f>IF(AG_VM!AU158&gt;0,AG_VM!AU157,"")</f>
        <v>1490</v>
      </c>
      <c r="AF5" s="30">
        <f>IF(AG_VM!AV158&gt;0,AG_VM!AV157,"")</f>
        <v>1266</v>
      </c>
      <c r="AG5" s="30">
        <f>IF(AG_VM!AW158&gt;0,AG_VM!AW157,"")</f>
        <v>1689</v>
      </c>
      <c r="AH5" s="30">
        <f>IF(AG_VM!AX158&gt;0,AG_VM!AX157,"")</f>
        <v>1905</v>
      </c>
      <c r="AI5" s="30">
        <f>IF(AG_VM!AY158&gt;0,AG_VM!AY157,"")</f>
        <v>2288</v>
      </c>
      <c r="AJ5" s="30">
        <f>IF(AG_VM!AZ158&gt;0,AG_VM!AZ157,"")</f>
        <v>3640</v>
      </c>
      <c r="AK5" s="30">
        <f>IF(AG_VM!BA158&gt;0,AG_VM!BA157,"")</f>
        <v>3476</v>
      </c>
      <c r="AL5" s="30">
        <f>IF(AG_VM!BB158&gt;0,AG_VM!BB157,"")</f>
        <v>4328</v>
      </c>
      <c r="AM5" s="30">
        <f>IF(AG_VM!BC158&gt;0,AG_VM!BC157,"")</f>
        <v>3282</v>
      </c>
      <c r="AN5" s="30">
        <f>IF(AG_VM!BD158&gt;0,AG_VM!BD157,"")</f>
        <v>4586</v>
      </c>
      <c r="AO5" s="30">
        <f>IF(AG_VM!BE158&gt;0,AG_VM!BE157,"")</f>
        <v>830</v>
      </c>
      <c r="AP5" s="30">
        <f>IF(AG_VM!BF158&gt;0,AG_VM!BF157,"")</f>
        <v>3307</v>
      </c>
      <c r="AQ5" s="30">
        <f>IF(AG_VM!BG158&gt;0,AG_VM!BG157,"")</f>
        <v>946</v>
      </c>
      <c r="AR5" s="30">
        <f>IF(AG_VM!BH158&gt;0,AG_VM!BH157,"")</f>
        <v>1172</v>
      </c>
      <c r="AS5" s="30">
        <f>IF(AG_VM!BI158&gt;0,AG_VM!BI157,"")</f>
        <v>243</v>
      </c>
      <c r="AT5" s="30">
        <f>IF(AG_VM!BJ158&gt;0,AG_VM!BJ157,"")</f>
        <v>213</v>
      </c>
      <c r="AU5" s="30">
        <f>IF(AG_VM!BK158&gt;0,AG_VM!BK157,"")</f>
        <v>229</v>
      </c>
      <c r="AV5" s="30">
        <f>IF(AG_VM!BL158&gt;0,AG_VM!BL157,"")</f>
        <v>399</v>
      </c>
      <c r="AW5" s="30">
        <f>IF(AG_VM!BM158&gt;0,AG_VM!BM157,"")</f>
        <v>152</v>
      </c>
      <c r="AX5" s="30">
        <f>IF(AG_VM!BN158&gt;0,AG_VM!BN157,"")</f>
        <v>33</v>
      </c>
      <c r="AY5" s="30">
        <f>IF(AG_VM!BO158&gt;0,AG_VM!BO157,"")</f>
        <v>36</v>
      </c>
      <c r="AZ5" s="30">
        <f>IF(AG_VM!BP158&gt;0,AG_VM!BP157,"")</f>
        <v>26</v>
      </c>
      <c r="BA5" s="30">
        <f>IF(AG_VM!BQ158&gt;0,AG_VM!BQ157,"")</f>
        <v>0</v>
      </c>
      <c r="BB5" s="26">
        <f>SUM(B5:BA5)</f>
        <v>36919</v>
      </c>
      <c r="BC5" s="31">
        <f>MAX(AG_VM!R158:BQ158)</f>
        <v>24</v>
      </c>
      <c r="BD5" s="27">
        <f t="shared" ref="BD5:BD26" si="0">BB5/BC5</f>
        <v>1538.2916666666667</v>
      </c>
    </row>
    <row r="6" spans="1:56" x14ac:dyDescent="0.2">
      <c r="A6" s="60" t="s">
        <v>27</v>
      </c>
      <c r="B6" s="61">
        <f>IF(TI_VM!R63&gt;0,TI_VM!R62,"")</f>
        <v>52</v>
      </c>
      <c r="C6" s="29">
        <f>IF(TI_VM!S63&gt;0,TI_VM!S62,"")</f>
        <v>6</v>
      </c>
      <c r="D6" s="29">
        <f>IF(TI_VM!T63&gt;0,TI_VM!T62,"")</f>
        <v>14</v>
      </c>
      <c r="E6" s="29">
        <f>IF(TI_VM!U63&gt;0,TI_VM!U62,"")</f>
        <v>0</v>
      </c>
      <c r="F6" s="29">
        <f>IF(TI_VM!V63&gt;0,TI_VM!V62,"")</f>
        <v>17</v>
      </c>
      <c r="G6" s="29">
        <f>IF(TI_VM!W63&gt;0,TI_VM!W62,"")</f>
        <v>30</v>
      </c>
      <c r="H6" s="29">
        <f>IF(TI_VM!X63&gt;0,TI_VM!X62,"")</f>
        <v>11</v>
      </c>
      <c r="I6" s="29">
        <f>IF(TI_VM!Y63&gt;0,TI_VM!Y62,"")</f>
        <v>5</v>
      </c>
      <c r="J6" s="29">
        <f>IF(TI_VM!Z63&gt;0,TI_VM!Z62,"")</f>
        <v>18</v>
      </c>
      <c r="K6" s="29">
        <f>IF(TI_VM!AA63&gt;0,TI_VM!AA62,"")</f>
        <v>8</v>
      </c>
      <c r="L6" s="29">
        <f>IF(TI_VM!AB63&gt;0,TI_VM!AB62,"")</f>
        <v>16</v>
      </c>
      <c r="M6" s="29">
        <f>IF(TI_VM!AC63&gt;0,TI_VM!AC62,"")</f>
        <v>25</v>
      </c>
      <c r="N6" s="29">
        <f>IF(TI_VM!AD63&gt;0,TI_VM!AD62,"")</f>
        <v>127</v>
      </c>
      <c r="O6" s="29">
        <f>IF(TI_VM!AE63&gt;0,TI_VM!AE62,"")</f>
        <v>87</v>
      </c>
      <c r="P6" s="29">
        <f>IF(TI_VM!AF63&gt;0,TI_VM!AF62,"")</f>
        <v>240</v>
      </c>
      <c r="Q6" s="29">
        <f>IF(TI_VM!AG63&gt;0,TI_VM!AG62,"")</f>
        <v>153</v>
      </c>
      <c r="R6" s="29">
        <f>IF(TI_VM!AH63&gt;0,TI_VM!AH62,"")</f>
        <v>121</v>
      </c>
      <c r="S6" s="29">
        <f>IF(TI_VM!AI63&gt;0,TI_VM!AI62,"")</f>
        <v>0</v>
      </c>
      <c r="T6" s="29">
        <f>IF(TI_VM!AJ63&gt;0,TI_VM!AJ62,"")</f>
        <v>34</v>
      </c>
      <c r="U6" s="29">
        <f>IF(TI_VM!AK63&gt;0,TI_VM!AK62,"")</f>
        <v>143</v>
      </c>
      <c r="V6" s="29">
        <f>IF(TI_VM!AL63&gt;0,TI_VM!AL62,"")</f>
        <v>154</v>
      </c>
      <c r="W6" s="29">
        <f>IF(TI_VM!AM63&gt;0,TI_VM!AM62,"")</f>
        <v>276</v>
      </c>
      <c r="X6" s="29">
        <f>IF(TI_VM!AN63&gt;0,TI_VM!AN62,"")</f>
        <v>106</v>
      </c>
      <c r="Y6" s="29">
        <f>IF(TI_VM!AO63&gt;0,TI_VM!AO62,"")</f>
        <v>274</v>
      </c>
      <c r="Z6" s="29">
        <f>IF(TI_VM!AP63&gt;0,TI_VM!AP62,"")</f>
        <v>386</v>
      </c>
      <c r="AA6" s="29">
        <f>IF(TI_VM!AQ63&gt;0,TI_VM!AQ62,"")</f>
        <v>1772</v>
      </c>
      <c r="AB6" s="29">
        <f>IF(TI_VM!AR63&gt;0,TI_VM!AR62,"")</f>
        <v>2417</v>
      </c>
      <c r="AC6" s="29">
        <f>IF(TI_VM!AS63&gt;0,TI_VM!AS62,"")</f>
        <v>4703</v>
      </c>
      <c r="AD6" s="29">
        <f>IF(TI_VM!AT63&gt;0,TI_VM!AT62,"")</f>
        <v>12866</v>
      </c>
      <c r="AE6" s="29">
        <f>IF(TI_VM!AU63&gt;0,TI_VM!AU62,"")</f>
        <v>6506</v>
      </c>
      <c r="AF6" s="29">
        <f>IF(TI_VM!AV63&gt;0,TI_VM!AV62,"")</f>
        <v>5306</v>
      </c>
      <c r="AG6" s="29">
        <f>IF(TI_VM!AW63&gt;0,TI_VM!AW62,"")</f>
        <v>13388</v>
      </c>
      <c r="AH6" s="29">
        <f>IF(TI_VM!AX63&gt;0,TI_VM!AX62,"")</f>
        <v>11234</v>
      </c>
      <c r="AI6" s="29">
        <f>IF(TI_VM!AY63&gt;0,TI_VM!AY62,"")</f>
        <v>3866</v>
      </c>
      <c r="AJ6" s="29">
        <f>IF(TI_VM!AZ63&gt;0,TI_VM!AZ62,"")</f>
        <v>5701</v>
      </c>
      <c r="AK6" s="29">
        <f>IF(TI_VM!BA63&gt;0,TI_VM!BA62,"")</f>
        <v>4331</v>
      </c>
      <c r="AL6" s="29">
        <f>IF(TI_VM!BB63&gt;0,TI_VM!BB62,"")</f>
        <v>6543</v>
      </c>
      <c r="AM6" s="29">
        <f>IF(TI_VM!BC63&gt;0,TI_VM!BC62,"")</f>
        <v>5522</v>
      </c>
      <c r="AN6" s="29">
        <f>IF(TI_VM!BD63&gt;0,TI_VM!BD62,"")</f>
        <v>7864</v>
      </c>
      <c r="AO6" s="29">
        <f>IF(TI_VM!BE63&gt;0,TI_VM!BE62,"")</f>
        <v>9191</v>
      </c>
      <c r="AP6" s="29">
        <f>IF(TI_VM!BF63&gt;0,TI_VM!BF62,"")</f>
        <v>12359</v>
      </c>
      <c r="AQ6" s="29">
        <f>IF(TI_VM!BG63&gt;0,TI_VM!BG62,"")</f>
        <v>7038</v>
      </c>
      <c r="AR6" s="29">
        <f>IF(TI_VM!BH63&gt;0,TI_VM!BH62,"")</f>
        <v>5730</v>
      </c>
      <c r="AS6" s="29">
        <f>IF(TI_VM!BI63&gt;0,TI_VM!BI62,"")</f>
        <v>12792</v>
      </c>
      <c r="AT6" s="29">
        <f>IF(TI_VM!BJ63&gt;0,TI_VM!BJ62,"")</f>
        <v>3192</v>
      </c>
      <c r="AU6" s="29">
        <f>IF(TI_VM!BK63&gt;0,TI_VM!BK62,"")</f>
        <v>7279</v>
      </c>
      <c r="AV6" s="29">
        <f>IF(TI_VM!BL63&gt;0,TI_VM!BL62,"")</f>
        <v>1240</v>
      </c>
      <c r="AW6" s="29">
        <f>IF(TI_VM!BM63&gt;0,TI_VM!BM62,"")</f>
        <v>3910</v>
      </c>
      <c r="AX6" s="29">
        <f>IF(TI_VM!BN63&gt;0,TI_VM!BN62,"")</f>
        <v>2582</v>
      </c>
      <c r="AY6" s="29">
        <f>IF(TI_VM!BO63&gt;0,TI_VM!BO62,"")</f>
        <v>1321</v>
      </c>
      <c r="AZ6" s="29">
        <f>IF(TI_VM!BP63&gt;0,TI_VM!BP62,"")</f>
        <v>124</v>
      </c>
      <c r="BA6" s="29">
        <f>IF(TI_VM!BQ63&gt;0,TI_VM!BQ62,"")</f>
        <v>1186</v>
      </c>
      <c r="BB6" s="26">
        <f t="shared" ref="BB6:BB21" si="1">SUM(B6:BA6)</f>
        <v>162266</v>
      </c>
      <c r="BC6" s="31">
        <f>MAX(TI_VM!R63:BQ63)</f>
        <v>11</v>
      </c>
      <c r="BD6" s="27">
        <f t="shared" si="0"/>
        <v>14751.454545454546</v>
      </c>
    </row>
    <row r="7" spans="1:56" ht="13.5" customHeight="1" x14ac:dyDescent="0.2">
      <c r="A7" s="60" t="s">
        <v>28</v>
      </c>
      <c r="B7" s="61">
        <f>IF(VS_VM!R73&gt;0,VS_VM!R72,"")</f>
        <v>6</v>
      </c>
      <c r="C7" s="29">
        <f>IF(VS_VM!S73&gt;0,VS_VM!S72,"")</f>
        <v>35</v>
      </c>
      <c r="D7" s="29">
        <f>IF(VS_VM!T73&gt;0,VS_VM!T72,"")</f>
        <v>16</v>
      </c>
      <c r="E7" s="29">
        <f>IF(VS_VM!U73&gt;0,VS_VM!U72,"")</f>
        <v>87</v>
      </c>
      <c r="F7" s="29">
        <f>IF(VS_VM!V73&gt;0,VS_VM!V72,"")</f>
        <v>81</v>
      </c>
      <c r="G7" s="29">
        <f>IF(VS_VM!W73&gt;0,VS_VM!W72,"")</f>
        <v>3</v>
      </c>
      <c r="H7" s="29">
        <f>IF(VS_VM!X73&gt;0,VS_VM!X72,"")</f>
        <v>18</v>
      </c>
      <c r="I7" s="29">
        <f>IF(VS_VM!Y73&gt;0,VS_VM!Y72,"")</f>
        <v>14</v>
      </c>
      <c r="J7" s="29">
        <f>IF(VS_VM!Z73&gt;0,VS_VM!Z72,"")</f>
        <v>1</v>
      </c>
      <c r="K7" s="29">
        <f>IF(VS_VM!AA73&gt;0,VS_VM!AA72,"")</f>
        <v>4</v>
      </c>
      <c r="L7" s="29">
        <f>IF(VS_VM!AB73&gt;0,VS_VM!AB72,"")</f>
        <v>6</v>
      </c>
      <c r="M7" s="29">
        <f>IF(VS_VM!AC73&gt;0,VS_VM!AC72,"")</f>
        <v>0</v>
      </c>
      <c r="N7" s="29">
        <f>IF(VS_VM!AD73&gt;0,VS_VM!AD72,"")</f>
        <v>0</v>
      </c>
      <c r="O7" s="29">
        <f>IF(VS_VM!AE73&gt;0,VS_VM!AE72,"")</f>
        <v>2</v>
      </c>
      <c r="P7" s="29">
        <f>IF(VS_VM!AF73&gt;0,VS_VM!AF72,"")</f>
        <v>5</v>
      </c>
      <c r="Q7" s="29">
        <f>IF(VS_VM!AG73&gt;0,VS_VM!AG72,"")</f>
        <v>11</v>
      </c>
      <c r="R7" s="29">
        <f>IF(VS_VM!AH73&gt;0,VS_VM!AH72,"")</f>
        <v>5</v>
      </c>
      <c r="S7" s="29">
        <f>IF(VS_VM!AI73&gt;0,VS_VM!AI72,"")</f>
        <v>11</v>
      </c>
      <c r="T7" s="29">
        <f>IF(VS_VM!AJ73&gt;0,VS_VM!AJ72,"")</f>
        <v>2</v>
      </c>
      <c r="U7" s="29">
        <f>IF(VS_VM!AK73&gt;0,VS_VM!AK72,"")</f>
        <v>1</v>
      </c>
      <c r="V7" s="29">
        <f>IF(VS_VM!AL73&gt;0,VS_VM!AL72,"")</f>
        <v>2</v>
      </c>
      <c r="W7" s="29">
        <f>IF(VS_VM!AM73&gt;0,VS_VM!AM72,"")</f>
        <v>0</v>
      </c>
      <c r="X7" s="29">
        <f>IF(VS_VM!AN73&gt;0,VS_VM!AN72,"")</f>
        <v>1</v>
      </c>
      <c r="Y7" s="29">
        <f>IF(VS_VM!AO73&gt;0,VS_VM!AO72,"")</f>
        <v>0</v>
      </c>
      <c r="Z7" s="29">
        <f>IF(VS_VM!AP73&gt;0,VS_VM!AP72,"")</f>
        <v>18</v>
      </c>
      <c r="AA7" s="29">
        <f>IF(VS_VM!AQ73&gt;0,VS_VM!AQ72,"")</f>
        <v>71</v>
      </c>
      <c r="AB7" s="29">
        <f>IF(VS_VM!AR73&gt;0,VS_VM!AR72,"")</f>
        <v>69</v>
      </c>
      <c r="AC7" s="29">
        <f>IF(VS_VM!AS73&gt;0,VS_VM!AS72,"")</f>
        <v>146</v>
      </c>
      <c r="AD7" s="29">
        <f>IF(VS_VM!AT73&gt;0,VS_VM!AT72,"")</f>
        <v>433</v>
      </c>
      <c r="AE7" s="29">
        <f>IF(VS_VM!AU73&gt;0,VS_VM!AU72,"")</f>
        <v>1003</v>
      </c>
      <c r="AF7" s="29">
        <f>IF(VS_VM!AV73&gt;0,VS_VM!AV72,"")</f>
        <v>2108</v>
      </c>
      <c r="AG7" s="29">
        <f>IF(VS_VM!AW73&gt;0,VS_VM!AW72,"")</f>
        <v>5521</v>
      </c>
      <c r="AH7" s="29">
        <f>IF(VS_VM!AX73&gt;0,VS_VM!AX72,"")</f>
        <v>4845</v>
      </c>
      <c r="AI7" s="29">
        <f>IF(VS_VM!AY73&gt;0,VS_VM!AY72,"")</f>
        <v>6906</v>
      </c>
      <c r="AJ7" s="29">
        <f>IF(VS_VM!AZ73&gt;0,VS_VM!AZ72,"")</f>
        <v>4070</v>
      </c>
      <c r="AK7" s="29">
        <f>IF(VS_VM!BA73&gt;0,VS_VM!BA72,"")</f>
        <v>7943</v>
      </c>
      <c r="AL7" s="29">
        <f>IF(VS_VM!BB73&gt;0,VS_VM!BB72,"")</f>
        <v>6136</v>
      </c>
      <c r="AM7" s="29">
        <f>IF(VS_VM!BC73&gt;0,VS_VM!BC72,"")</f>
        <v>9301</v>
      </c>
      <c r="AN7" s="29">
        <f>IF(VS_VM!BD73&gt;0,VS_VM!BD72,"")</f>
        <v>10801</v>
      </c>
      <c r="AO7" s="29">
        <f>IF(VS_VM!BE73&gt;0,VS_VM!BE72,"")</f>
        <v>15517</v>
      </c>
      <c r="AP7" s="29">
        <f>IF(VS_VM!BF73&gt;0,VS_VM!BF72,"")</f>
        <v>8874</v>
      </c>
      <c r="AQ7" s="29">
        <f>IF(VS_VM!BG73&gt;0,VS_VM!BG72,"")</f>
        <v>9673</v>
      </c>
      <c r="AR7" s="29">
        <f>IF(VS_VM!BH73&gt;0,VS_VM!BH72,"")</f>
        <v>8482</v>
      </c>
      <c r="AS7" s="29">
        <f>IF(VS_VM!BI73&gt;0,VS_VM!BI72,"")</f>
        <v>11676</v>
      </c>
      <c r="AT7" s="29">
        <f>IF(VS_VM!BJ73&gt;0,VS_VM!BJ72,"")</f>
        <v>2133</v>
      </c>
      <c r="AU7" s="29">
        <f>IF(VS_VM!BK73&gt;0,VS_VM!BK72,"")</f>
        <v>5039</v>
      </c>
      <c r="AV7" s="29">
        <f>IF(VS_VM!BL73&gt;0,VS_VM!BL72,"")</f>
        <v>1626</v>
      </c>
      <c r="AW7" s="29">
        <f>IF(VS_VM!BM73&gt;0,VS_VM!BM72,"")</f>
        <v>6</v>
      </c>
      <c r="AX7" s="29">
        <f>IF(VS_VM!BN73&gt;0,VS_VM!BN72,"")</f>
        <v>3</v>
      </c>
      <c r="AY7" s="29">
        <f>IF(VS_VM!BO73&gt;0,VS_VM!BO72,"")</f>
        <v>2</v>
      </c>
      <c r="AZ7" s="29">
        <f>IF(VS_VM!BP73&gt;0,VS_VM!BP72,"")</f>
        <v>0</v>
      </c>
      <c r="BA7" s="29">
        <f>IF(VS_VM!BQ73&gt;0,VS_VM!BQ72,"")</f>
        <v>5</v>
      </c>
      <c r="BB7" s="26">
        <f t="shared" si="1"/>
        <v>122718</v>
      </c>
      <c r="BC7" s="31">
        <f>MAX(VS_VM!R73:BQ73)</f>
        <v>10</v>
      </c>
      <c r="BD7" s="27">
        <f t="shared" si="0"/>
        <v>12271.8</v>
      </c>
    </row>
    <row r="8" spans="1:56" x14ac:dyDescent="0.2">
      <c r="A8" s="66" t="s">
        <v>17</v>
      </c>
      <c r="B8" s="61">
        <f>IF(BL_VM!R58&gt;0,BL_VM!R57,"")</f>
        <v>62</v>
      </c>
      <c r="C8" s="29">
        <f>IF(BL_VM!S58&gt;0,BL_VM!S57,"")</f>
        <v>0</v>
      </c>
      <c r="D8" s="29">
        <f>IF(BL_VM!T58&gt;0,BL_VM!T57,"")</f>
        <v>0</v>
      </c>
      <c r="E8" s="29" t="str">
        <f>IF(BL_VM!U58&gt;0,BL_VM!U57,"")</f>
        <v/>
      </c>
      <c r="F8" s="29" t="str">
        <f>IF(BL_VM!V58&gt;0,BL_VM!V57,"")</f>
        <v/>
      </c>
      <c r="G8" s="29" t="str">
        <f>IF(BL_VM!W58&gt;0,BL_VM!W57,"")</f>
        <v/>
      </c>
      <c r="H8" s="29">
        <f>IF(BL_VM!X58&gt;0,BL_VM!X57,"")</f>
        <v>0</v>
      </c>
      <c r="I8" s="29">
        <f>IF(BL_VM!Y58&gt;0,BL_VM!Y57,"")</f>
        <v>0</v>
      </c>
      <c r="J8" s="29">
        <f>IF(BL_VM!Z58&gt;0,BL_VM!Z57,"")</f>
        <v>0</v>
      </c>
      <c r="K8" s="29">
        <f>IF(BL_VM!AA58&gt;0,BL_VM!AA57,"")</f>
        <v>0</v>
      </c>
      <c r="L8" s="29">
        <f>IF(BL_VM!AB58&gt;0,BL_VM!AB57,"")</f>
        <v>0</v>
      </c>
      <c r="M8" s="29">
        <f>IF(BL_VM!AC58&gt;0,BL_VM!AC57,"")</f>
        <v>0</v>
      </c>
      <c r="N8" s="29">
        <f>IF(BL_VM!AD58&gt;0,BL_VM!AD57,"")</f>
        <v>0</v>
      </c>
      <c r="O8" s="29">
        <f>IF(BL_VM!AE58&gt;0,BL_VM!AE57,"")</f>
        <v>0</v>
      </c>
      <c r="P8" s="29">
        <f>IF(BL_VM!AF58&gt;0,BL_VM!AF57,"")</f>
        <v>1</v>
      </c>
      <c r="Q8" s="29">
        <f>IF(BL_VM!AG58&gt;0,BL_VM!AG57,"")</f>
        <v>1</v>
      </c>
      <c r="R8" s="29">
        <f>IF(BL_VM!AH58&gt;0,BL_VM!AH57,"")</f>
        <v>6</v>
      </c>
      <c r="S8" s="29">
        <f>IF(BL_VM!AI58&gt;0,BL_VM!AI57,"")</f>
        <v>8</v>
      </c>
      <c r="T8" s="29">
        <f>IF(BL_VM!AJ58&gt;0,BL_VM!AJ57,"")</f>
        <v>25</v>
      </c>
      <c r="U8" s="29">
        <f>IF(BL_VM!AK58&gt;0,BL_VM!AK57,"")</f>
        <v>23</v>
      </c>
      <c r="V8" s="29">
        <f>IF(BL_VM!AL58&gt;0,BL_VM!AL57,"")</f>
        <v>19</v>
      </c>
      <c r="W8" s="29">
        <f>IF(BL_VM!AM58&gt;0,BL_VM!AM57,"")</f>
        <v>39</v>
      </c>
      <c r="X8" s="29">
        <f>IF(BL_VM!AN58&gt;0,BL_VM!AN57,"")</f>
        <v>72</v>
      </c>
      <c r="Y8" s="29">
        <f>IF(BL_VM!AO58&gt;0,BL_VM!AO57,"")</f>
        <v>184</v>
      </c>
      <c r="Z8" s="29">
        <f>IF(BL_VM!AP58&gt;0,BL_VM!AP57,"")</f>
        <v>115</v>
      </c>
      <c r="AA8" s="29">
        <f>IF(BL_VM!AQ58&gt;0,BL_VM!AQ57,"")</f>
        <v>210</v>
      </c>
      <c r="AB8" s="29">
        <f>IF(BL_VM!AR58&gt;0,BL_VM!AR57,"")</f>
        <v>175</v>
      </c>
      <c r="AC8" s="29">
        <f>IF(BL_VM!AS58&gt;0,BL_VM!AS57,"")</f>
        <v>376</v>
      </c>
      <c r="AD8" s="29">
        <f>IF(BL_VM!AT58&gt;0,BL_VM!AT57,"")</f>
        <v>654</v>
      </c>
      <c r="AE8" s="29">
        <f>IF(BL_VM!AU58&gt;0,BL_VM!AU57,"")</f>
        <v>1790</v>
      </c>
      <c r="AF8" s="29">
        <f>IF(BL_VM!AV58&gt;0,BL_VM!AV57,"")</f>
        <v>4237</v>
      </c>
      <c r="AG8" s="29">
        <f>IF(BL_VM!AW58&gt;0,BL_VM!AW57,"")</f>
        <v>2841</v>
      </c>
      <c r="AH8" s="29">
        <f>IF(BL_VM!AX58&gt;0,BL_VM!AX57,"")</f>
        <v>3704</v>
      </c>
      <c r="AI8" s="29">
        <f>IF(BL_VM!AY58&gt;0,BL_VM!AY57,"")</f>
        <v>2499</v>
      </c>
      <c r="AJ8" s="29">
        <f>IF(BL_VM!AZ58&gt;0,BL_VM!AZ57,"")</f>
        <v>4487</v>
      </c>
      <c r="AK8" s="29">
        <f>IF(BL_VM!BA58&gt;0,BL_VM!BA57,"")</f>
        <v>3678</v>
      </c>
      <c r="AL8" s="29">
        <f>IF(BL_VM!BB58&gt;0,BL_VM!BB57,"")</f>
        <v>5226</v>
      </c>
      <c r="AM8" s="29">
        <f>IF(BL_VM!BC58&gt;0,BL_VM!BC57,"")</f>
        <v>4828</v>
      </c>
      <c r="AN8" s="29">
        <f>IF(BL_VM!BD58&gt;0,BL_VM!BD57,"")</f>
        <v>5075</v>
      </c>
      <c r="AO8" s="29">
        <f>IF(BL_VM!BE58&gt;0,BL_VM!BE57,"")</f>
        <v>3292</v>
      </c>
      <c r="AP8" s="29">
        <f>IF(BL_VM!BF58&gt;0,BL_VM!BF57,"")</f>
        <v>4569</v>
      </c>
      <c r="AQ8" s="29">
        <f>IF(BL_VM!BG58&gt;0,BL_VM!BG57,"")</f>
        <v>1319</v>
      </c>
      <c r="AR8" s="29">
        <f>IF(BL_VM!BH58&gt;0,BL_VM!BH57,"")</f>
        <v>2578</v>
      </c>
      <c r="AS8" s="29">
        <f>IF(BL_VM!BI58&gt;0,BL_VM!BI57,"")</f>
        <v>2592</v>
      </c>
      <c r="AT8" s="29">
        <f>IF(BL_VM!BJ58&gt;0,BL_VM!BJ57,"")</f>
        <v>4233</v>
      </c>
      <c r="AU8" s="29">
        <f>IF(BL_VM!BK58&gt;0,BL_VM!BK57,"")</f>
        <v>4233</v>
      </c>
      <c r="AV8" s="29">
        <f>IF(BL_VM!BL58&gt;0,BL_VM!BL57,"")</f>
        <v>2844</v>
      </c>
      <c r="AW8" s="29">
        <f>IF(BL_VM!BM58&gt;0,BL_VM!BM57,"")</f>
        <v>3368</v>
      </c>
      <c r="AX8" s="29">
        <f>IF(BL_VM!BN58&gt;0,BL_VM!BN57,"")</f>
        <v>553</v>
      </c>
      <c r="AY8" s="29">
        <f>IF(BL_VM!BO58&gt;0,BL_VM!BO57,"")</f>
        <v>553</v>
      </c>
      <c r="AZ8" s="29" t="str">
        <f>IF(BL_VM!BP58&gt;0,BL_VM!BP57,"")</f>
        <v/>
      </c>
      <c r="BA8" s="29" t="str">
        <f>IF(BL_VM!BQ58&gt;0,BL_VM!BQ57,"")</f>
        <v/>
      </c>
      <c r="BB8" s="26">
        <f t="shared" si="1"/>
        <v>70469</v>
      </c>
      <c r="BC8" s="31">
        <f>MAX(BL_VM!R58:BQ58)</f>
        <v>10</v>
      </c>
      <c r="BD8" s="27">
        <f t="shared" si="0"/>
        <v>7046.9</v>
      </c>
    </row>
    <row r="9" spans="1:56" x14ac:dyDescent="0.2">
      <c r="A9" s="66" t="s">
        <v>26</v>
      </c>
      <c r="B9" s="61">
        <f>IF(TG_VM!R108&gt;0,TG_VM!R107,"")</f>
        <v>351</v>
      </c>
      <c r="C9" s="29">
        <f>IF(TG_VM!S108&gt;0,TG_VM!S107,"")</f>
        <v>25</v>
      </c>
      <c r="D9" s="29">
        <f>IF(TG_VM!T108&gt;0,TG_VM!T107,"")</f>
        <v>1</v>
      </c>
      <c r="E9" s="29">
        <f>IF(TG_VM!U108&gt;0,TG_VM!U107,"")</f>
        <v>63</v>
      </c>
      <c r="F9" s="29">
        <f>IF(TG_VM!V108&gt;0,TG_VM!V107,"")</f>
        <v>73</v>
      </c>
      <c r="G9" s="29">
        <f>IF(TG_VM!W108&gt;0,TG_VM!W107,"")</f>
        <v>36</v>
      </c>
      <c r="H9" s="29">
        <f>IF(TG_VM!X108&gt;0,TG_VM!X107,"")</f>
        <v>18</v>
      </c>
      <c r="I9" s="29">
        <f>IF(TG_VM!Y108&gt;0,TG_VM!Y107,"")</f>
        <v>25</v>
      </c>
      <c r="J9" s="29">
        <f>IF(TG_VM!Z108&gt;0,TG_VM!Z107,"")</f>
        <v>0</v>
      </c>
      <c r="K9" s="29">
        <f>IF(TG_VM!AA108&gt;0,TG_VM!AA107,"")</f>
        <v>1</v>
      </c>
      <c r="L9" s="29">
        <f>IF(TG_VM!AB108&gt;0,TG_VM!AB107,"")</f>
        <v>1</v>
      </c>
      <c r="M9" s="29">
        <f>IF(TG_VM!AC108&gt;0,TG_VM!AC107,"")</f>
        <v>4</v>
      </c>
      <c r="N9" s="29">
        <f>IF(TG_VM!AD108&gt;0,TG_VM!AD107,"")</f>
        <v>8</v>
      </c>
      <c r="O9" s="29">
        <f>IF(TG_VM!AE108&gt;0,TG_VM!AE107,"")</f>
        <v>5</v>
      </c>
      <c r="P9" s="29">
        <f>IF(TG_VM!AF108&gt;0,TG_VM!AF107,"")</f>
        <v>11</v>
      </c>
      <c r="Q9" s="29">
        <f>IF(TG_VM!AG108&gt;0,TG_VM!AG107,"")</f>
        <v>0</v>
      </c>
      <c r="R9" s="29">
        <f>IF(TG_VM!AH108&gt;0,TG_VM!AH107,"")</f>
        <v>1</v>
      </c>
      <c r="S9" s="29">
        <f>IF(TG_VM!AI108&gt;0,TG_VM!AI107,"")</f>
        <v>0</v>
      </c>
      <c r="T9" s="29">
        <f>IF(TG_VM!AJ108&gt;0,TG_VM!AJ107,"")</f>
        <v>11</v>
      </c>
      <c r="U9" s="29">
        <f>IF(TG_VM!AK108&gt;0,TG_VM!AK107,"")</f>
        <v>5</v>
      </c>
      <c r="V9" s="29">
        <f>IF(TG_VM!AL108&gt;0,TG_VM!AL107,"")</f>
        <v>5</v>
      </c>
      <c r="W9" s="29">
        <f>IF(TG_VM!AM108&gt;0,TG_VM!AM107,"")</f>
        <v>3</v>
      </c>
      <c r="X9" s="29">
        <f>IF(TG_VM!AN108&gt;0,TG_VM!AN107,"")</f>
        <v>3</v>
      </c>
      <c r="Y9" s="29">
        <f>IF(TG_VM!AO108&gt;0,TG_VM!AO107,"")</f>
        <v>3</v>
      </c>
      <c r="Z9" s="29">
        <f>IF(TG_VM!AP108&gt;0,TG_VM!AP107,"")</f>
        <v>9</v>
      </c>
      <c r="AA9" s="29">
        <f>IF(TG_VM!AQ108&gt;0,TG_VM!AQ107,"")</f>
        <v>17</v>
      </c>
      <c r="AB9" s="29">
        <f>IF(TG_VM!AR108&gt;0,TG_VM!AR107,"")</f>
        <v>29</v>
      </c>
      <c r="AC9" s="29">
        <f>IF(TG_VM!AS108&gt;0,TG_VM!AS107,"")</f>
        <v>50</v>
      </c>
      <c r="AD9" s="29">
        <f>IF(TG_VM!AT108&gt;0,TG_VM!AT107,"")</f>
        <v>136</v>
      </c>
      <c r="AE9" s="29">
        <f>IF(TG_VM!AU108&gt;0,TG_VM!AU107,"")</f>
        <v>299</v>
      </c>
      <c r="AF9" s="29">
        <f>IF(TG_VM!AV108&gt;0,TG_VM!AV107,"")</f>
        <v>604</v>
      </c>
      <c r="AG9" s="29">
        <f>IF(TG_VM!AW108&gt;0,TG_VM!AW107,"")</f>
        <v>1192</v>
      </c>
      <c r="AH9" s="29">
        <f>IF(TG_VM!AX108&gt;0,TG_VM!AX107,"")</f>
        <v>1651</v>
      </c>
      <c r="AI9" s="29">
        <f>IF(TG_VM!AY108&gt;0,TG_VM!AY107,"")</f>
        <v>1674</v>
      </c>
      <c r="AJ9" s="29">
        <f>IF(TG_VM!AZ108&gt;0,TG_VM!AZ107,"")</f>
        <v>2055</v>
      </c>
      <c r="AK9" s="29">
        <f>IF(TG_VM!BA108&gt;0,TG_VM!BA107,"")</f>
        <v>2968</v>
      </c>
      <c r="AL9" s="29">
        <f>IF(TG_VM!BB108&gt;0,TG_VM!BB107,"")</f>
        <v>3879</v>
      </c>
      <c r="AM9" s="29">
        <f>IF(TG_VM!BC108&gt;0,TG_VM!BC107,"")</f>
        <v>4346</v>
      </c>
      <c r="AN9" s="29">
        <f>IF(TG_VM!BD108&gt;0,TG_VM!BD107,"")</f>
        <v>7300</v>
      </c>
      <c r="AO9" s="29">
        <f>IF(TG_VM!BE108&gt;0,TG_VM!BE107,"")</f>
        <v>3777</v>
      </c>
      <c r="AP9" s="29">
        <f>IF(TG_VM!BF108&gt;0,TG_VM!BF107,"")</f>
        <v>1502</v>
      </c>
      <c r="AQ9" s="29">
        <f>IF(TG_VM!BG108&gt;0,TG_VM!BG107,"")</f>
        <v>1719</v>
      </c>
      <c r="AR9" s="29">
        <f>IF(TG_VM!BH108&gt;0,TG_VM!BH107,"")</f>
        <v>5199</v>
      </c>
      <c r="AS9" s="29">
        <f>IF(TG_VM!BI108&gt;0,TG_VM!BI107,"")</f>
        <v>3100</v>
      </c>
      <c r="AT9" s="29">
        <f>IF(TG_VM!BJ108&gt;0,TG_VM!BJ107,"")</f>
        <v>225</v>
      </c>
      <c r="AU9" s="29">
        <f>IF(TG_VM!BK108&gt;0,TG_VM!BK107,"")</f>
        <v>2973</v>
      </c>
      <c r="AV9" s="29">
        <f>IF(TG_VM!BL108&gt;0,TG_VM!BL107,"")</f>
        <v>7600</v>
      </c>
      <c r="AW9" s="29">
        <f>IF(TG_VM!BM108&gt;0,TG_VM!BM107,"")</f>
        <v>6</v>
      </c>
      <c r="AX9" s="29">
        <f>IF(TG_VM!BN108&gt;0,TG_VM!BN107,"")</f>
        <v>4</v>
      </c>
      <c r="AY9" s="29">
        <f>IF(TG_VM!BO108&gt;0,TG_VM!BO107,"")</f>
        <v>0</v>
      </c>
      <c r="AZ9" s="29">
        <f>IF(TG_VM!BP108&gt;0,TG_VM!BP107,"")</f>
        <v>552</v>
      </c>
      <c r="BA9" s="29">
        <f>IF(TG_VM!BQ108&gt;0,TG_VM!BQ107,"")</f>
        <v>442</v>
      </c>
      <c r="BB9" s="26">
        <f>SUM(B9:BA9)</f>
        <v>53961</v>
      </c>
      <c r="BC9" s="31">
        <f>MAX(TG_VM!R108:BQ108)</f>
        <v>18</v>
      </c>
      <c r="BD9" s="27">
        <f t="shared" si="0"/>
        <v>2997.8333333333335</v>
      </c>
    </row>
    <row r="10" spans="1:56" s="28" customFormat="1" x14ac:dyDescent="0.2">
      <c r="A10" s="60" t="s">
        <v>29</v>
      </c>
      <c r="B10" s="64">
        <f>IF(ZH_VM!R308&gt;0,ZH_VM!R307,"")</f>
        <v>115</v>
      </c>
      <c r="C10" s="25">
        <f>IF(ZH_VM!S308&gt;0,ZH_VM!S307,"")</f>
        <v>4</v>
      </c>
      <c r="D10" s="25">
        <f>IF(ZH_VM!T308&gt;0,ZH_VM!T307,"")</f>
        <v>0</v>
      </c>
      <c r="E10" s="25">
        <f>IF(ZH_VM!U308&gt;0,ZH_VM!U307,"")</f>
        <v>1</v>
      </c>
      <c r="F10" s="25">
        <f>IF(ZH_VM!V308&gt;0,ZH_VM!V307,"")</f>
        <v>0</v>
      </c>
      <c r="G10" s="25">
        <f>IF(ZH_VM!W308&gt;0,ZH_VM!W307,"")</f>
        <v>1</v>
      </c>
      <c r="H10" s="25" t="str">
        <f>IF(ZH_VM!X308&gt;0,ZH_VM!X307,"")</f>
        <v/>
      </c>
      <c r="I10" s="25">
        <f>IF(ZH_VM!Y308&gt;0,ZH_VM!Y307,"")</f>
        <v>0</v>
      </c>
      <c r="J10" s="25">
        <f>IF(ZH_VM!Z308&gt;0,ZH_VM!Z307,"")</f>
        <v>0</v>
      </c>
      <c r="K10" s="25">
        <f>IF(ZH_VM!AA308&gt;0,ZH_VM!AA307,"")</f>
        <v>0</v>
      </c>
      <c r="L10" s="25">
        <f>IF(ZH_VM!AB308&gt;0,ZH_VM!AB307,"")</f>
        <v>0</v>
      </c>
      <c r="M10" s="25">
        <f>IF(ZH_VM!AC308&gt;0,ZH_VM!AC307,"")</f>
        <v>0</v>
      </c>
      <c r="N10" s="25">
        <f>IF(ZH_VM!AD308&gt;0,ZH_VM!AD307,"")</f>
        <v>135</v>
      </c>
      <c r="O10" s="25">
        <f>IF(ZH_VM!AE308&gt;0,ZH_VM!AE307,"")</f>
        <v>55</v>
      </c>
      <c r="P10" s="25">
        <f>IF(ZH_VM!AF308&gt;0,ZH_VM!AF307,"")</f>
        <v>137</v>
      </c>
      <c r="Q10" s="25">
        <f>IF(ZH_VM!AG308&gt;0,ZH_VM!AG307,"")</f>
        <v>44</v>
      </c>
      <c r="R10" s="25">
        <f>IF(ZH_VM!AH308&gt;0,ZH_VM!AH307,"")</f>
        <v>10</v>
      </c>
      <c r="S10" s="25">
        <f>IF(ZH_VM!AI308&gt;0,ZH_VM!AI307,"")</f>
        <v>59</v>
      </c>
      <c r="T10" s="25">
        <f>IF(ZH_VM!AJ308&gt;0,ZH_VM!AJ307,"")</f>
        <v>20</v>
      </c>
      <c r="U10" s="25">
        <f>IF(ZH_VM!AK308&gt;0,ZH_VM!AK307,"")</f>
        <v>64</v>
      </c>
      <c r="V10" s="25">
        <f>IF(ZH_VM!AL308&gt;0,ZH_VM!AL307,"")</f>
        <v>18</v>
      </c>
      <c r="W10" s="25">
        <f>IF(ZH_VM!AM308&gt;0,ZH_VM!AM307,"")</f>
        <v>14</v>
      </c>
      <c r="X10" s="25">
        <f>IF(ZH_VM!AN308&gt;0,ZH_VM!AN307,"")</f>
        <v>38</v>
      </c>
      <c r="Y10" s="25">
        <f>IF(ZH_VM!AO308&gt;0,ZH_VM!AO307,"")</f>
        <v>22</v>
      </c>
      <c r="Z10" s="25">
        <f>IF(ZH_VM!AP308&gt;0,ZH_VM!AP307,"")</f>
        <v>29</v>
      </c>
      <c r="AA10" s="25">
        <f>IF(ZH_VM!AQ308&gt;0,ZH_VM!AQ307,"")</f>
        <v>44</v>
      </c>
      <c r="AB10" s="25">
        <f>IF(ZH_VM!AR308&gt;0,ZH_VM!AR307,"")</f>
        <v>123</v>
      </c>
      <c r="AC10" s="25">
        <f>IF(ZH_VM!AS308&gt;0,ZH_VM!AS307,"")</f>
        <v>278</v>
      </c>
      <c r="AD10" s="25">
        <f>IF(ZH_VM!AT308&gt;0,ZH_VM!AT307,"")</f>
        <v>692</v>
      </c>
      <c r="AE10" s="25">
        <f>IF(ZH_VM!AU308&gt;0,ZH_VM!AU307,"")</f>
        <v>1209</v>
      </c>
      <c r="AF10" s="25">
        <f>IF(ZH_VM!AV308&gt;0,ZH_VM!AV307,"")</f>
        <v>889</v>
      </c>
      <c r="AG10" s="25">
        <f>IF(ZH_VM!AW308&gt;0,ZH_VM!AW307,"")</f>
        <v>1048</v>
      </c>
      <c r="AH10" s="25">
        <f>IF(ZH_VM!AX308&gt;0,ZH_VM!AX307,"")</f>
        <v>1571</v>
      </c>
      <c r="AI10" s="25">
        <f>IF(ZH_VM!AY308&gt;0,ZH_VM!AY307,"")</f>
        <v>3470</v>
      </c>
      <c r="AJ10" s="25">
        <f>IF(ZH_VM!AZ308&gt;0,ZH_VM!AZ307,"")</f>
        <v>6219</v>
      </c>
      <c r="AK10" s="25">
        <f>IF(ZH_VM!BA308&gt;0,ZH_VM!BA307,"")</f>
        <v>7009</v>
      </c>
      <c r="AL10" s="25">
        <f>IF(ZH_VM!BB308&gt;0,ZH_VM!BB307,"")</f>
        <v>7485</v>
      </c>
      <c r="AM10" s="25">
        <f>IF(ZH_VM!BC308&gt;0,ZH_VM!BC307,"")</f>
        <v>4195</v>
      </c>
      <c r="AN10" s="25">
        <f>IF(ZH_VM!BD308&gt;0,ZH_VM!BD307,"")</f>
        <v>4568</v>
      </c>
      <c r="AO10" s="25">
        <f>IF(ZH_VM!BE308&gt;0,ZH_VM!BE307,"")</f>
        <v>3317</v>
      </c>
      <c r="AP10" s="25">
        <f>IF(ZH_VM!BF308&gt;0,ZH_VM!BF307,"")</f>
        <v>1181</v>
      </c>
      <c r="AQ10" s="25">
        <f>IF(ZH_VM!BG308&gt;0,ZH_VM!BG307,"")</f>
        <v>3003</v>
      </c>
      <c r="AR10" s="25">
        <f>IF(ZH_VM!BH308&gt;0,ZH_VM!BH307,"")</f>
        <v>4503</v>
      </c>
      <c r="AS10" s="25">
        <f>IF(ZH_VM!BI308&gt;0,ZH_VM!BI307,"")</f>
        <v>7734</v>
      </c>
      <c r="AT10" s="25">
        <f>IF(ZH_VM!BJ308&gt;0,ZH_VM!BJ307,"")</f>
        <v>59</v>
      </c>
      <c r="AU10" s="25">
        <f>IF(ZH_VM!BK308&gt;0,ZH_VM!BK307,"")</f>
        <v>28945</v>
      </c>
      <c r="AV10" s="25">
        <f>IF(ZH_VM!BL308&gt;0,ZH_VM!BL307,"")</f>
        <v>47236</v>
      </c>
      <c r="AW10" s="25">
        <f>IF(ZH_VM!BM308&gt;0,ZH_VM!BM307,"")</f>
        <v>16</v>
      </c>
      <c r="AX10" s="25">
        <f>IF(ZH_VM!BN308&gt;0,ZH_VM!BN307,"")</f>
        <v>23</v>
      </c>
      <c r="AY10" s="25">
        <f>IF(ZH_VM!BO308&gt;0,ZH_VM!BO307,"")</f>
        <v>50</v>
      </c>
      <c r="AZ10" s="25">
        <f>IF(ZH_VM!BP308&gt;0,ZH_VM!BP307,"")</f>
        <v>1514</v>
      </c>
      <c r="BA10" s="25">
        <f>IF(ZH_VM!BQ308&gt;0,ZH_VM!BQ307,"")</f>
        <v>1524</v>
      </c>
      <c r="BB10" s="26">
        <f t="shared" si="1"/>
        <v>138671</v>
      </c>
      <c r="BC10" s="31">
        <f>MAX(ZH_VM!R308:BQ308)</f>
        <v>24</v>
      </c>
      <c r="BD10" s="27">
        <f t="shared" si="0"/>
        <v>5777.958333333333</v>
      </c>
    </row>
    <row r="11" spans="1:56" ht="13.5" customHeight="1" x14ac:dyDescent="0.2">
      <c r="A11" s="60" t="s">
        <v>16</v>
      </c>
      <c r="B11" s="61">
        <f>IF(BE!P83&gt;0,BE!P82,"")</f>
        <v>4</v>
      </c>
      <c r="C11" s="61">
        <f>IF(BE!Q83&gt;0,BE!Q82,"")</f>
        <v>0.5</v>
      </c>
      <c r="D11" s="61">
        <f>IF(BE!R83&gt;0,BE!R82,"")</f>
        <v>0.5</v>
      </c>
      <c r="E11" s="61">
        <f>IF(BE!S83&gt;0,BE!S82,"")</f>
        <v>0</v>
      </c>
      <c r="F11" s="61">
        <f>IF(BE!T83&gt;0,BE!T82,"")</f>
        <v>0</v>
      </c>
      <c r="G11" s="61">
        <f>IF(BE!U83&gt;0,BE!U82,"")</f>
        <v>0</v>
      </c>
      <c r="H11" s="61">
        <f>IF(BE!V83&gt;0,BE!V82,"")</f>
        <v>0</v>
      </c>
      <c r="I11" s="61">
        <f>IF(BE!W83&gt;0,BE!W82,"")</f>
        <v>0</v>
      </c>
      <c r="J11" s="61">
        <f>IF(BE!X83&gt;0,BE!X82,"")</f>
        <v>0</v>
      </c>
      <c r="K11" s="61">
        <f>IF(BE!Y83&gt;0,BE!Y82,"")</f>
        <v>0</v>
      </c>
      <c r="L11" s="61">
        <f>IF(BE!Z83&gt;0,BE!Z82,"")</f>
        <v>0</v>
      </c>
      <c r="M11" s="61">
        <f>IF(BE!AA83&gt;0,BE!AA82,"")</f>
        <v>0</v>
      </c>
      <c r="N11" s="61">
        <f>IF(BE!AB83&gt;0,BE!AB82,"")</f>
        <v>0</v>
      </c>
      <c r="O11" s="61">
        <f>IF(BE!AC83&gt;0,BE!AC82,"")</f>
        <v>0</v>
      </c>
      <c r="P11" s="61">
        <f>IF(BE!AD83&gt;0,BE!AD82,"")</f>
        <v>0</v>
      </c>
      <c r="Q11" s="61">
        <f>IF(BE!AE83&gt;0,BE!AE82,"")</f>
        <v>0</v>
      </c>
      <c r="R11" s="61">
        <f>IF(BE!AF83&gt;0,BE!AF82,"")</f>
        <v>0</v>
      </c>
      <c r="S11" s="61">
        <f>IF(BE!AG83&gt;0,BE!AG82,"")</f>
        <v>0</v>
      </c>
      <c r="T11" s="61">
        <f>IF(BE!AH83&gt;0,BE!AH82,"")</f>
        <v>0.5</v>
      </c>
      <c r="U11" s="61">
        <f>IF(BE!AI83&gt;0,BE!AI82,"")</f>
        <v>0</v>
      </c>
      <c r="V11" s="61">
        <f>IF(BE!AJ83&gt;0,BE!AJ82,"")</f>
        <v>0</v>
      </c>
      <c r="W11" s="61">
        <f>IF(BE!AK83&gt;0,BE!AK82,"")</f>
        <v>0.5</v>
      </c>
      <c r="X11" s="61">
        <f>IF(BE!AL83&gt;0,BE!AL82,"")</f>
        <v>1.5</v>
      </c>
      <c r="Y11" s="61">
        <f>IF(BE!AM83&gt;0,BE!AM82,"")</f>
        <v>8</v>
      </c>
      <c r="Z11" s="61">
        <f>IF(BE!AN83&gt;0,BE!AN82,"")</f>
        <v>3.25</v>
      </c>
      <c r="AA11" s="61">
        <f>IF(BE!AO83&gt;0,BE!AO82,"")</f>
        <v>20</v>
      </c>
      <c r="AB11" s="61">
        <f>IF(BE!AP83&gt;0,BE!AP82,"")</f>
        <v>69.5</v>
      </c>
      <c r="AC11" s="61">
        <f>IF(BE!AQ83&gt;0,BE!AQ82,"")</f>
        <v>21.75</v>
      </c>
      <c r="AD11" s="61">
        <f>IF(BE!AR83&gt;0,BE!AR82,"")</f>
        <v>258.5</v>
      </c>
      <c r="AE11" s="61">
        <f>IF(BE!AS83&gt;0,BE!AS82,"")</f>
        <v>1115.5</v>
      </c>
      <c r="AF11" s="61">
        <f>IF(BE!AT83&gt;0,BE!AT82,"")</f>
        <v>680.5</v>
      </c>
      <c r="AG11" s="61">
        <f>IF(BE!AU83&gt;0,BE!AU82,"")</f>
        <v>281.41666666666669</v>
      </c>
      <c r="AH11" s="61">
        <f>IF(BE!AV83&gt;0,BE!AV82,"")</f>
        <v>303.85000000000002</v>
      </c>
      <c r="AI11" s="61">
        <f>IF(BE!AW83&gt;0,BE!AW82,"")</f>
        <v>366.5</v>
      </c>
      <c r="AJ11" s="61">
        <f>IF(BE!AX83&gt;0,BE!AX82,"")</f>
        <v>420.5</v>
      </c>
      <c r="AK11" s="61">
        <f>IF(BE!AY83&gt;0,BE!AY82,"")</f>
        <v>366.09999999999997</v>
      </c>
      <c r="AL11" s="61">
        <f>IF(BE!AZ83&gt;0,BE!AZ82,"")</f>
        <v>422</v>
      </c>
      <c r="AM11" s="61">
        <f>IF(BE!BA83&gt;0,BE!BA82,"")</f>
        <v>689.8</v>
      </c>
      <c r="AN11" s="61">
        <f>IF(BE!BB83&gt;0,BE!BB82,"")</f>
        <v>314.55</v>
      </c>
      <c r="AO11" s="61">
        <f>IF(BE!BC83&gt;0,BE!BC82,"")</f>
        <v>122.05</v>
      </c>
      <c r="AP11" s="61">
        <f>IF(BE!BD83&gt;0,BE!BD82,"")</f>
        <v>33</v>
      </c>
      <c r="AQ11" s="61">
        <f>IF(BE!BE83&gt;0,BE!BE82,"")</f>
        <v>257</v>
      </c>
      <c r="AR11" s="61">
        <f>IF(BE!BF83&gt;0,BE!BF82,"")</f>
        <v>234</v>
      </c>
      <c r="AS11" s="61">
        <f>IF(BE!BG83&gt;0,BE!BG82,"")</f>
        <v>154</v>
      </c>
      <c r="AT11" s="61">
        <f>IF(BE!BH83&gt;0,BE!BH82,"")</f>
        <v>3</v>
      </c>
      <c r="AU11" s="61">
        <f>IF(BE!BI83&gt;0,BE!BI82,"")</f>
        <v>468</v>
      </c>
      <c r="AV11" s="61">
        <f>IF(BE!BJ83&gt;0,BE!BJ82,"")</f>
        <v>172</v>
      </c>
      <c r="AW11" s="61">
        <f>IF(BE!BK83&gt;0,BE!BK82,"")</f>
        <v>0</v>
      </c>
      <c r="AX11" s="61">
        <f>IF(BE!BL83&gt;0,BE!BL82,"")</f>
        <v>0</v>
      </c>
      <c r="AY11" s="61">
        <f>IF(BE!BM83&gt;0,BE!BM82,"")</f>
        <v>0</v>
      </c>
      <c r="AZ11" s="61">
        <f>IF(BE!BN83&gt;0,BE!BN82,"")</f>
        <v>6</v>
      </c>
      <c r="BA11" s="61">
        <f>IF(BE!BO83&gt;0,BE!BO82,"")</f>
        <v>4</v>
      </c>
      <c r="BB11" s="26">
        <f t="shared" si="1"/>
        <v>6802.2666666666673</v>
      </c>
      <c r="BC11" s="31">
        <f>MAX(BE!P83:BO83)</f>
        <v>13</v>
      </c>
      <c r="BD11" s="27">
        <f t="shared" si="0"/>
        <v>523.25128205128215</v>
      </c>
    </row>
    <row r="12" spans="1:56" x14ac:dyDescent="0.2">
      <c r="A12" s="60" t="s">
        <v>18</v>
      </c>
      <c r="B12" s="61">
        <f>IF(FR_VM!R33&gt;0,FR_VM!R32,"")</f>
        <v>221</v>
      </c>
      <c r="C12" s="29">
        <f>IF(FR_VM!S33&gt;0,FR_VM!S32,"")</f>
        <v>220</v>
      </c>
      <c r="D12" s="29">
        <f>IF(FR_VM!T33&gt;0,FR_VM!T32,"")</f>
        <v>221</v>
      </c>
      <c r="E12" s="29">
        <f>IF(FR_VM!U33&gt;0,FR_VM!U32,"")</f>
        <v>219</v>
      </c>
      <c r="F12" s="29">
        <f>IF(FR_VM!V33&gt;0,FR_VM!V32,"")</f>
        <v>9</v>
      </c>
      <c r="G12" s="29">
        <f>IF(FR_VM!W33&gt;0,FR_VM!W32,"")</f>
        <v>11</v>
      </c>
      <c r="H12" s="29">
        <f>IF(FR_VM!X33&gt;0,FR_VM!X32,"")</f>
        <v>10</v>
      </c>
      <c r="I12" s="29">
        <f>IF(FR_VM!Y33&gt;0,FR_VM!Y32,"")</f>
        <v>13</v>
      </c>
      <c r="J12" s="29">
        <f>IF(FR_VM!Z33&gt;0,FR_VM!Z32,"")</f>
        <v>2</v>
      </c>
      <c r="K12" s="29">
        <f>IF(FR_VM!AA33&gt;0,FR_VM!AA32,"")</f>
        <v>3</v>
      </c>
      <c r="L12" s="29">
        <f>IF(FR_VM!AB33&gt;0,FR_VM!AB32,"")</f>
        <v>2</v>
      </c>
      <c r="M12" s="29">
        <f>IF(FR_VM!AC33&gt;0,FR_VM!AC32,"")</f>
        <v>3</v>
      </c>
      <c r="N12" s="29">
        <f>IF(FR_VM!AD33&gt;0,FR_VM!AD32,"")</f>
        <v>4</v>
      </c>
      <c r="O12" s="29">
        <f>IF(FR_VM!AE33&gt;0,FR_VM!AE32,"")</f>
        <v>6</v>
      </c>
      <c r="P12" s="29">
        <f>IF(FR_VM!AF33&gt;0,FR_VM!AF32,"")</f>
        <v>8</v>
      </c>
      <c r="Q12" s="29">
        <f>IF(FR_VM!AG33&gt;0,FR_VM!AG32,"")</f>
        <v>9</v>
      </c>
      <c r="R12" s="29">
        <f>IF(FR_VM!AH33&gt;0,FR_VM!AH32,"")</f>
        <v>11</v>
      </c>
      <c r="S12" s="29">
        <f>IF(FR_VM!AI33&gt;0,FR_VM!AI32,"")</f>
        <v>6</v>
      </c>
      <c r="T12" s="29">
        <f>IF(FR_VM!AJ33&gt;0,FR_VM!AJ32,"")</f>
        <v>7</v>
      </c>
      <c r="U12" s="29">
        <f>IF(FR_VM!AK33&gt;0,FR_VM!AK32,"")</f>
        <v>9</v>
      </c>
      <c r="V12" s="29">
        <f>IF(FR_VM!AL33&gt;0,FR_VM!AL32,"")</f>
        <v>3</v>
      </c>
      <c r="W12" s="29">
        <f>IF(FR_VM!AM33&gt;0,FR_VM!AM32,"")</f>
        <v>4</v>
      </c>
      <c r="X12" s="29">
        <f>IF(FR_VM!AN33&gt;0,FR_VM!AN32,"")</f>
        <v>8</v>
      </c>
      <c r="Y12" s="29">
        <f>IF(FR_VM!AO33&gt;0,FR_VM!AO32,"")</f>
        <v>11</v>
      </c>
      <c r="Z12" s="29">
        <f>IF(FR_VM!AP33&gt;0,FR_VM!AP32,"")</f>
        <v>78</v>
      </c>
      <c r="AA12" s="29">
        <f>IF(FR_VM!AQ33&gt;0,FR_VM!AQ32,"")</f>
        <v>315</v>
      </c>
      <c r="AB12" s="29">
        <f>IF(FR_VM!AR33&gt;0,FR_VM!AR32,"")</f>
        <v>304</v>
      </c>
      <c r="AC12" s="29">
        <f>IF(FR_VM!AS33&gt;0,FR_VM!AS32,"")</f>
        <v>249</v>
      </c>
      <c r="AD12" s="29">
        <f>IF(FR_VM!AT33&gt;0,FR_VM!AT32,"")</f>
        <v>786</v>
      </c>
      <c r="AE12" s="29">
        <f>IF(FR_VM!AU33&gt;0,FR_VM!AU32,"")</f>
        <v>1465</v>
      </c>
      <c r="AF12" s="29">
        <f>IF(FR_VM!AV33&gt;0,FR_VM!AV32,"")</f>
        <v>1877</v>
      </c>
      <c r="AG12" s="29">
        <f>IF(FR_VM!AW33&gt;0,FR_VM!AW32,"")</f>
        <v>3254</v>
      </c>
      <c r="AH12" s="29">
        <f>IF(FR_VM!AX33&gt;0,FR_VM!AX32,"")</f>
        <v>1108</v>
      </c>
      <c r="AI12" s="29">
        <f>IF(FR_VM!AY33&gt;0,FR_VM!AY32,"")</f>
        <v>655</v>
      </c>
      <c r="AJ12" s="29">
        <f>IF(FR_VM!AZ33&gt;0,FR_VM!AZ32,"")</f>
        <v>2249</v>
      </c>
      <c r="AK12" s="29">
        <f>IF(FR_VM!BA33&gt;0,FR_VM!BA32,"")</f>
        <v>4055</v>
      </c>
      <c r="AL12" s="29">
        <f>IF(FR_VM!BB33&gt;0,FR_VM!BB32,"")</f>
        <v>4306</v>
      </c>
      <c r="AM12" s="29">
        <f>IF(FR_VM!BC33&gt;0,FR_VM!BC32,"")</f>
        <v>5561</v>
      </c>
      <c r="AN12" s="29">
        <f>IF(FR_VM!BD33&gt;0,FR_VM!BD32,"")</f>
        <v>3712</v>
      </c>
      <c r="AO12" s="29">
        <f>IF(FR_VM!BE33&gt;0,FR_VM!BE32,"")</f>
        <v>2557</v>
      </c>
      <c r="AP12" s="29">
        <f>IF(FR_VM!BF33&gt;0,FR_VM!BF32,"")</f>
        <v>886</v>
      </c>
      <c r="AQ12" s="29">
        <f>IF(FR_VM!BG33&gt;0,FR_VM!BG32,"")</f>
        <v>5294</v>
      </c>
      <c r="AR12" s="29">
        <f>IF(FR_VM!BH33&gt;0,FR_VM!BH32,"")</f>
        <v>8677</v>
      </c>
      <c r="AS12" s="29">
        <f>IF(FR_VM!BI33&gt;0,FR_VM!BI32,"")</f>
        <v>3663</v>
      </c>
      <c r="AT12" s="29">
        <f>IF(FR_VM!BJ33&gt;0,FR_VM!BJ32,"")</f>
        <v>3663</v>
      </c>
      <c r="AU12" s="29">
        <f>IF(FR_VM!BK33&gt;0,FR_VM!BK32,"")</f>
        <v>3663</v>
      </c>
      <c r="AV12" s="29">
        <f>IF(FR_VM!BL33&gt;0,FR_VM!BL32,"")</f>
        <v>3663</v>
      </c>
      <c r="AW12" s="29">
        <f>IF(FR_VM!BM33&gt;0,FR_VM!BM32,"")</f>
        <v>25</v>
      </c>
      <c r="AX12" s="29">
        <f>IF(FR_VM!BN33&gt;0,FR_VM!BN32,"")</f>
        <v>25</v>
      </c>
      <c r="AY12" s="29">
        <f>IF(FR_VM!BO33&gt;0,FR_VM!BO32,"")</f>
        <v>70</v>
      </c>
      <c r="AZ12" s="29">
        <f>IF(FR_VM!BP33&gt;0,FR_VM!BP32,"")</f>
        <v>163</v>
      </c>
      <c r="BA12" s="29">
        <f>IF(FR_VM!BQ33&gt;0,FR_VM!BQ32,"")</f>
        <v>163</v>
      </c>
      <c r="BB12" s="26">
        <f t="shared" si="1"/>
        <v>63506</v>
      </c>
      <c r="BC12" s="31">
        <f>MAX(FR_VM!R33:BQ33)</f>
        <v>5</v>
      </c>
      <c r="BD12" s="27">
        <f t="shared" si="0"/>
        <v>12701.2</v>
      </c>
    </row>
    <row r="13" spans="1:56" x14ac:dyDescent="0.2">
      <c r="A13" s="60" t="s">
        <v>20</v>
      </c>
      <c r="B13" s="61">
        <f>IF(GE!O78&gt;0,GE!O77,"")</f>
        <v>28</v>
      </c>
      <c r="C13" s="29">
        <f>IF(GE!P78&gt;0,GE!P77,"")</f>
        <v>0</v>
      </c>
      <c r="D13" s="29">
        <f>IF(GE!Q78&gt;0,GE!Q77,"")</f>
        <v>0</v>
      </c>
      <c r="E13" s="29">
        <f>IF(GE!R78&gt;0,GE!R77,"")</f>
        <v>0</v>
      </c>
      <c r="F13" s="29">
        <f>IF(GE!S78&gt;0,GE!S77,"")</f>
        <v>1</v>
      </c>
      <c r="G13" s="29">
        <f>IF(GE!T78&gt;0,GE!T77,"")</f>
        <v>0</v>
      </c>
      <c r="H13" s="29">
        <f>IF(GE!U78&gt;0,GE!U77,"")</f>
        <v>0</v>
      </c>
      <c r="I13" s="29">
        <f>IF(GE!V78&gt;0,GE!V77,"")</f>
        <v>0</v>
      </c>
      <c r="J13" s="29">
        <f>IF(GE!W78&gt;0,GE!W77,"")</f>
        <v>1</v>
      </c>
      <c r="K13" s="29">
        <f>IF(GE!X78&gt;0,GE!X77,"")</f>
        <v>0</v>
      </c>
      <c r="L13" s="29">
        <f>IF(GE!Y78&gt;0,GE!Y77,"")</f>
        <v>0</v>
      </c>
      <c r="M13" s="29">
        <f>IF(GE!Z78&gt;0,GE!Z77,"")</f>
        <v>1</v>
      </c>
      <c r="N13" s="29">
        <f>IF(GE!AA78&gt;0,GE!AA77,"")</f>
        <v>0</v>
      </c>
      <c r="O13" s="29">
        <f>IF(GE!AB78&gt;0,GE!AB77,"")</f>
        <v>0</v>
      </c>
      <c r="P13" s="29">
        <f>IF(GE!AC78&gt;0,GE!AC77,"")</f>
        <v>0</v>
      </c>
      <c r="Q13" s="29">
        <f>IF(GE!AD78&gt;0,GE!AD77,"")</f>
        <v>2</v>
      </c>
      <c r="R13" s="29">
        <f>IF(GE!AE78&gt;0,GE!AE77,"")</f>
        <v>3</v>
      </c>
      <c r="S13" s="29">
        <f>IF(GE!AF78&gt;0,GE!AF77,"")</f>
        <v>12</v>
      </c>
      <c r="T13" s="29">
        <f>IF(GE!AG78&gt;0,GE!AG77,"")</f>
        <v>4</v>
      </c>
      <c r="U13" s="29">
        <f>IF(GE!AH78&gt;0,GE!AH77,"")</f>
        <v>4</v>
      </c>
      <c r="V13" s="29">
        <f>IF(GE!AI78&gt;0,GE!AI77,"")</f>
        <v>3</v>
      </c>
      <c r="W13" s="29">
        <f>IF(GE!AJ78&gt;0,GE!AJ77,"")</f>
        <v>0</v>
      </c>
      <c r="X13" s="29">
        <f>IF(GE!AK78&gt;0,GE!AK77,"")</f>
        <v>1</v>
      </c>
      <c r="Y13" s="29">
        <f>IF(GE!AL78&gt;0,GE!AL77,"")</f>
        <v>6</v>
      </c>
      <c r="Z13" s="29">
        <f>IF(GE!AM78&gt;0,GE!AM77,"")</f>
        <v>62</v>
      </c>
      <c r="AA13" s="29">
        <f>IF(GE!AN78&gt;0,GE!AN77,"")</f>
        <v>131</v>
      </c>
      <c r="AB13" s="29">
        <f>IF(GE!AO78&gt;0,GE!AO77,"")</f>
        <v>545</v>
      </c>
      <c r="AC13" s="29">
        <f>IF(GE!AP78&gt;0,GE!AP77,"")</f>
        <v>1311</v>
      </c>
      <c r="AD13" s="29">
        <f>IF(GE!AQ78&gt;0,GE!AQ77,"")</f>
        <v>2440</v>
      </c>
      <c r="AE13" s="29">
        <f>IF(GE!AR78&gt;0,GE!AR77,"")</f>
        <v>913</v>
      </c>
      <c r="AF13" s="29">
        <f>IF(GE!AS78&gt;0,GE!AS77,"")</f>
        <v>1674</v>
      </c>
      <c r="AG13" s="29">
        <f>IF(GE!AT78&gt;0,GE!AT77,"")</f>
        <v>1695</v>
      </c>
      <c r="AH13" s="29">
        <f>IF(GE!AU78&gt;0,GE!AU77,"")</f>
        <v>1129</v>
      </c>
      <c r="AI13" s="29">
        <f>IF(GE!AV78&gt;0,GE!AV77,"")</f>
        <v>1875</v>
      </c>
      <c r="AJ13" s="29">
        <f>IF(GE!AW78&gt;0,GE!AW77,"")</f>
        <v>1264</v>
      </c>
      <c r="AK13" s="29">
        <f>IF(GE!AX78&gt;0,GE!AX77,"")</f>
        <v>1218</v>
      </c>
      <c r="AL13" s="29">
        <f>IF(GE!AY78&gt;0,GE!AY77,"")</f>
        <v>679</v>
      </c>
      <c r="AM13" s="29">
        <f>IF(GE!AZ78&gt;0,GE!AZ77,"")</f>
        <v>1198</v>
      </c>
      <c r="AN13" s="29">
        <f>IF(GE!BA78&gt;0,GE!BA77,"")</f>
        <v>3420</v>
      </c>
      <c r="AO13" s="29">
        <f>IF(GE!BB78&gt;0,GE!BB77,"")</f>
        <v>2020</v>
      </c>
      <c r="AP13" s="29">
        <f>IF(GE!BC78&gt;0,GE!BC77,"")</f>
        <v>992</v>
      </c>
      <c r="AQ13" s="29">
        <f>IF(GE!BD78&gt;0,GE!BD77,"")</f>
        <v>852</v>
      </c>
      <c r="AR13" s="29">
        <f>IF(GE!BE78&gt;0,GE!BE77,"")</f>
        <v>852</v>
      </c>
      <c r="AS13" s="29">
        <f>IF(GE!BF78&gt;0,GE!BF77,"")</f>
        <v>160</v>
      </c>
      <c r="AT13" s="29">
        <f>IF(GE!BG78&gt;0,GE!BG77,"")</f>
        <v>160</v>
      </c>
      <c r="AU13" s="29">
        <f>IF(GE!BH78&gt;0,GE!BH77,"")</f>
        <v>160</v>
      </c>
      <c r="AV13" s="29">
        <f>IF(GE!BI78&gt;0,GE!BI77,"")</f>
        <v>50</v>
      </c>
      <c r="AW13" s="29">
        <f>IF(GE!BJ78&gt;0,GE!BJ77,"")</f>
        <v>50</v>
      </c>
      <c r="AX13" s="29">
        <f>IF(GE!BK78&gt;0,GE!BK77,"")</f>
        <v>50</v>
      </c>
      <c r="AY13" s="29">
        <f>IF(GE!BL78&gt;0,GE!BL77,"")</f>
        <v>50</v>
      </c>
      <c r="AZ13" s="29">
        <f>IF(GE!BM78&gt;0,GE!BM77,"")</f>
        <v>5</v>
      </c>
      <c r="BA13" s="29">
        <f>IF(GE!BN78&gt;0,GE!BN77,"")</f>
        <v>5</v>
      </c>
      <c r="BB13" s="26">
        <f t="shared" si="1"/>
        <v>25026</v>
      </c>
      <c r="BC13" s="31">
        <f>MAX(GE!O78:BN78)</f>
        <v>14</v>
      </c>
      <c r="BD13" s="27">
        <f t="shared" si="0"/>
        <v>1787.5714285714287</v>
      </c>
    </row>
    <row r="14" spans="1:56" x14ac:dyDescent="0.2">
      <c r="A14" s="60" t="s">
        <v>21</v>
      </c>
      <c r="B14" s="61" t="str">
        <f>IF(GR!O38&gt;0,GR!O37,"")</f>
        <v/>
      </c>
      <c r="C14" s="29" t="str">
        <f>IF(GR!P38&gt;0,GR!P37,"")</f>
        <v/>
      </c>
      <c r="D14" s="29" t="str">
        <f>IF(GR!Q38&gt;0,GR!Q37,"")</f>
        <v/>
      </c>
      <c r="E14" s="29" t="str">
        <f>IF(GR!R38&gt;0,GR!R37,"")</f>
        <v/>
      </c>
      <c r="F14" s="29" t="str">
        <f>IF(GR!S38&gt;0,GR!S37,"")</f>
        <v/>
      </c>
      <c r="G14" s="29" t="str">
        <f>IF(GR!T38&gt;0,GR!T37,"")</f>
        <v/>
      </c>
      <c r="H14" s="29" t="str">
        <f>IF(GR!U38&gt;0,GR!U37,"")</f>
        <v/>
      </c>
      <c r="I14" s="29" t="str">
        <f>IF(GR!V38&gt;0,GR!V37,"")</f>
        <v/>
      </c>
      <c r="J14" s="29" t="str">
        <f>IF(GR!W38&gt;0,GR!W37,"")</f>
        <v/>
      </c>
      <c r="K14" s="29" t="str">
        <f>IF(GR!X38&gt;0,GR!X37,"")</f>
        <v/>
      </c>
      <c r="L14" s="29" t="str">
        <f>IF(GR!Y38&gt;0,GR!Y37,"")</f>
        <v/>
      </c>
      <c r="M14" s="29" t="str">
        <f>IF(GR!Z38&gt;0,GR!Z37,"")</f>
        <v/>
      </c>
      <c r="N14" s="29" t="str">
        <f>IF(GR!AA38&gt;0,GR!AA37,"")</f>
        <v/>
      </c>
      <c r="O14" s="29" t="str">
        <f>IF(GR!AB38&gt;0,GR!AB37,"")</f>
        <v/>
      </c>
      <c r="P14" s="29" t="str">
        <f>IF(GR!AC38&gt;0,GR!AC37,"")</f>
        <v/>
      </c>
      <c r="Q14" s="29" t="str">
        <f>IF(GR!AD38&gt;0,GR!AD37,"")</f>
        <v/>
      </c>
      <c r="R14" s="29" t="str">
        <f>IF(GR!AE38&gt;0,GR!AE37,"")</f>
        <v/>
      </c>
      <c r="S14" s="29" t="str">
        <f>IF(GR!AF38&gt;0,GR!AF37,"")</f>
        <v/>
      </c>
      <c r="T14" s="29" t="str">
        <f>IF(GR!AG38&gt;0,GR!AG37,"")</f>
        <v/>
      </c>
      <c r="U14" s="29" t="str">
        <f>IF(GR!AH38&gt;0,GR!AH37,"")</f>
        <v/>
      </c>
      <c r="V14" s="29" t="str">
        <f>IF(GR!AI38&gt;0,GR!AI37,"")</f>
        <v/>
      </c>
      <c r="W14" s="29" t="str">
        <f>IF(GR!AJ38&gt;0,GR!AJ37,"")</f>
        <v/>
      </c>
      <c r="X14" s="29" t="str">
        <f>IF(GR!AK38&gt;0,GR!AK37,"")</f>
        <v/>
      </c>
      <c r="Y14" s="29" t="str">
        <f>IF(GR!AL38&gt;0,GR!AL37,"")</f>
        <v/>
      </c>
      <c r="Z14" s="29" t="str">
        <f>IF(GR!AM38&gt;0,GR!AM37,"")</f>
        <v/>
      </c>
      <c r="AA14" s="29" t="str">
        <f>IF(GR!AN38&gt;0,GR!AN37,"")</f>
        <v/>
      </c>
      <c r="AB14" s="29" t="str">
        <f>IF(GR!AO38&gt;0,GR!AO37,"")</f>
        <v/>
      </c>
      <c r="AC14" s="29" t="str">
        <f>IF(GR!AP38&gt;0,GR!AP37,"")</f>
        <v/>
      </c>
      <c r="AD14" s="29" t="str">
        <f>IF(GR!AQ38&gt;0,GR!AQ37,"")</f>
        <v/>
      </c>
      <c r="AE14" s="29" t="str">
        <f>IF(GR!AR38&gt;0,GR!AR37,"")</f>
        <v/>
      </c>
      <c r="AF14" s="29" t="str">
        <f>IF(GR!AS38&gt;0,GR!AS37,"")</f>
        <v/>
      </c>
      <c r="AG14" s="29" t="str">
        <f>IF(GR!AT38&gt;0,GR!AT37,"")</f>
        <v/>
      </c>
      <c r="AH14" s="29">
        <f>IF(GR!AU38&gt;0,GR!AU37,"")</f>
        <v>609</v>
      </c>
      <c r="AI14" s="29">
        <f>IF(GR!AV38&gt;0,GR!AV37,"")</f>
        <v>868</v>
      </c>
      <c r="AJ14" s="29">
        <f>IF(GR!AW38&gt;0,GR!AW37,"")</f>
        <v>1578</v>
      </c>
      <c r="AK14" s="29">
        <f>IF(GR!AX38&gt;0,GR!AX37,"")</f>
        <v>1054</v>
      </c>
      <c r="AL14" s="29">
        <f>IF(GR!AY38&gt;0,GR!AY37,"")</f>
        <v>1644</v>
      </c>
      <c r="AM14" s="29">
        <f>IF(GR!AZ38&gt;0,GR!AZ37,"")</f>
        <v>2314</v>
      </c>
      <c r="AN14" s="29">
        <f>IF(GR!BA38&gt;0,GR!BA37,"")</f>
        <v>4112</v>
      </c>
      <c r="AO14" s="29">
        <f>IF(GR!BB38&gt;0,GR!BB37,"")</f>
        <v>2540</v>
      </c>
      <c r="AP14" s="29">
        <f>IF(GR!BC38&gt;0,GR!BC37,"")</f>
        <v>1806</v>
      </c>
      <c r="AQ14" s="29">
        <f>IF(GR!BD38&gt;0,GR!BD37,"")</f>
        <v>1166</v>
      </c>
      <c r="AR14" s="29">
        <f>IF(GR!BE38&gt;0,GR!BE37,"")</f>
        <v>2178</v>
      </c>
      <c r="AS14" s="29">
        <f>IF(GR!BF38&gt;0,GR!BF37,"")</f>
        <v>1434</v>
      </c>
      <c r="AT14" s="29" t="str">
        <f>IF(GR!BG38&gt;0,GR!BG37,"")</f>
        <v/>
      </c>
      <c r="AU14" s="29" t="str">
        <f>IF(GR!BH38&gt;0,GR!BH37,"")</f>
        <v/>
      </c>
      <c r="AV14" s="29" t="str">
        <f>IF(GR!BI38&gt;0,GR!BI37,"")</f>
        <v/>
      </c>
      <c r="AW14" s="29" t="str">
        <f>IF(GR!BJ38&gt;0,GR!BJ37,"")</f>
        <v/>
      </c>
      <c r="AX14" s="29" t="str">
        <f>IF(GR!BK38&gt;0,GR!BK37,"")</f>
        <v/>
      </c>
      <c r="AY14" s="29" t="str">
        <f>IF(GR!BL38&gt;0,GR!BL37,"")</f>
        <v/>
      </c>
      <c r="AZ14" s="29" t="str">
        <f>IF(GR!BM38&gt;0,GR!BM37,"")</f>
        <v/>
      </c>
      <c r="BA14" s="29" t="str">
        <f>IF(GR!BN38&gt;0,GR!BN37,"")</f>
        <v/>
      </c>
      <c r="BB14" s="28">
        <f t="shared" si="1"/>
        <v>21303</v>
      </c>
      <c r="BC14" s="31">
        <f>MAX(GR!O38:BN38)</f>
        <v>6</v>
      </c>
      <c r="BD14" s="27">
        <f t="shared" si="0"/>
        <v>3550.5</v>
      </c>
    </row>
    <row r="15" spans="1:56" x14ac:dyDescent="0.2">
      <c r="A15" s="67" t="s">
        <v>22</v>
      </c>
      <c r="B15" s="59">
        <f>IF(JU!O18&gt;0,JU!O17,"")</f>
        <v>2</v>
      </c>
      <c r="C15" s="29">
        <f>IF(JU!P18&gt;0,JU!P17,"")</f>
        <v>0</v>
      </c>
      <c r="D15" s="29">
        <f>IF(JU!Q18&gt;0,JU!Q17,"")</f>
        <v>0</v>
      </c>
      <c r="E15" s="29">
        <f>IF(JU!R18&gt;0,JU!R17,"")</f>
        <v>1</v>
      </c>
      <c r="F15" s="29">
        <f>IF(JU!S18&gt;0,JU!S17,"")</f>
        <v>1</v>
      </c>
      <c r="G15" s="29">
        <f>IF(JU!T18&gt;0,JU!T17,"")</f>
        <v>0</v>
      </c>
      <c r="H15" s="29">
        <f>IF(JU!U18&gt;0,JU!U17,"")</f>
        <v>0</v>
      </c>
      <c r="I15" s="29">
        <f>IF(JU!V18&gt;0,JU!V17,"")</f>
        <v>0</v>
      </c>
      <c r="J15" s="29">
        <f>IF(JU!W18&gt;0,JU!W17,"")</f>
        <v>0</v>
      </c>
      <c r="K15" s="29">
        <f>IF(JU!X18&gt;0,JU!X17,"")</f>
        <v>0</v>
      </c>
      <c r="L15" s="29">
        <f>IF(JU!Y18&gt;0,JU!Y17,"")</f>
        <v>0</v>
      </c>
      <c r="M15" s="29">
        <f>IF(JU!Z18&gt;0,JU!Z17,"")</f>
        <v>0</v>
      </c>
      <c r="N15" s="29">
        <f>IF(JU!AA18&gt;0,JU!AA17,"")</f>
        <v>1</v>
      </c>
      <c r="O15" s="29">
        <f>IF(JU!AB18&gt;0,JU!AB17,"")</f>
        <v>1</v>
      </c>
      <c r="P15" s="29">
        <f>IF(JU!AC18&gt;0,JU!AC17,"")</f>
        <v>1</v>
      </c>
      <c r="Q15" s="29">
        <f>IF(JU!AD18&gt;0,JU!AD17,"")</f>
        <v>0</v>
      </c>
      <c r="R15" s="29">
        <f>IF(JU!AE18&gt;0,JU!AE17,"")</f>
        <v>2</v>
      </c>
      <c r="S15" s="29">
        <f>IF(JU!AF18&gt;0,JU!AF17,"")</f>
        <v>0</v>
      </c>
      <c r="T15" s="29">
        <f>IF(JU!AG18&gt;0,JU!AG17,"")</f>
        <v>1</v>
      </c>
      <c r="U15" s="29">
        <f>IF(JU!AH18&gt;0,JU!AH17,"")</f>
        <v>0</v>
      </c>
      <c r="V15" s="29">
        <f>IF(JU!AI18&gt;0,JU!AI17,"")</f>
        <v>1</v>
      </c>
      <c r="W15" s="29">
        <f>IF(JU!AJ18&gt;0,JU!AJ17,"")</f>
        <v>0</v>
      </c>
      <c r="X15" s="29">
        <f>IF(JU!AK18&gt;0,JU!AK17,"")</f>
        <v>0</v>
      </c>
      <c r="Y15" s="29">
        <f>IF(JU!AL18&gt;0,JU!AL17,"")</f>
        <v>0</v>
      </c>
      <c r="Z15" s="29">
        <f>IF(JU!AM18&gt;0,JU!AM17,"")</f>
        <v>2</v>
      </c>
      <c r="AA15" s="29">
        <f>IF(JU!AN18&gt;0,JU!AN17,"")</f>
        <v>19</v>
      </c>
      <c r="AB15" s="29">
        <f>IF(JU!AO18&gt;0,JU!AO17,"")</f>
        <v>10</v>
      </c>
      <c r="AC15" s="29">
        <f>IF(JU!AP18&gt;0,JU!AP17,"")</f>
        <v>7</v>
      </c>
      <c r="AD15" s="29">
        <f>IF(JU!AQ18&gt;0,JU!AQ17,"")</f>
        <v>15</v>
      </c>
      <c r="AE15" s="29">
        <f>IF(JU!AR18&gt;0,JU!AR17,"")</f>
        <v>89</v>
      </c>
      <c r="AF15" s="29">
        <f>IF(JU!AS18&gt;0,JU!AS17,"")</f>
        <v>133</v>
      </c>
      <c r="AG15" s="29">
        <f>IF(JU!AT18&gt;0,JU!AT17,"")</f>
        <v>327</v>
      </c>
      <c r="AH15" s="29">
        <f>IF(JU!AU18&gt;0,JU!AU17,"")</f>
        <v>109</v>
      </c>
      <c r="AI15" s="29">
        <f>IF(JU!AV18&gt;0,JU!AV17,"")</f>
        <v>296</v>
      </c>
      <c r="AJ15" s="29">
        <f>IF(JU!AW18&gt;0,JU!AW17,"")</f>
        <v>781</v>
      </c>
      <c r="AK15" s="29">
        <f>IF(JU!AX18&gt;0,JU!AX17,"")</f>
        <v>854</v>
      </c>
      <c r="AL15" s="29">
        <f>IF(JU!AY18&gt;0,JU!AY17,"")</f>
        <v>735</v>
      </c>
      <c r="AM15" s="29">
        <f>IF(JU!AZ18&gt;0,JU!AZ17,"")</f>
        <v>1214</v>
      </c>
      <c r="AN15" s="29">
        <f>IF(JU!BA18&gt;0,JU!BA17,"")</f>
        <v>865</v>
      </c>
      <c r="AO15" s="29">
        <f>IF(JU!BB18&gt;0,JU!BB17,"")</f>
        <v>653</v>
      </c>
      <c r="AP15" s="29">
        <f>IF(JU!BC18&gt;0,JU!BC17,"")</f>
        <v>247</v>
      </c>
      <c r="AQ15" s="29">
        <f>IF(JU!BD18&gt;0,JU!BD17,"")</f>
        <v>972</v>
      </c>
      <c r="AR15" s="29">
        <f>IF(JU!BE18&gt;0,JU!BE17,"")</f>
        <v>2152</v>
      </c>
      <c r="AS15" s="29">
        <f>IF(JU!BF18&gt;0,JU!BF17,"")</f>
        <v>2339</v>
      </c>
      <c r="AT15" s="29">
        <f>IF(JU!BG18&gt;0,JU!BG17,"")</f>
        <v>58</v>
      </c>
      <c r="AU15" s="29">
        <f>IF(JU!BH18&gt;0,JU!BH17,"")</f>
        <v>974</v>
      </c>
      <c r="AV15" s="29">
        <f>IF(JU!BI18&gt;0,JU!BI17,"")</f>
        <v>548</v>
      </c>
      <c r="AW15" s="29">
        <f>IF(JU!BJ18&gt;0,JU!BJ17,"")</f>
        <v>3</v>
      </c>
      <c r="AX15" s="29">
        <f>IF(JU!BK18&gt;0,JU!BK17,"")</f>
        <v>11</v>
      </c>
      <c r="AY15" s="29">
        <f>IF(JU!BL18&gt;0,JU!BL17,"")</f>
        <v>9</v>
      </c>
      <c r="AZ15" s="29">
        <f>IF(JU!BM18&gt;0,JU!BM17,"")</f>
        <v>20</v>
      </c>
      <c r="BA15" s="29">
        <f>IF(JU!BN18&gt;0,JU!BN17,"")</f>
        <v>0</v>
      </c>
      <c r="BB15" s="28">
        <f t="shared" si="1"/>
        <v>13453</v>
      </c>
      <c r="BC15" s="31">
        <f>MAX(JU!O18:BN18)</f>
        <v>2</v>
      </c>
      <c r="BD15" s="27">
        <f t="shared" si="0"/>
        <v>6726.5</v>
      </c>
    </row>
    <row r="16" spans="1:56" x14ac:dyDescent="0.2">
      <c r="A16" s="67" t="s">
        <v>23</v>
      </c>
      <c r="B16" s="59">
        <f>IF(LU!O48&gt;0,LU!O47,"")</f>
        <v>0</v>
      </c>
      <c r="C16" s="29">
        <f>IF(LU!P48&gt;0,LU!P47,"")</f>
        <v>1</v>
      </c>
      <c r="D16" s="29">
        <f>IF(LU!Q48&gt;0,LU!Q47,"")</f>
        <v>0</v>
      </c>
      <c r="E16" s="29">
        <f>IF(LU!R48&gt;0,LU!R47,"")</f>
        <v>2</v>
      </c>
      <c r="F16" s="29">
        <f>IF(LU!S48&gt;0,LU!S47,"")</f>
        <v>0</v>
      </c>
      <c r="G16" s="29">
        <f>IF(LU!T48&gt;0,LU!T47,"")</f>
        <v>0</v>
      </c>
      <c r="H16" s="29">
        <f>IF(LU!U48&gt;0,LU!U47,"")</f>
        <v>0</v>
      </c>
      <c r="I16" s="29">
        <f>IF(LU!V48&gt;0,LU!V47,"")</f>
        <v>2</v>
      </c>
      <c r="J16" s="29">
        <f>IF(LU!W48&gt;0,LU!W47,"")</f>
        <v>0</v>
      </c>
      <c r="K16" s="29">
        <f>IF(LU!X48&gt;0,LU!X47,"")</f>
        <v>0</v>
      </c>
      <c r="L16" s="29">
        <f>IF(LU!Y48&gt;0,LU!Y47,"")</f>
        <v>0</v>
      </c>
      <c r="M16" s="29">
        <f>IF(LU!Z48&gt;0,LU!Z47,"")</f>
        <v>1</v>
      </c>
      <c r="N16" s="29">
        <f>IF(LU!AA48&gt;0,LU!AA47,"")</f>
        <v>0</v>
      </c>
      <c r="O16" s="29">
        <f>IF(LU!AB48&gt;0,LU!AB47,"")</f>
        <v>0</v>
      </c>
      <c r="P16" s="29">
        <f>IF(LU!AC48&gt;0,LU!AC47,"")</f>
        <v>0</v>
      </c>
      <c r="Q16" s="29">
        <f>IF(LU!AD48&gt;0,LU!AD47,"")</f>
        <v>0</v>
      </c>
      <c r="R16" s="29">
        <f>IF(LU!AE48&gt;0,LU!AE47,"")</f>
        <v>0</v>
      </c>
      <c r="S16" s="29">
        <f>IF(LU!AF48&gt;0,LU!AF47,"")</f>
        <v>3</v>
      </c>
      <c r="T16" s="29">
        <f>IF(LU!AG48&gt;0,LU!AG47,"")</f>
        <v>0</v>
      </c>
      <c r="U16" s="29">
        <f>IF(LU!AH48&gt;0,LU!AH47,"")</f>
        <v>0</v>
      </c>
      <c r="V16" s="29">
        <f>IF(LU!AI48&gt;0,LU!AI47,"")</f>
        <v>0</v>
      </c>
      <c r="W16" s="29">
        <f>IF(LU!AJ48&gt;0,LU!AJ47,"")</f>
        <v>0</v>
      </c>
      <c r="X16" s="29">
        <f>IF(LU!AK48&gt;0,LU!AK47,"")</f>
        <v>1</v>
      </c>
      <c r="Y16" s="29">
        <f>IF(LU!AL48&gt;0,LU!AL47,"")</f>
        <v>1</v>
      </c>
      <c r="Z16" s="29">
        <f>IF(LU!AM48&gt;0,LU!AM47,"")</f>
        <v>6</v>
      </c>
      <c r="AA16" s="29">
        <f>IF(LU!AN48&gt;0,LU!AN47,"")</f>
        <v>34</v>
      </c>
      <c r="AB16" s="29">
        <f>IF(LU!AO48&gt;0,LU!AO47,"")</f>
        <v>41</v>
      </c>
      <c r="AC16" s="29">
        <f>IF(LU!AP48&gt;0,LU!AP47,"")</f>
        <v>44</v>
      </c>
      <c r="AD16" s="29">
        <f>IF(LU!AQ48&gt;0,LU!AQ47,"")</f>
        <v>179</v>
      </c>
      <c r="AE16" s="29">
        <f>IF(LU!AR48&gt;0,LU!AR47,"")</f>
        <v>406</v>
      </c>
      <c r="AF16" s="29">
        <f>IF(LU!AS48&gt;0,LU!AS47,"")</f>
        <v>657</v>
      </c>
      <c r="AG16" s="29">
        <f>IF(LU!AT48&gt;0,LU!AT47,"")</f>
        <v>1147</v>
      </c>
      <c r="AH16" s="29">
        <f>IF(LU!AU48&gt;0,LU!AU47,"")</f>
        <v>889</v>
      </c>
      <c r="AI16" s="29">
        <f>IF(LU!AV48&gt;0,LU!AV47,"")</f>
        <v>1073</v>
      </c>
      <c r="AJ16" s="29">
        <f>IF(LU!AW48&gt;0,LU!AW47,"")</f>
        <v>1455</v>
      </c>
      <c r="AK16" s="29">
        <f>IF(LU!AX48&gt;0,LU!AX47,"")</f>
        <v>6339</v>
      </c>
      <c r="AL16" s="29">
        <f>IF(LU!AY48&gt;0,LU!AY47,"")</f>
        <v>3530</v>
      </c>
      <c r="AM16" s="29">
        <f>IF(LU!AZ48&gt;0,LU!AZ47,"")</f>
        <v>4369</v>
      </c>
      <c r="AN16" s="29">
        <f>IF(LU!BA48&gt;0,LU!BA47,"")</f>
        <v>3362</v>
      </c>
      <c r="AO16" s="29">
        <f>IF(LU!BB48&gt;0,LU!BB47,"")</f>
        <v>519</v>
      </c>
      <c r="AP16" s="29">
        <f>IF(LU!BC48&gt;0,LU!BC47,"")</f>
        <v>1027</v>
      </c>
      <c r="AQ16" s="29">
        <f>IF(LU!BD48&gt;0,LU!BD47,"")</f>
        <v>1278</v>
      </c>
      <c r="AR16" s="29">
        <f>IF(LU!BE48&gt;0,LU!BE47,"")</f>
        <v>4434</v>
      </c>
      <c r="AS16" s="29">
        <f>IF(LU!BF48&gt;0,LU!BF47,"")</f>
        <v>481</v>
      </c>
      <c r="AT16" s="29">
        <f>IF(LU!BG48&gt;0,LU!BG47,"")</f>
        <v>475</v>
      </c>
      <c r="AU16" s="29">
        <f>IF(LU!BH48&gt;0,LU!BH47,"")</f>
        <v>746</v>
      </c>
      <c r="AV16" s="29">
        <f>IF(LU!BI48&gt;0,LU!BI47,"")</f>
        <v>769</v>
      </c>
      <c r="AW16" s="29">
        <f>IF(LU!BJ48&gt;0,LU!BJ47,"")</f>
        <v>5</v>
      </c>
      <c r="AX16" s="29">
        <f>IF(LU!BK48&gt;0,LU!BK47,"")</f>
        <v>4</v>
      </c>
      <c r="AY16" s="29">
        <f>IF(LU!BL48&gt;0,LU!BL47,"")</f>
        <v>17</v>
      </c>
      <c r="AZ16" s="29">
        <f>IF(LU!BM48&gt;0,LU!BM47,"")</f>
        <v>11</v>
      </c>
      <c r="BA16" s="29">
        <f>IF(LU!BN48&gt;0,LU!BN47,"")</f>
        <v>0</v>
      </c>
      <c r="BB16" s="26">
        <f t="shared" si="1"/>
        <v>33308</v>
      </c>
      <c r="BC16" s="31">
        <f>MAX(LU!O48:BN48)</f>
        <v>8</v>
      </c>
      <c r="BD16" s="27">
        <f t="shared" si="0"/>
        <v>4163.5</v>
      </c>
    </row>
    <row r="17" spans="1:56" x14ac:dyDescent="0.2">
      <c r="A17" s="60" t="s">
        <v>58</v>
      </c>
      <c r="B17" s="61" t="str">
        <f>IF(SO_VM!R33&gt;0,SO_VM!R32,"")</f>
        <v/>
      </c>
      <c r="C17" s="29" t="str">
        <f>IF(SO_VM!S33&gt;0,SO_VM!S32,"")</f>
        <v/>
      </c>
      <c r="D17" s="29" t="str">
        <f>IF(SO_VM!T33&gt;0,SO_VM!T32,"")</f>
        <v/>
      </c>
      <c r="E17" s="29" t="str">
        <f>IF(SO_VM!U33&gt;0,SO_VM!U32,"")</f>
        <v/>
      </c>
      <c r="F17" s="29" t="str">
        <f>IF(SO_VM!V33&gt;0,SO_VM!V32,"")</f>
        <v/>
      </c>
      <c r="G17" s="29" t="str">
        <f>IF(SO_VM!W33&gt;0,SO_VM!W32,"")</f>
        <v/>
      </c>
      <c r="H17" s="29" t="str">
        <f>IF(SO_VM!X33&gt;0,SO_VM!X32,"")</f>
        <v/>
      </c>
      <c r="I17" s="29" t="str">
        <f>IF(SO_VM!Y33&gt;0,SO_VM!Y32,"")</f>
        <v/>
      </c>
      <c r="J17" s="29" t="str">
        <f>IF(SO_VM!Z33&gt;0,SO_VM!Z32,"")</f>
        <v/>
      </c>
      <c r="K17" s="29" t="str">
        <f>IF(SO_VM!AA33&gt;0,SO_VM!AA32,"")</f>
        <v/>
      </c>
      <c r="L17" s="29" t="str">
        <f>IF(SO_VM!AB33&gt;0,SO_VM!AB32,"")</f>
        <v/>
      </c>
      <c r="M17" s="29" t="str">
        <f>IF(SO_VM!AC33&gt;0,SO_VM!AC32,"")</f>
        <v/>
      </c>
      <c r="N17" s="29" t="str">
        <f>IF(SO_VM!AD33&gt;0,SO_VM!AD32,"")</f>
        <v/>
      </c>
      <c r="O17" s="29" t="str">
        <f>IF(SO_VM!AE33&gt;0,SO_VM!AE32,"")</f>
        <v/>
      </c>
      <c r="P17" s="29">
        <f>IF(SO_VM!AF33&gt;0,SO_VM!AF32,"")</f>
        <v>0</v>
      </c>
      <c r="Q17" s="29">
        <f>IF(SO_VM!AG33&gt;0,SO_VM!AG32,"")</f>
        <v>0</v>
      </c>
      <c r="R17" s="29">
        <f>IF(SO_VM!AH33&gt;0,SO_VM!AH32,"")</f>
        <v>0</v>
      </c>
      <c r="S17" s="29">
        <f>IF(SO_VM!AI33&gt;0,SO_VM!AI32,"")</f>
        <v>0</v>
      </c>
      <c r="T17" s="29">
        <f>IF(SO_VM!AJ33&gt;0,SO_VM!AJ32,"")</f>
        <v>1</v>
      </c>
      <c r="U17" s="29">
        <f>IF(SO_VM!AK33&gt;0,SO_VM!AK32,"")</f>
        <v>1</v>
      </c>
      <c r="V17" s="29">
        <f>IF(SO_VM!AL33&gt;0,SO_VM!AL32,"")</f>
        <v>38</v>
      </c>
      <c r="W17" s="29">
        <f>IF(SO_VM!AM33&gt;0,SO_VM!AM32,"")</f>
        <v>5</v>
      </c>
      <c r="X17" s="29">
        <f>IF(SO_VM!AN33&gt;0,SO_VM!AN32,"")</f>
        <v>9</v>
      </c>
      <c r="Y17" s="29">
        <f>IF(SO_VM!AO33&gt;0,SO_VM!AO32,"")</f>
        <v>5</v>
      </c>
      <c r="Z17" s="29">
        <f>IF(SO_VM!AP33&gt;0,SO_VM!AP32,"")</f>
        <v>24</v>
      </c>
      <c r="AA17" s="29">
        <f>IF(SO_VM!AQ33&gt;0,SO_VM!AQ32,"")</f>
        <v>46</v>
      </c>
      <c r="AB17" s="29">
        <f>IF(SO_VM!AR33&gt;0,SO_VM!AR32,"")</f>
        <v>32</v>
      </c>
      <c r="AC17" s="29">
        <f>IF(SO_VM!AS33&gt;0,SO_VM!AS32,"")</f>
        <v>27</v>
      </c>
      <c r="AD17" s="29">
        <f>IF(SO_VM!AT33&gt;0,SO_VM!AT32,"")</f>
        <v>60</v>
      </c>
      <c r="AE17" s="29">
        <f>IF(SO_VM!AU33&gt;0,SO_VM!AU32,"")</f>
        <v>449</v>
      </c>
      <c r="AF17" s="29">
        <f>IF(SO_VM!AV33&gt;0,SO_VM!AV32,"")</f>
        <v>572</v>
      </c>
      <c r="AG17" s="29">
        <f>IF(SO_VM!AW33&gt;0,SO_VM!AW32,"")</f>
        <v>622</v>
      </c>
      <c r="AH17" s="29">
        <f>IF(SO_VM!AX33&gt;0,SO_VM!AX32,"")</f>
        <v>536</v>
      </c>
      <c r="AI17" s="29">
        <f>IF(SO_VM!AY33&gt;0,SO_VM!AY32,"")</f>
        <v>465</v>
      </c>
      <c r="AJ17" s="29">
        <f>IF(SO_VM!AZ33&gt;0,SO_VM!AZ32,"")</f>
        <v>715</v>
      </c>
      <c r="AK17" s="29">
        <f>IF(SO_VM!BA33&gt;0,SO_VM!BA32,"")</f>
        <v>338</v>
      </c>
      <c r="AL17" s="29">
        <f>IF(SO_VM!BB33&gt;0,SO_VM!BB32,"")</f>
        <v>344</v>
      </c>
      <c r="AM17" s="29">
        <f>IF(SO_VM!BC33&gt;0,SO_VM!BC32,"")</f>
        <v>750</v>
      </c>
      <c r="AN17" s="29">
        <f>IF(SO_VM!BD33&gt;0,SO_VM!BD32,"")</f>
        <v>790</v>
      </c>
      <c r="AO17" s="29">
        <f>IF(SO_VM!BE33&gt;0,SO_VM!BE32,"")</f>
        <v>488</v>
      </c>
      <c r="AP17" s="29">
        <f>IF(SO_VM!BF33&gt;0,SO_VM!BF32,"")</f>
        <v>257</v>
      </c>
      <c r="AQ17" s="29">
        <f>IF(SO_VM!BG33&gt;0,SO_VM!BG32,"")</f>
        <v>365</v>
      </c>
      <c r="AR17" s="29">
        <f>IF(SO_VM!BH33&gt;0,SO_VM!BH32,"")</f>
        <v>456</v>
      </c>
      <c r="AS17" s="29">
        <f>IF(SO_VM!BI33&gt;0,SO_VM!BI32,"")</f>
        <v>2</v>
      </c>
      <c r="AT17" s="29">
        <f>IF(SO_VM!BJ33&gt;0,SO_VM!BJ32,"")</f>
        <v>6</v>
      </c>
      <c r="AU17" s="29">
        <f>IF(SO_VM!BK33&gt;0,SO_VM!BK32,"")</f>
        <v>64</v>
      </c>
      <c r="AV17" s="29">
        <f>IF(SO_VM!BL33&gt;0,SO_VM!BL32,"")</f>
        <v>13</v>
      </c>
      <c r="AW17" s="29">
        <f>IF(SO_VM!BM33&gt;0,SO_VM!BM32,"")</f>
        <v>57</v>
      </c>
      <c r="AX17" s="29">
        <f>IF(SO_VM!BN33&gt;0,SO_VM!BN32,"")</f>
        <v>8</v>
      </c>
      <c r="AY17" s="29">
        <f>IF(SO_VM!BO33&gt;0,SO_VM!BO32,"")</f>
        <v>0</v>
      </c>
      <c r="AZ17" s="29">
        <f>IF(SO_VM!BP33&gt;0,SO_VM!BP32,"")</f>
        <v>0</v>
      </c>
      <c r="BA17" s="29">
        <f>IF(SO_VM!BQ33&gt;0,SO_VM!BQ32,"")</f>
        <v>0</v>
      </c>
      <c r="BB17" s="26">
        <f t="shared" si="1"/>
        <v>7545</v>
      </c>
      <c r="BC17" s="31">
        <f>MAX(SO_VM!R33:BQ33)</f>
        <v>5</v>
      </c>
      <c r="BD17" s="27">
        <f t="shared" si="0"/>
        <v>1509</v>
      </c>
    </row>
    <row r="18" spans="1:56" x14ac:dyDescent="0.2">
      <c r="A18" s="60" t="s">
        <v>62</v>
      </c>
      <c r="B18" s="68">
        <f>IF(VD_VM!R83&gt;0,VD_VM!R82,"")</f>
        <v>99</v>
      </c>
      <c r="C18" s="32">
        <f>IF(VD_VM!S83&gt;0,VD_VM!S82,"")</f>
        <v>20</v>
      </c>
      <c r="D18" s="32">
        <f>IF(VD_VM!T83&gt;0,VD_VM!T82,"")</f>
        <v>20</v>
      </c>
      <c r="E18" s="32">
        <f>IF(VD_VM!U83&gt;0,VD_VM!U82,"")</f>
        <v>72</v>
      </c>
      <c r="F18" s="32">
        <f>IF(VD_VM!V83&gt;0,VD_VM!V82,"")</f>
        <v>74</v>
      </c>
      <c r="G18" s="32">
        <f>IF(VD_VM!W83&gt;0,VD_VM!W82,"")</f>
        <v>73</v>
      </c>
      <c r="H18" s="32">
        <f>IF(VD_VM!X83&gt;0,VD_VM!X82,"")</f>
        <v>72</v>
      </c>
      <c r="I18" s="32">
        <f>IF(VD_VM!Y83&gt;0,VD_VM!Y82,"")</f>
        <v>139</v>
      </c>
      <c r="J18" s="32">
        <f>IF(VD_VM!Z83&gt;0,VD_VM!Z82,"")</f>
        <v>139</v>
      </c>
      <c r="K18" s="32">
        <f>IF(VD_VM!AA83&gt;0,VD_VM!AA82,"")</f>
        <v>29</v>
      </c>
      <c r="L18" s="32">
        <f>IF(VD_VM!AB83&gt;0,VD_VM!AB82,"")</f>
        <v>30</v>
      </c>
      <c r="M18" s="32">
        <f>IF(VD_VM!AC83&gt;0,VD_VM!AC82,"")</f>
        <v>32</v>
      </c>
      <c r="N18" s="32">
        <f>IF(VD_VM!AD83&gt;0,VD_VM!AD82,"")</f>
        <v>31</v>
      </c>
      <c r="O18" s="32">
        <f>IF(VD_VM!AE83&gt;0,VD_VM!AE82,"")</f>
        <v>43</v>
      </c>
      <c r="P18" s="32">
        <f>IF(VD_VM!AF83&gt;0,VD_VM!AF82,"")</f>
        <v>43</v>
      </c>
      <c r="Q18" s="32">
        <f>IF(VD_VM!AG83&gt;0,VD_VM!AG82,"")</f>
        <v>14</v>
      </c>
      <c r="R18" s="32">
        <f>IF(VD_VM!AH83&gt;0,VD_VM!AH82,"")</f>
        <v>17</v>
      </c>
      <c r="S18" s="32">
        <f>IF(VD_VM!AI83&gt;0,VD_VM!AI82,"")</f>
        <v>23</v>
      </c>
      <c r="T18" s="32">
        <f>IF(VD_VM!AJ83&gt;0,VD_VM!AJ82,"")</f>
        <v>19</v>
      </c>
      <c r="U18" s="32">
        <f>IF(VD_VM!AK83&gt;0,VD_VM!AK82,"")</f>
        <v>19</v>
      </c>
      <c r="V18" s="32">
        <f>IF(VD_VM!AL83&gt;0,VD_VM!AL82,"")</f>
        <v>21</v>
      </c>
      <c r="W18" s="32">
        <f>IF(VD_VM!AM83&gt;0,VD_VM!AM82,"")</f>
        <v>18</v>
      </c>
      <c r="X18" s="32">
        <f>IF(VD_VM!AN83&gt;0,VD_VM!AN82,"")</f>
        <v>25</v>
      </c>
      <c r="Y18" s="32">
        <f>IF(VD_VM!AO83&gt;0,VD_VM!AO82,"")</f>
        <v>24</v>
      </c>
      <c r="Z18" s="32">
        <f>IF(VD_VM!AP83&gt;0,VD_VM!AP82,"")</f>
        <v>112</v>
      </c>
      <c r="AA18" s="32">
        <f>IF(VD_VM!AQ83&gt;0,VD_VM!AQ82,"")</f>
        <v>393</v>
      </c>
      <c r="AB18" s="32">
        <f>IF(VD_VM!AR83&gt;0,VD_VM!AR82,"")</f>
        <v>668</v>
      </c>
      <c r="AC18" s="32">
        <f>IF(VD_VM!AS83&gt;0,VD_VM!AS82,"")</f>
        <v>3191</v>
      </c>
      <c r="AD18" s="32">
        <f>IF(VD_VM!AT83&gt;0,VD_VM!AT82,"")</f>
        <v>2692</v>
      </c>
      <c r="AE18" s="32">
        <f>IF(VD_VM!AU83&gt;0,VD_VM!AU82,"")</f>
        <v>9361</v>
      </c>
      <c r="AF18" s="32">
        <f>IF(VD_VM!AV83&gt;0,VD_VM!AV82,"")</f>
        <v>6873</v>
      </c>
      <c r="AG18" s="32">
        <f>IF(VD_VM!AW83&gt;0,VD_VM!AW82,"")</f>
        <v>2582</v>
      </c>
      <c r="AH18" s="32">
        <f>IF(VD_VM!AX83&gt;0,VD_VM!AX82,"")</f>
        <v>2253</v>
      </c>
      <c r="AI18" s="32">
        <f>IF(VD_VM!AY83&gt;0,VD_VM!AY82,"")</f>
        <v>4302</v>
      </c>
      <c r="AJ18" s="32">
        <f>IF(VD_VM!AZ83&gt;0,VD_VM!AZ82,"")</f>
        <v>8811</v>
      </c>
      <c r="AK18" s="32">
        <f>IF(VD_VM!BA83&gt;0,VD_VM!BA82,"")</f>
        <v>10371</v>
      </c>
      <c r="AL18" s="32">
        <f>IF(VD_VM!BB83&gt;0,VD_VM!BB82,"")</f>
        <v>9218</v>
      </c>
      <c r="AM18" s="32">
        <f>IF(VD_VM!BC83&gt;0,VD_VM!BC82,"")</f>
        <v>7262</v>
      </c>
      <c r="AN18" s="32">
        <f>IF(VD_VM!BD83&gt;0,VD_VM!BD82,"")</f>
        <v>10693</v>
      </c>
      <c r="AO18" s="32">
        <f>IF(VD_VM!BE83&gt;0,VD_VM!BE82,"")</f>
        <v>2353</v>
      </c>
      <c r="AP18" s="32">
        <f>IF(VD_VM!BF83&gt;0,VD_VM!BF82,"")</f>
        <v>709</v>
      </c>
      <c r="AQ18" s="32">
        <f>IF(VD_VM!BG83&gt;0,VD_VM!BG82,"")</f>
        <v>1534</v>
      </c>
      <c r="AR18" s="32">
        <f>IF(VD_VM!BH83&gt;0,VD_VM!BH82,"")</f>
        <v>965</v>
      </c>
      <c r="AS18" s="32">
        <f>IF(VD_VM!BI83&gt;0,VD_VM!BI82,"")</f>
        <v>406</v>
      </c>
      <c r="AT18" s="32">
        <f>IF(VD_VM!BJ83&gt;0,VD_VM!BJ82,"")</f>
        <v>348</v>
      </c>
      <c r="AU18" s="32">
        <f>IF(VD_VM!BK83&gt;0,VD_VM!BK82,"")</f>
        <v>348</v>
      </c>
      <c r="AV18" s="32">
        <f>IF(VD_VM!BL83&gt;0,VD_VM!BL82,"")</f>
        <v>607</v>
      </c>
      <c r="AW18" s="32">
        <f>IF(VD_VM!BM83&gt;0,VD_VM!BM82,"")</f>
        <v>607</v>
      </c>
      <c r="AX18" s="32">
        <f>IF(VD_VM!BN83&gt;0,VD_VM!BN82,"")</f>
        <v>607</v>
      </c>
      <c r="AY18" s="32">
        <f>IF(VD_VM!BO83&gt;0,VD_VM!BO82,"")</f>
        <v>607</v>
      </c>
      <c r="AZ18" s="32">
        <f>IF(VD_VM!BP83&gt;0,VD_VM!BP82,"")</f>
        <v>9</v>
      </c>
      <c r="BA18" s="32">
        <f>IF(VD_VM!BQ83&gt;0,VD_VM!BQ82,"")</f>
        <v>5</v>
      </c>
      <c r="BB18" s="26">
        <f>SUM(B18:BA18)</f>
        <v>88983</v>
      </c>
      <c r="BC18" s="31">
        <f>MAX(VD_VM!R83:BQ83)</f>
        <v>8</v>
      </c>
      <c r="BD18" s="27">
        <f t="shared" si="0"/>
        <v>11122.875</v>
      </c>
    </row>
    <row r="19" spans="1:56" x14ac:dyDescent="0.2">
      <c r="A19" s="60" t="s">
        <v>60</v>
      </c>
      <c r="B19" s="61" t="str">
        <f>IF(SH!O83&gt;0,SH!O82,"")</f>
        <v/>
      </c>
      <c r="C19" s="36" t="str">
        <f>IF(SH!P83&gt;0,SH!P82,"")</f>
        <v/>
      </c>
      <c r="D19" s="36" t="str">
        <f>IF(SH!Q83&gt;0,SH!Q82,"")</f>
        <v/>
      </c>
      <c r="E19" s="36" t="str">
        <f>IF(SH!R83&gt;0,SH!R82,"")</f>
        <v/>
      </c>
      <c r="F19" s="36" t="str">
        <f>IF(SH!S83&gt;0,SH!S82,"")</f>
        <v/>
      </c>
      <c r="G19" s="36" t="str">
        <f>IF(SH!T83&gt;0,SH!T82,"")</f>
        <v/>
      </c>
      <c r="H19" s="36" t="str">
        <f>IF(SH!U83&gt;0,SH!U82,"")</f>
        <v/>
      </c>
      <c r="I19" s="36" t="str">
        <f>IF(SH!V83&gt;0,SH!V82,"")</f>
        <v/>
      </c>
      <c r="J19" s="36" t="str">
        <f>IF(SH!W83&gt;0,SH!W82,"")</f>
        <v/>
      </c>
      <c r="K19" s="36" t="str">
        <f>IF(SH!X83&gt;0,SH!X82,"")</f>
        <v/>
      </c>
      <c r="L19" s="36" t="str">
        <f>IF(SH!Y83&gt;0,SH!Y82,"")</f>
        <v/>
      </c>
      <c r="M19" s="36" t="str">
        <f>IF(SH!Z83&gt;0,SH!Z82,"")</f>
        <v/>
      </c>
      <c r="N19" s="36" t="str">
        <f>IF(SH!AA83&gt;0,SH!AA82,"")</f>
        <v/>
      </c>
      <c r="O19" s="36" t="str">
        <f>IF(SH!AB83&gt;0,SH!AB82,"")</f>
        <v/>
      </c>
      <c r="P19" s="36" t="str">
        <f>IF(SH!AC83&gt;0,SH!AC82,"")</f>
        <v/>
      </c>
      <c r="Q19" s="36" t="str">
        <f>IF(SH!AD83&gt;0,SH!AD82,"")</f>
        <v/>
      </c>
      <c r="R19" s="36" t="str">
        <f>IF(SH!AE83&gt;0,SH!AE82,"")</f>
        <v/>
      </c>
      <c r="S19" s="36" t="str">
        <f>IF(SH!AF83&gt;0,SH!AF82,"")</f>
        <v/>
      </c>
      <c r="T19" s="36" t="str">
        <f>IF(SH!AG83&gt;0,SH!AG82,"")</f>
        <v/>
      </c>
      <c r="U19" s="36" t="str">
        <f>IF(SH!AH83&gt;0,SH!AH82,"")</f>
        <v/>
      </c>
      <c r="V19" s="36" t="str">
        <f>IF(SH!AI83&gt;0,SH!AI82,"")</f>
        <v/>
      </c>
      <c r="W19" s="36" t="str">
        <f>IF(SH!AJ83&gt;0,SH!AJ82,"")</f>
        <v/>
      </c>
      <c r="X19" s="36" t="str">
        <f>IF(SH!AK83&gt;0,SH!AK82,"")</f>
        <v/>
      </c>
      <c r="Y19" s="36" t="str">
        <f>IF(SH!AL83&gt;0,SH!AL82,"")</f>
        <v/>
      </c>
      <c r="Z19" s="36" t="str">
        <f>IF(SH!AM83&gt;0,SH!AM82,"")</f>
        <v/>
      </c>
      <c r="AA19" s="36" t="str">
        <f>IF(SH!AN83&gt;0,SH!AN82,"")</f>
        <v/>
      </c>
      <c r="AB19" s="36" t="str">
        <f>IF(SH!AO83&gt;0,SH!AO82,"")</f>
        <v/>
      </c>
      <c r="AC19" s="36" t="str">
        <f>IF(SH!AP83&gt;0,SH!AP82,"")</f>
        <v/>
      </c>
      <c r="AD19" s="36" t="str">
        <f>IF(SH!AQ83&gt;0,SH!AQ82,"")</f>
        <v/>
      </c>
      <c r="AE19" s="36">
        <f>IF(SH!AR83&gt;0,SH!AR82,"")</f>
        <v>174</v>
      </c>
      <c r="AF19" s="36">
        <f>IF(SH!AS83&gt;0,SH!AS82,"")</f>
        <v>172</v>
      </c>
      <c r="AG19" s="36">
        <f>IF(SH!AT83&gt;0,SH!AT82,"")</f>
        <v>169</v>
      </c>
      <c r="AH19" s="36">
        <f>IF(SH!AU83&gt;0,SH!AU82,"")</f>
        <v>198</v>
      </c>
      <c r="AI19" s="36">
        <f>IF(SH!AV83&gt;0,SH!AV82,"")</f>
        <v>333</v>
      </c>
      <c r="AJ19" s="36">
        <f>IF(SH!AW83&gt;0,SH!AW82,"")</f>
        <v>1229</v>
      </c>
      <c r="AK19" s="36">
        <f>IF(SH!AX83&gt;0,SH!AX82,"")</f>
        <v>656</v>
      </c>
      <c r="AL19" s="36">
        <f>IF(SH!AY83&gt;0,SH!AY82,"")</f>
        <v>533</v>
      </c>
      <c r="AM19" s="36">
        <f>IF(SH!AZ83&gt;0,SH!AZ82,"")</f>
        <v>597</v>
      </c>
      <c r="AN19" s="36">
        <f>IF(SH!BA83&gt;0,SH!BA82,"")</f>
        <v>664</v>
      </c>
      <c r="AO19" s="36">
        <f>IF(SH!BB83&gt;0,SH!BB82,"")</f>
        <v>403</v>
      </c>
      <c r="AP19" s="36">
        <f>IF(SH!BC83&gt;0,SH!BC82,"")</f>
        <v>117</v>
      </c>
      <c r="AQ19" s="36" t="str">
        <f>IF(SH!BD83&gt;0,SH!BD82,"")</f>
        <v/>
      </c>
      <c r="AR19" s="36" t="str">
        <f>IF(SH!BE83&gt;0,SH!BE82,"")</f>
        <v/>
      </c>
      <c r="AS19" s="36" t="str">
        <f>IF(SH!BF83&gt;0,SH!BF82,"")</f>
        <v/>
      </c>
      <c r="AT19" s="36" t="str">
        <f>IF(SH!BG83&gt;0,SH!BG82,"")</f>
        <v/>
      </c>
      <c r="AU19" s="36" t="str">
        <f>IF(SH!BH83&gt;0,SH!BH82,"")</f>
        <v/>
      </c>
      <c r="AV19" s="36" t="str">
        <f>IF(SH!BI83&gt;0,SH!BI82,"")</f>
        <v/>
      </c>
      <c r="AW19" s="36" t="str">
        <f>IF(SH!BJ83&gt;0,SH!BJ82,"")</f>
        <v/>
      </c>
      <c r="AX19" s="36" t="str">
        <f>IF(SH!BK83&gt;0,SH!BK82,"")</f>
        <v/>
      </c>
      <c r="AY19" s="36" t="str">
        <f>IF(SH!BL83&gt;0,SH!BL82,"")</f>
        <v/>
      </c>
      <c r="AZ19" s="36" t="str">
        <f>IF(SH!BM83&gt;0,SH!BM82,"")</f>
        <v/>
      </c>
      <c r="BA19" s="36" t="str">
        <f>IF(SH!BN83&gt;0,SH!BN82,"")</f>
        <v/>
      </c>
      <c r="BB19" s="26">
        <f>SUM(B19:BA19)</f>
        <v>5245</v>
      </c>
      <c r="BC19" s="31">
        <f>MAX(SH!O83:BN83)</f>
        <v>14</v>
      </c>
      <c r="BD19" s="27">
        <f t="shared" si="0"/>
        <v>374.64285714285717</v>
      </c>
    </row>
    <row r="20" spans="1:56" x14ac:dyDescent="0.2">
      <c r="A20" s="60" t="s">
        <v>70</v>
      </c>
      <c r="B20" s="61">
        <f>IF('Vbg(A)'!O43&gt;0,'Vbg(A)'!O42,"")</f>
        <v>165</v>
      </c>
      <c r="C20" s="29">
        <f>IF('Vbg(A)'!P43&gt;0,'Vbg(A)'!P42,"")</f>
        <v>14.9</v>
      </c>
      <c r="D20" s="29">
        <f>IF('Vbg(A)'!Q43&gt;0,'Vbg(A)'!Q42,"")</f>
        <v>14.9</v>
      </c>
      <c r="E20" s="29">
        <f>IF('Vbg(A)'!R43&gt;0,'Vbg(A)'!R42,"")</f>
        <v>14.9</v>
      </c>
      <c r="F20" s="29">
        <f>IF('Vbg(A)'!S43&gt;0,'Vbg(A)'!S42,"")</f>
        <v>1.5</v>
      </c>
      <c r="G20" s="29">
        <f>IF('Vbg(A)'!T43&gt;0,'Vbg(A)'!T42,"")</f>
        <v>1.5</v>
      </c>
      <c r="H20" s="29">
        <f>IF('Vbg(A)'!U43&gt;0,'Vbg(A)'!U42,"")</f>
        <v>0</v>
      </c>
      <c r="I20" s="29">
        <f>IF('Vbg(A)'!V43&gt;0,'Vbg(A)'!V42,"")</f>
        <v>0</v>
      </c>
      <c r="J20" s="29">
        <f>IF('Vbg(A)'!W43&gt;0,'Vbg(A)'!W42,"")</f>
        <v>0</v>
      </c>
      <c r="K20" s="29">
        <f>IF('Vbg(A)'!X43&gt;0,'Vbg(A)'!X42,"")</f>
        <v>0</v>
      </c>
      <c r="L20" s="29">
        <f>IF('Vbg(A)'!Y43&gt;0,'Vbg(A)'!Y42,"")</f>
        <v>0</v>
      </c>
      <c r="M20" s="29">
        <f>IF('Vbg(A)'!Z43&gt;0,'Vbg(A)'!Z42,"")</f>
        <v>0</v>
      </c>
      <c r="N20" s="29">
        <f>IF('Vbg(A)'!AA43&gt;0,'Vbg(A)'!AA42,"")</f>
        <v>0</v>
      </c>
      <c r="O20" s="29">
        <f>IF('Vbg(A)'!AB43&gt;0,'Vbg(A)'!AB42,"")</f>
        <v>0</v>
      </c>
      <c r="P20" s="29">
        <f>IF('Vbg(A)'!AC43&gt;0,'Vbg(A)'!AC42,"")</f>
        <v>0</v>
      </c>
      <c r="Q20" s="29">
        <f>IF('Vbg(A)'!AD43&gt;0,'Vbg(A)'!AD42,"")</f>
        <v>0</v>
      </c>
      <c r="R20" s="29">
        <f>IF('Vbg(A)'!AE43&gt;0,'Vbg(A)'!AE42,"")</f>
        <v>0</v>
      </c>
      <c r="S20" s="29">
        <f>IF('Vbg(A)'!AF43&gt;0,'Vbg(A)'!AF42,"")</f>
        <v>0</v>
      </c>
      <c r="T20" s="29">
        <f>IF('Vbg(A)'!AG43&gt;0,'Vbg(A)'!AG42,"")</f>
        <v>0</v>
      </c>
      <c r="U20" s="29">
        <f>IF('Vbg(A)'!AH43&gt;0,'Vbg(A)'!AH42,"")</f>
        <v>0</v>
      </c>
      <c r="V20" s="29">
        <f>IF('Vbg(A)'!AI43&gt;0,'Vbg(A)'!AI42,"")</f>
        <v>0</v>
      </c>
      <c r="W20" s="29">
        <f>IF('Vbg(A)'!AJ43&gt;0,'Vbg(A)'!AJ42,"")</f>
        <v>0</v>
      </c>
      <c r="X20" s="29">
        <f>IF('Vbg(A)'!AK43&gt;0,'Vbg(A)'!AK42,"")</f>
        <v>0</v>
      </c>
      <c r="Y20" s="29">
        <f>IF('Vbg(A)'!AL43&gt;0,'Vbg(A)'!AL42,"")</f>
        <v>0</v>
      </c>
      <c r="Z20" s="29">
        <f>IF('Vbg(A)'!AM43&gt;0,'Vbg(A)'!AM42,"")</f>
        <v>3.5</v>
      </c>
      <c r="AA20" s="29">
        <f>IF('Vbg(A)'!AN43&gt;0,'Vbg(A)'!AN42,"")</f>
        <v>3.5</v>
      </c>
      <c r="AB20" s="29">
        <f>IF('Vbg(A)'!AO43&gt;0,'Vbg(A)'!AO42,"")</f>
        <v>2</v>
      </c>
      <c r="AC20" s="29">
        <f>IF('Vbg(A)'!AP43&gt;0,'Vbg(A)'!AP42,"")</f>
        <v>2</v>
      </c>
      <c r="AD20" s="29">
        <f>IF('Vbg(A)'!AQ43&gt;0,'Vbg(A)'!AQ42,"")</f>
        <v>110.5</v>
      </c>
      <c r="AE20" s="29">
        <f>IF('Vbg(A)'!AR43&gt;0,'Vbg(A)'!AR42,"")</f>
        <v>110.5</v>
      </c>
      <c r="AF20" s="29">
        <f>IF('Vbg(A)'!AS43&gt;0,'Vbg(A)'!AS42,"")</f>
        <v>31.5</v>
      </c>
      <c r="AG20" s="29">
        <f>IF('Vbg(A)'!AT43&gt;0,'Vbg(A)'!AT42,"")</f>
        <v>31.5</v>
      </c>
      <c r="AH20" s="29">
        <f>IF('Vbg(A)'!AU43&gt;0,'Vbg(A)'!AU42,"")</f>
        <v>9.5</v>
      </c>
      <c r="AI20" s="29">
        <f>IF('Vbg(A)'!AV43&gt;0,'Vbg(A)'!AV42,"")</f>
        <v>9.5</v>
      </c>
      <c r="AJ20" s="29">
        <f>IF('Vbg(A)'!AW43&gt;0,'Vbg(A)'!AW42,"")</f>
        <v>27.5</v>
      </c>
      <c r="AK20" s="29">
        <f>IF('Vbg(A)'!AX43&gt;0,'Vbg(A)'!AX42,"")</f>
        <v>27.5</v>
      </c>
      <c r="AL20" s="29">
        <f>IF('Vbg(A)'!AY43&gt;0,'Vbg(A)'!AY42,"")</f>
        <v>54.5</v>
      </c>
      <c r="AM20" s="29">
        <f>IF('Vbg(A)'!AZ43&gt;0,'Vbg(A)'!AZ42,"")</f>
        <v>54.5</v>
      </c>
      <c r="AN20" s="29">
        <f>IF('Vbg(A)'!BA43&gt;0,'Vbg(A)'!BA42,"")</f>
        <v>63.5</v>
      </c>
      <c r="AO20" s="29">
        <f>IF('Vbg(A)'!BB43&gt;0,'Vbg(A)'!BB42,"")</f>
        <v>63.5</v>
      </c>
      <c r="AP20" s="29">
        <f>IF('Vbg(A)'!BC43&gt;0,'Vbg(A)'!BC42,"")</f>
        <v>31.5</v>
      </c>
      <c r="AQ20" s="29">
        <f>IF('Vbg(A)'!BD43&gt;0,'Vbg(A)'!BD42,"")</f>
        <v>31.5</v>
      </c>
      <c r="AR20" s="29">
        <f>IF('Vbg(A)'!BE43&gt;0,'Vbg(A)'!BE42,"")</f>
        <v>138</v>
      </c>
      <c r="AS20" s="29">
        <f>IF('Vbg(A)'!BF43&gt;0,'Vbg(A)'!BF42,"")</f>
        <v>138</v>
      </c>
      <c r="AT20" s="29">
        <f>IF('Vbg(A)'!BG43&gt;0,'Vbg(A)'!BG42,"")</f>
        <v>81.5</v>
      </c>
      <c r="AU20" s="29">
        <f>IF('Vbg(A)'!BH43&gt;0,'Vbg(A)'!BH42,"")</f>
        <v>81.5</v>
      </c>
      <c r="AV20" s="29" t="str">
        <f>IF('Vbg(A)'!BI43&gt;0,'Vbg(A)'!BI42,"")</f>
        <v/>
      </c>
      <c r="AW20" s="29" t="str">
        <f>IF('Vbg(A)'!BJ43&gt;0,'Vbg(A)'!BJ42,"")</f>
        <v/>
      </c>
      <c r="AX20" s="29" t="str">
        <f>IF('Vbg(A)'!BK43&gt;0,'Vbg(A)'!BK42,"")</f>
        <v/>
      </c>
      <c r="AY20" s="29" t="str">
        <f>IF('Vbg(A)'!BL43&gt;0,'Vbg(A)'!BL42,"")</f>
        <v/>
      </c>
      <c r="AZ20" s="29" t="str">
        <f>IF('Vbg(A)'!BM43&gt;0,'Vbg(A)'!BM42,"")</f>
        <v/>
      </c>
      <c r="BA20" s="29" t="str">
        <f>IF('Vbg(A)'!BN43&gt;0,'Vbg(A)'!BN42,"")</f>
        <v/>
      </c>
      <c r="BB20" s="26">
        <f t="shared" si="1"/>
        <v>1319.7</v>
      </c>
      <c r="BC20" s="31">
        <f>MAX('Vbg(A)'!O43:BN43)</f>
        <v>6</v>
      </c>
      <c r="BD20" s="27">
        <f t="shared" si="0"/>
        <v>219.95000000000002</v>
      </c>
    </row>
    <row r="21" spans="1:56" x14ac:dyDescent="0.2">
      <c r="A21" s="69" t="s">
        <v>25</v>
      </c>
      <c r="B21" s="61">
        <f>IF(SG!O163&gt;0,SG!O162,"")</f>
        <v>728</v>
      </c>
      <c r="C21" s="29">
        <f>IF(SG!P163&gt;0,SG!P162,"")</f>
        <v>734</v>
      </c>
      <c r="D21" s="29">
        <f>IF(SG!Q163&gt;0,SG!Q162,"")</f>
        <v>21</v>
      </c>
      <c r="E21" s="29">
        <f>IF(SG!R163&gt;0,SG!R162,"")</f>
        <v>25</v>
      </c>
      <c r="F21" s="29">
        <f>IF(SG!S163&gt;0,SG!S162,"")</f>
        <v>94</v>
      </c>
      <c r="G21" s="29">
        <f>IF(SG!T163&gt;0,SG!T162,"")</f>
        <v>101</v>
      </c>
      <c r="H21" s="29">
        <f>IF(SG!U163&gt;0,SG!U162,"")</f>
        <v>13</v>
      </c>
      <c r="I21" s="29">
        <f>IF(SG!V163&gt;0,SG!V162,"")</f>
        <v>17</v>
      </c>
      <c r="J21" s="29">
        <f>IF(SG!W163&gt;0,SG!W162,"")</f>
        <v>5</v>
      </c>
      <c r="K21" s="29">
        <f>IF(SG!X163&gt;0,SG!X162,"")</f>
        <v>6</v>
      </c>
      <c r="L21" s="29">
        <f>IF(SG!Y163&gt;0,SG!Y162,"")</f>
        <v>0</v>
      </c>
      <c r="M21" s="29">
        <f>IF(SG!Z163&gt;0,SG!Z162,"")</f>
        <v>2</v>
      </c>
      <c r="N21" s="29">
        <f>IF(SG!AA163&gt;0,SG!AA162,"")</f>
        <v>0</v>
      </c>
      <c r="O21" s="29">
        <f>IF(SG!AB163&gt;0,SG!AB162,"")</f>
        <v>3</v>
      </c>
      <c r="P21" s="29">
        <f>IF(SG!AC163&gt;0,SG!AC162,"")</f>
        <v>0</v>
      </c>
      <c r="Q21" s="29">
        <f>IF(SG!AD163&gt;0,SG!AD162,"")</f>
        <v>1</v>
      </c>
      <c r="R21" s="29">
        <f>IF(SG!AE163&gt;0,SG!AE162,"")</f>
        <v>0</v>
      </c>
      <c r="S21" s="29">
        <f>IF(SG!AF163&gt;0,SG!AF162,"")</f>
        <v>1</v>
      </c>
      <c r="T21" s="29">
        <f>IF(SG!AG163&gt;0,SG!AG162,"")</f>
        <v>0</v>
      </c>
      <c r="U21" s="29">
        <f>IF(SG!AH163&gt;0,SG!AH162,"")</f>
        <v>0</v>
      </c>
      <c r="V21" s="29">
        <f>IF(SG!AI163&gt;0,SG!AI162,"")</f>
        <v>0</v>
      </c>
      <c r="W21" s="29">
        <f>IF(SG!AJ163&gt;0,SG!AJ162,"")</f>
        <v>1</v>
      </c>
      <c r="X21" s="29">
        <f>IF(SG!AK163&gt;0,SG!AK162,"")</f>
        <v>0</v>
      </c>
      <c r="Y21" s="29">
        <f>IF(SG!AL163&gt;0,SG!AL162,"")</f>
        <v>5</v>
      </c>
      <c r="Z21" s="29">
        <f>IF(SG!AM163&gt;0,SG!AM162,"")</f>
        <v>9</v>
      </c>
      <c r="AA21" s="29">
        <f>IF(SG!AN163&gt;0,SG!AN162,"")</f>
        <v>23</v>
      </c>
      <c r="AB21" s="29">
        <f>IF(SG!AO163&gt;0,SG!AO162,"")</f>
        <v>23</v>
      </c>
      <c r="AC21" s="29">
        <f>IF(SG!AP163&gt;0,SG!AP162,"")</f>
        <v>861</v>
      </c>
      <c r="AD21" s="29">
        <f>IF(SG!AQ163&gt;0,SG!AQ162,"")</f>
        <v>1475</v>
      </c>
      <c r="AE21" s="29">
        <f>IF(SG!AR163&gt;0,SG!AR162,"")</f>
        <v>3104</v>
      </c>
      <c r="AF21" s="29">
        <f>IF(SG!AS163&gt;0,SG!AS162,"")</f>
        <v>2631</v>
      </c>
      <c r="AG21" s="29">
        <f>IF(SG!AT163&gt;0,SG!AT162,"")</f>
        <v>3996</v>
      </c>
      <c r="AH21" s="29">
        <f>IF(SG!AU163&gt;0,SG!AU162,"")</f>
        <v>4783</v>
      </c>
      <c r="AI21" s="29">
        <f>IF(SG!AV163&gt;0,SG!AV162,"")</f>
        <v>7755</v>
      </c>
      <c r="AJ21" s="29">
        <f>IF(SG!AW163&gt;0,SG!AW162,"")</f>
        <v>7162</v>
      </c>
      <c r="AK21" s="29">
        <f>IF(SG!AX163&gt;0,SG!AX162,"")</f>
        <v>7841</v>
      </c>
      <c r="AL21" s="29">
        <f>IF(SG!AY163&gt;0,SG!AY162,"")</f>
        <v>13016</v>
      </c>
      <c r="AM21" s="29">
        <f>IF(SG!AZ163&gt;0,SG!AZ162,"")</f>
        <v>14402</v>
      </c>
      <c r="AN21" s="29">
        <f>IF(SG!BA163&gt;0,SG!BA162,"")</f>
        <v>9633</v>
      </c>
      <c r="AO21" s="29">
        <f>IF(SG!BB163&gt;0,SG!BB162,"")</f>
        <v>13861</v>
      </c>
      <c r="AP21" s="29">
        <f>IF(SG!BC163&gt;0,SG!BC162,"")</f>
        <v>1502</v>
      </c>
      <c r="AQ21" s="29">
        <f>IF(SG!BD163&gt;0,SG!BD162,"")</f>
        <v>11490</v>
      </c>
      <c r="AR21" s="29">
        <f>IF(SG!BE163&gt;0,SG!BE162,"")</f>
        <v>11058</v>
      </c>
      <c r="AS21" s="29">
        <f>IF(SG!BF163&gt;0,SG!BF162,"")</f>
        <v>18722</v>
      </c>
      <c r="AT21" s="29">
        <f>IF(SG!BG163&gt;0,SG!BG162,"")</f>
        <v>34384</v>
      </c>
      <c r="AU21" s="29">
        <f>IF(SG!BH163&gt;0,SG!BH162,"")</f>
        <v>4556</v>
      </c>
      <c r="AV21" s="29">
        <f>IF(SG!BI163&gt;0,SG!BI162,"")</f>
        <v>32805</v>
      </c>
      <c r="AW21" s="29">
        <f>IF(SG!BJ163&gt;0,SG!BJ162,"")</f>
        <v>15882</v>
      </c>
      <c r="AX21" s="29">
        <f>IF(SG!BK163&gt;0,SG!BK162,"")</f>
        <v>387</v>
      </c>
      <c r="AY21" s="29">
        <f>IF(SG!BL163&gt;0,SG!BL162,"")</f>
        <v>2415</v>
      </c>
      <c r="AZ21" s="29">
        <f>IF(SG!BM163&gt;0,SG!BM162,"")</f>
        <v>153</v>
      </c>
      <c r="BA21" s="29" t="str">
        <f>IF(SG!BN163&gt;0,SG!BN162,"")</f>
        <v/>
      </c>
      <c r="BB21" s="26">
        <f t="shared" si="1"/>
        <v>225686</v>
      </c>
      <c r="BC21" s="31">
        <f>MAX(SG!O163:BN163)</f>
        <v>31</v>
      </c>
      <c r="BD21" s="27">
        <f t="shared" si="0"/>
        <v>7280.1935483870966</v>
      </c>
    </row>
    <row r="22" spans="1:56" x14ac:dyDescent="0.2">
      <c r="A22" s="67" t="s">
        <v>24</v>
      </c>
      <c r="B22" s="61" t="str">
        <f>IF(NW!O18&gt;0,NW!O17,"")</f>
        <v/>
      </c>
      <c r="C22" s="29" t="str">
        <f>IF(NW!P18&gt;0,NW!P17,"")</f>
        <v/>
      </c>
      <c r="D22" s="29" t="str">
        <f>IF(NW!Q18&gt;0,NW!Q17,"")</f>
        <v/>
      </c>
      <c r="E22" s="29" t="str">
        <f>IF(NW!R18&gt;0,NW!R17,"")</f>
        <v/>
      </c>
      <c r="F22" s="29" t="str">
        <f>IF(NW!S18&gt;0,NW!S17,"")</f>
        <v/>
      </c>
      <c r="G22" s="29" t="str">
        <f>IF(NW!T18&gt;0,NW!T17,"")</f>
        <v/>
      </c>
      <c r="H22" s="29" t="str">
        <f>IF(NW!U18&gt;0,NW!U17,"")</f>
        <v/>
      </c>
      <c r="I22" s="29" t="str">
        <f>IF(NW!V18&gt;0,NW!V17,"")</f>
        <v/>
      </c>
      <c r="J22" s="29" t="str">
        <f>IF(NW!W18&gt;0,NW!W17,"")</f>
        <v/>
      </c>
      <c r="K22" s="29" t="str">
        <f>IF(NW!X18&gt;0,NW!X17,"")</f>
        <v/>
      </c>
      <c r="L22" s="29" t="str">
        <f>IF(NW!Y18&gt;0,NW!Y17,"")</f>
        <v/>
      </c>
      <c r="M22" s="29" t="str">
        <f>IF(NW!Z18&gt;0,NW!Z17,"")</f>
        <v/>
      </c>
      <c r="N22" s="29" t="str">
        <f>IF(NW!AA18&gt;0,NW!AA17,"")</f>
        <v/>
      </c>
      <c r="O22" s="29" t="str">
        <f>IF(NW!AB18&gt;0,NW!AB17,"")</f>
        <v/>
      </c>
      <c r="P22" s="29" t="str">
        <f>IF(NW!AC18&gt;0,NW!AC17,"")</f>
        <v/>
      </c>
      <c r="Q22" s="29" t="str">
        <f>IF(NW!AD18&gt;0,NW!AD17,"")</f>
        <v/>
      </c>
      <c r="R22" s="29" t="str">
        <f>IF(NW!AE18&gt;0,NW!AE17,"")</f>
        <v/>
      </c>
      <c r="S22" s="29" t="str">
        <f>IF(NW!AF18&gt;0,NW!AF17,"")</f>
        <v/>
      </c>
      <c r="T22" s="29" t="str">
        <f>IF(NW!AG18&gt;0,NW!AG17,"")</f>
        <v/>
      </c>
      <c r="U22" s="29" t="str">
        <f>IF(NW!AH18&gt;0,NW!AH17,"")</f>
        <v/>
      </c>
      <c r="V22" s="29" t="str">
        <f>IF(NW!AI18&gt;0,NW!AI17,"")</f>
        <v/>
      </c>
      <c r="W22" s="29" t="str">
        <f>IF(NW!AJ18&gt;0,NW!AJ17,"")</f>
        <v/>
      </c>
      <c r="X22" s="29" t="str">
        <f>IF(NW!AK18&gt;0,NW!AK17,"")</f>
        <v/>
      </c>
      <c r="Y22" s="29" t="str">
        <f>IF(NW!AL18&gt;0,NW!AL17,"")</f>
        <v/>
      </c>
      <c r="Z22" s="29" t="str">
        <f>IF(NW!AM18&gt;0,NW!AM17,"")</f>
        <v/>
      </c>
      <c r="AA22" s="29" t="str">
        <f>IF(NW!AN18&gt;0,NW!AN17,"")</f>
        <v/>
      </c>
      <c r="AB22" s="29" t="str">
        <f>IF(NW!AO18&gt;0,NW!AO17,"")</f>
        <v/>
      </c>
      <c r="AC22" s="29" t="str">
        <f>IF(NW!AP18&gt;0,NW!AP17,"")</f>
        <v/>
      </c>
      <c r="AD22" s="29" t="str">
        <f>IF(NW!AQ18&gt;0,NW!AQ17,"")</f>
        <v/>
      </c>
      <c r="AE22" s="29" t="str">
        <f>IF(NW!AR18&gt;0,NW!AR17,"")</f>
        <v/>
      </c>
      <c r="AF22" s="29" t="str">
        <f>IF(NW!AS18&gt;0,NW!AS17,"")</f>
        <v/>
      </c>
      <c r="AG22" s="29" t="str">
        <f>IF(NW!AT18&gt;0,NW!AT17,"")</f>
        <v/>
      </c>
      <c r="AH22" s="29" t="str">
        <f>IF(NW!AU18&gt;0,NW!AU17,"")</f>
        <v/>
      </c>
      <c r="AI22" s="29" t="str">
        <f>IF(NW!AV18&gt;0,NW!AV17,"")</f>
        <v/>
      </c>
      <c r="AJ22" s="29" t="str">
        <f>IF(NW!AW18&gt;0,NW!AW17,"")</f>
        <v/>
      </c>
      <c r="AK22" s="29" t="str">
        <f>IF(NW!AX18&gt;0,NW!AX17,"")</f>
        <v/>
      </c>
      <c r="AL22" s="29" t="str">
        <f>IF(NW!AY18&gt;0,NW!AY17,"")</f>
        <v/>
      </c>
      <c r="AM22" s="29" t="str">
        <f>IF(NW!AZ18&gt;0,NW!AZ17,"")</f>
        <v/>
      </c>
      <c r="AN22" s="29" t="str">
        <f>IF(NW!BA18&gt;0,NW!BA17,"")</f>
        <v/>
      </c>
      <c r="AO22" s="29" t="str">
        <f>IF(NW!BB18&gt;0,NW!BB17,"")</f>
        <v/>
      </c>
      <c r="AP22" s="29" t="str">
        <f>IF(NW!BC18&gt;0,NW!BC17,"")</f>
        <v/>
      </c>
      <c r="AQ22" s="29" t="str">
        <f>IF(NW!BD18&gt;0,NW!BD17,"")</f>
        <v/>
      </c>
      <c r="AR22" s="29" t="str">
        <f>IF(NW!BE18&gt;0,NW!BE17,"")</f>
        <v/>
      </c>
      <c r="AS22" s="29" t="str">
        <f>IF(NW!BF18&gt;0,NW!BF17,"")</f>
        <v/>
      </c>
      <c r="AT22" s="29" t="str">
        <f>IF(NW!BG18&gt;0,NW!BG17,"")</f>
        <v/>
      </c>
      <c r="AU22" s="29" t="str">
        <f>IF(NW!BH18&gt;0,NW!BH17,"")</f>
        <v/>
      </c>
      <c r="AV22" s="29" t="str">
        <f>IF(NW!BI18&gt;0,NW!BI17,"")</f>
        <v/>
      </c>
      <c r="AW22" s="29" t="str">
        <f>IF(NW!BJ18&gt;0,NW!BJ17,"")</f>
        <v/>
      </c>
      <c r="AX22" s="29" t="str">
        <f>IF(NW!BK18&gt;0,NW!BK17,"")</f>
        <v/>
      </c>
      <c r="AY22" s="29" t="str">
        <f>IF(NW!BL18&gt;0,NW!BL17,"")</f>
        <v/>
      </c>
      <c r="AZ22" s="29" t="str">
        <f>IF(NW!BM18&gt;0,NW!BM17,"")</f>
        <v/>
      </c>
      <c r="BA22" s="29" t="str">
        <f>IF(NW!BN18&gt;0,NW!BN17,"")</f>
        <v/>
      </c>
      <c r="BB22" s="26">
        <f>SUM(B22:BA22)</f>
        <v>0</v>
      </c>
      <c r="BC22" s="31">
        <f>MAX(NW!O18:BN18)</f>
        <v>0</v>
      </c>
      <c r="BD22" s="27" t="e">
        <f t="shared" si="0"/>
        <v>#DIV/0!</v>
      </c>
    </row>
    <row r="23" spans="1:56" x14ac:dyDescent="0.2">
      <c r="A23" s="60" t="s">
        <v>56</v>
      </c>
      <c r="B23" s="61" t="str">
        <f>IF(NE!O23&gt;0,NE!O22,"")</f>
        <v/>
      </c>
      <c r="C23" s="29" t="str">
        <f>IF(NE!P23&gt;0,NE!P22,"")</f>
        <v/>
      </c>
      <c r="D23" s="29" t="str">
        <f>IF(NE!Q23&gt;0,NE!Q22,"")</f>
        <v/>
      </c>
      <c r="E23" s="29" t="str">
        <f>IF(NE!R23&gt;0,NE!R22,"")</f>
        <v/>
      </c>
      <c r="F23" s="29" t="str">
        <f>IF(NE!S23&gt;0,NE!S22,"")</f>
        <v/>
      </c>
      <c r="G23" s="29" t="str">
        <f>IF(NE!T23&gt;0,NE!T22,"")</f>
        <v/>
      </c>
      <c r="H23" s="29" t="str">
        <f>IF(NE!U23&gt;0,NE!U22,"")</f>
        <v/>
      </c>
      <c r="I23" s="29" t="str">
        <f>IF(NE!V23&gt;0,NE!V22,"")</f>
        <v/>
      </c>
      <c r="J23" s="29" t="str">
        <f>IF(NE!W23&gt;0,NE!W22,"")</f>
        <v/>
      </c>
      <c r="K23" s="29" t="str">
        <f>IF(NE!X23&gt;0,NE!X22,"")</f>
        <v/>
      </c>
      <c r="L23" s="29" t="str">
        <f>IF(NE!Y23&gt;0,NE!Y22,"")</f>
        <v/>
      </c>
      <c r="M23" s="29" t="str">
        <f>IF(NE!Z23&gt;0,NE!Z22,"")</f>
        <v/>
      </c>
      <c r="N23" s="29" t="str">
        <f>IF(NE!AA23&gt;0,NE!AA22,"")</f>
        <v/>
      </c>
      <c r="O23" s="29" t="str">
        <f>IF(NE!AB23&gt;0,NE!AB22,"")</f>
        <v/>
      </c>
      <c r="P23" s="29" t="str">
        <f>IF(NE!AC23&gt;0,NE!AC22,"")</f>
        <v/>
      </c>
      <c r="Q23" s="29" t="str">
        <f>IF(NE!AD23&gt;0,NE!AD22,"")</f>
        <v/>
      </c>
      <c r="R23" s="29" t="str">
        <f>IF(NE!AE23&gt;0,NE!AE22,"")</f>
        <v/>
      </c>
      <c r="S23" s="29" t="str">
        <f>IF(NE!AF23&gt;0,NE!AF22,"")</f>
        <v/>
      </c>
      <c r="T23" s="29" t="str">
        <f>IF(NE!AG23&gt;0,NE!AG22,"")</f>
        <v/>
      </c>
      <c r="U23" s="29" t="str">
        <f>IF(NE!AH23&gt;0,NE!AH22,"")</f>
        <v/>
      </c>
      <c r="V23" s="29" t="str">
        <f>IF(NE!AI23&gt;0,NE!AI22,"")</f>
        <v/>
      </c>
      <c r="W23" s="29" t="str">
        <f>IF(NE!AJ23&gt;0,NE!AJ22,"")</f>
        <v/>
      </c>
      <c r="X23" s="29" t="str">
        <f>IF(NE!AK23&gt;0,NE!AK22,"")</f>
        <v/>
      </c>
      <c r="Y23" s="29" t="str">
        <f>IF(NE!AL23&gt;0,NE!AL22,"")</f>
        <v/>
      </c>
      <c r="Z23" s="29" t="str">
        <f>IF(NE!AM23&gt;0,NE!AM22,"")</f>
        <v/>
      </c>
      <c r="AA23" s="29" t="str">
        <f>IF(NE!AN23&gt;0,NE!AN22,"")</f>
        <v/>
      </c>
      <c r="AB23" s="29" t="str">
        <f>IF(NE!AO23&gt;0,NE!AO22,"")</f>
        <v/>
      </c>
      <c r="AC23" s="29" t="str">
        <f>IF(NE!AP23&gt;0,NE!AP22,"")</f>
        <v/>
      </c>
      <c r="AD23" s="29" t="str">
        <f>IF(NE!AQ23&gt;0,NE!AQ22,"")</f>
        <v/>
      </c>
      <c r="AE23" s="29" t="str">
        <f>IF(NE!AR23&gt;0,NE!AR22,"")</f>
        <v/>
      </c>
      <c r="AF23" s="29">
        <f>IF(NE!AS23&gt;0,NE!AS22,"")</f>
        <v>22</v>
      </c>
      <c r="AG23" s="29">
        <f>IF(NE!AT23&gt;0,NE!AT22,"")</f>
        <v>45</v>
      </c>
      <c r="AH23" s="29">
        <f>IF(NE!AU23&gt;0,NE!AU22,"")</f>
        <v>27</v>
      </c>
      <c r="AI23" s="29">
        <f>IF(NE!AV23&gt;0,NE!AV22,"")</f>
        <v>39</v>
      </c>
      <c r="AJ23" s="29">
        <f>IF(NE!AW23&gt;0,NE!AW22,"")</f>
        <v>120</v>
      </c>
      <c r="AK23" s="29">
        <f>IF(NE!AX23&gt;0,NE!AX22,"")</f>
        <v>45</v>
      </c>
      <c r="AL23" s="29">
        <f>IF(NE!AY23&gt;0,NE!AY22,"")</f>
        <v>41</v>
      </c>
      <c r="AM23" s="29">
        <f>IF(NE!AZ23&gt;0,NE!AZ22,"")</f>
        <v>29</v>
      </c>
      <c r="AN23" s="29">
        <f>IF(NE!BA23&gt;0,NE!BA22,"")</f>
        <v>31</v>
      </c>
      <c r="AO23" s="29">
        <f>IF(NE!BB23&gt;0,NE!BB22,"")</f>
        <v>12</v>
      </c>
      <c r="AP23" s="29" t="str">
        <f>IF(NE!BC23&gt;0,NE!BC22,"")</f>
        <v/>
      </c>
      <c r="AQ23" s="29" t="str">
        <f>IF(NE!BD23&gt;0,NE!BD22,"")</f>
        <v/>
      </c>
      <c r="AR23" s="29" t="str">
        <f>IF(NE!BE23&gt;0,NE!BE22,"")</f>
        <v/>
      </c>
      <c r="AS23" s="29" t="str">
        <f>IF(NE!BF23&gt;0,NE!BF22,"")</f>
        <v/>
      </c>
      <c r="AT23" s="29" t="str">
        <f>IF(NE!BG23&gt;0,NE!BG22,"")</f>
        <v/>
      </c>
      <c r="AU23" s="29" t="str">
        <f>IF(NE!BH23&gt;0,NE!BH22,"")</f>
        <v/>
      </c>
      <c r="AV23" s="29" t="str">
        <f>IF(NE!BI23&gt;0,NE!BI22,"")</f>
        <v/>
      </c>
      <c r="AW23" s="29" t="str">
        <f>IF(NE!BJ23&gt;0,NE!BJ22,"")</f>
        <v/>
      </c>
      <c r="AX23" s="29" t="str">
        <f>IF(NE!BK23&gt;0,NE!BK22,"")</f>
        <v/>
      </c>
      <c r="AY23" s="29" t="str">
        <f>IF(NE!BL23&gt;0,NE!BL22,"")</f>
        <v/>
      </c>
      <c r="AZ23" s="29" t="str">
        <f>IF(NE!BM23&gt;0,NE!BM22,"")</f>
        <v/>
      </c>
      <c r="BA23" s="29" t="str">
        <f>IF(NE!BN23&gt;0,NE!BN22,"")</f>
        <v/>
      </c>
      <c r="BB23" s="26">
        <f>SUM(B23:BA23)</f>
        <v>411</v>
      </c>
      <c r="BC23" s="31">
        <f>MAX(NE!O23:BN23)</f>
        <v>3</v>
      </c>
      <c r="BD23" s="27">
        <f t="shared" si="0"/>
        <v>137</v>
      </c>
    </row>
    <row r="24" spans="1:56" x14ac:dyDescent="0.2">
      <c r="A24" s="60" t="s">
        <v>72</v>
      </c>
      <c r="B24" s="61">
        <f>IF('BW (D)'!O208&gt;0,'BW (D)'!O207,"")</f>
        <v>185</v>
      </c>
      <c r="C24" s="29">
        <f>IF('BW (D)'!P208&gt;0,'BW (D)'!P207,"")</f>
        <v>32</v>
      </c>
      <c r="D24" s="29">
        <f>IF('BW (D)'!Q208&gt;0,'BW (D)'!Q207,"")</f>
        <v>0</v>
      </c>
      <c r="E24" s="29">
        <f>IF('BW (D)'!R208&gt;0,'BW (D)'!R207,"")</f>
        <v>26</v>
      </c>
      <c r="F24" s="29">
        <f>IF('BW (D)'!S208&gt;0,'BW (D)'!S207,"")</f>
        <v>21</v>
      </c>
      <c r="G24" s="29">
        <f>IF('BW (D)'!T208&gt;0,'BW (D)'!T207,"")</f>
        <v>46</v>
      </c>
      <c r="H24" s="29">
        <f>IF('BW (D)'!U208&gt;0,'BW (D)'!U207,"")</f>
        <v>13</v>
      </c>
      <c r="I24" s="29">
        <f>IF('BW (D)'!V208&gt;0,'BW (D)'!V207,"")</f>
        <v>10</v>
      </c>
      <c r="J24" s="29">
        <f>IF('BW (D)'!W208&gt;0,'BW (D)'!W207,"")</f>
        <v>0</v>
      </c>
      <c r="K24" s="29">
        <f>IF('BW (D)'!X208&gt;0,'BW (D)'!X207,"")</f>
        <v>1</v>
      </c>
      <c r="L24" s="29">
        <f>IF('BW (D)'!Y208&gt;0,'BW (D)'!Y207,"")</f>
        <v>2</v>
      </c>
      <c r="M24" s="29">
        <f>IF('BW (D)'!Z208&gt;0,'BW (D)'!Z207,"")</f>
        <v>0</v>
      </c>
      <c r="N24" s="29">
        <f>IF('BW (D)'!AA208&gt;0,'BW (D)'!AA207,"")</f>
        <v>2</v>
      </c>
      <c r="O24" s="29">
        <f>IF('BW (D)'!AB208&gt;0,'BW (D)'!AB207,"")</f>
        <v>3</v>
      </c>
      <c r="P24" s="29">
        <f>IF('BW (D)'!AC208&gt;0,'BW (D)'!AC207,"")</f>
        <v>3</v>
      </c>
      <c r="Q24" s="29">
        <f>IF('BW (D)'!AD208&gt;0,'BW (D)'!AD207,"")</f>
        <v>4</v>
      </c>
      <c r="R24" s="29">
        <f>IF('BW (D)'!AE208&gt;0,'BW (D)'!AE207,"")</f>
        <v>2</v>
      </c>
      <c r="S24" s="29">
        <f>IF('BW (D)'!AF208&gt;0,'BW (D)'!AF207,"")</f>
        <v>0</v>
      </c>
      <c r="T24" s="29">
        <f>IF('BW (D)'!AG208&gt;0,'BW (D)'!AG207,"")</f>
        <v>4</v>
      </c>
      <c r="U24" s="29">
        <f>IF('BW (D)'!AH208&gt;0,'BW (D)'!AH207,"")</f>
        <v>7</v>
      </c>
      <c r="V24" s="29">
        <f>IF('BW (D)'!AI208&gt;0,'BW (D)'!AI207,"")</f>
        <v>13</v>
      </c>
      <c r="W24" s="29">
        <f>IF('BW (D)'!AJ208&gt;0,'BW (D)'!AJ207,"")</f>
        <v>4</v>
      </c>
      <c r="X24" s="29">
        <f>IF('BW (D)'!AK208&gt;0,'BW (D)'!AK207,"")</f>
        <v>17</v>
      </c>
      <c r="Y24" s="29">
        <f>IF('BW (D)'!AL208&gt;0,'BW (D)'!AL207,"")</f>
        <v>15</v>
      </c>
      <c r="Z24" s="29">
        <f>IF('BW (D)'!AM208&gt;0,'BW (D)'!AM207,"")</f>
        <v>39</v>
      </c>
      <c r="AA24" s="29">
        <f>IF('BW (D)'!AN208&gt;0,'BW (D)'!AN207,"")</f>
        <v>45</v>
      </c>
      <c r="AB24" s="29">
        <f>IF('BW (D)'!AO208&gt;0,'BW (D)'!AO207,"")</f>
        <v>126</v>
      </c>
      <c r="AC24" s="29">
        <f>IF('BW (D)'!AP208&gt;0,'BW (D)'!AP207,"")</f>
        <v>203</v>
      </c>
      <c r="AD24" s="29">
        <f>IF('BW (D)'!AQ208&gt;0,'BW (D)'!AQ207,"")</f>
        <v>349</v>
      </c>
      <c r="AE24" s="29">
        <f>IF('BW (D)'!AR208&gt;0,'BW (D)'!AR207,"")</f>
        <v>573</v>
      </c>
      <c r="AF24" s="29">
        <f>IF('BW (D)'!AS208&gt;0,'BW (D)'!AS207,"")</f>
        <v>2259</v>
      </c>
      <c r="AG24" s="29">
        <f>IF('BW (D)'!AT208&gt;0,'BW (D)'!AT207,"")</f>
        <v>8643</v>
      </c>
      <c r="AH24" s="29">
        <f>IF('BW (D)'!AU208&gt;0,'BW (D)'!AU207,"")</f>
        <v>2155</v>
      </c>
      <c r="AI24" s="29">
        <f>IF('BW (D)'!AV208&gt;0,'BW (D)'!AV207,"")</f>
        <v>1831</v>
      </c>
      <c r="AJ24" s="29">
        <f>IF('BW (D)'!AW208&gt;0,'BW (D)'!AW207,"")</f>
        <v>4869</v>
      </c>
      <c r="AK24" s="29">
        <f>IF('BW (D)'!AX208&gt;0,'BW (D)'!AX207,"")</f>
        <v>6879</v>
      </c>
      <c r="AL24" s="29">
        <f>IF('BW (D)'!AY208&gt;0,'BW (D)'!AY207,"")</f>
        <v>8713</v>
      </c>
      <c r="AM24" s="29">
        <f>IF('BW (D)'!AZ208&gt;0,'BW (D)'!AZ207,"")</f>
        <v>7002</v>
      </c>
      <c r="AN24" s="29">
        <f>IF('BW (D)'!BA208&gt;0,'BW (D)'!BA207,"")</f>
        <v>6624</v>
      </c>
      <c r="AO24" s="29">
        <f>IF('BW (D)'!BB208&gt;0,'BW (D)'!BB207,"")</f>
        <v>3247</v>
      </c>
      <c r="AP24" s="29">
        <f>IF('BW (D)'!BC208&gt;0,'BW (D)'!BC207,"")</f>
        <v>1217</v>
      </c>
      <c r="AQ24" s="29">
        <f>IF('BW (D)'!BD208&gt;0,'BW (D)'!BD207,"")</f>
        <v>2936</v>
      </c>
      <c r="AR24" s="29">
        <f>IF('BW (D)'!BE208&gt;0,'BW (D)'!BE207,"")</f>
        <v>4861</v>
      </c>
      <c r="AS24" s="29">
        <f>IF('BW (D)'!BF208&gt;0,'BW (D)'!BF207,"")</f>
        <v>6001</v>
      </c>
      <c r="AT24" s="29">
        <f>IF('BW (D)'!BG208&gt;0,'BW (D)'!BG207,"")</f>
        <v>1910</v>
      </c>
      <c r="AU24" s="29">
        <f>IF('BW (D)'!BH208&gt;0,'BW (D)'!BH207,"")</f>
        <v>3364</v>
      </c>
      <c r="AV24" s="29">
        <f>IF('BW (D)'!BI208&gt;0,'BW (D)'!BI207,"")</f>
        <v>10067</v>
      </c>
      <c r="AW24" s="29">
        <f>IF('BW (D)'!BJ208&gt;0,'BW (D)'!BJ207,"")</f>
        <v>631</v>
      </c>
      <c r="AX24" s="29">
        <f>IF('BW (D)'!BK208&gt;0,'BW (D)'!BK207,"")</f>
        <v>34</v>
      </c>
      <c r="AY24" s="29">
        <f>IF('BW (D)'!BL208&gt;0,'BW (D)'!BL207,"")</f>
        <v>45</v>
      </c>
      <c r="AZ24" s="29">
        <f>IF('BW (D)'!BM208&gt;0,'BW (D)'!BM207,"")</f>
        <v>2</v>
      </c>
      <c r="BA24" s="29">
        <f>IF('BW (D)'!BN208&gt;0,'BW (D)'!BN207,"")</f>
        <v>489</v>
      </c>
      <c r="BB24" s="26">
        <f>SUM(B24:BA24)</f>
        <v>85524</v>
      </c>
      <c r="BC24" s="31">
        <f>MAX('BW (D)'!O208:BN208)</f>
        <v>29</v>
      </c>
      <c r="BD24" s="27">
        <f t="shared" si="0"/>
        <v>2949.1034482758619</v>
      </c>
    </row>
    <row r="25" spans="1:56" x14ac:dyDescent="0.2">
      <c r="A25" s="67" t="s">
        <v>525</v>
      </c>
      <c r="B25" s="59">
        <f>IF('BY_LI (D)'!O93&gt;0,'BY_LI (D)'!O92,"")</f>
        <v>557</v>
      </c>
      <c r="C25" s="29">
        <f>IF('BY_LI (D)'!P93&gt;0,'BY_LI (D)'!P92,"")</f>
        <v>569</v>
      </c>
      <c r="D25" s="29">
        <f>IF('BY_LI (D)'!Q93&gt;0,'BY_LI (D)'!Q92,"")</f>
        <v>988</v>
      </c>
      <c r="E25" s="29">
        <f>IF('BY_LI (D)'!R93&gt;0,'BY_LI (D)'!R92,"")</f>
        <v>1101</v>
      </c>
      <c r="F25" s="29">
        <f>IF('BY_LI (D)'!S93&gt;0,'BY_LI (D)'!S92,"")</f>
        <v>85</v>
      </c>
      <c r="G25" s="29">
        <f>IF('BY_LI (D)'!T93&gt;0,'BY_LI (D)'!T92,"")</f>
        <v>87</v>
      </c>
      <c r="H25" s="29">
        <f>IF('BY_LI (D)'!U93&gt;0,'BY_LI (D)'!U92,"")</f>
        <v>32</v>
      </c>
      <c r="I25" s="29">
        <f>IF('BY_LI (D)'!V93&gt;0,'BY_LI (D)'!V92,"")</f>
        <v>37</v>
      </c>
      <c r="J25" s="29">
        <f>IF('BY_LI (D)'!W93&gt;0,'BY_LI (D)'!W92,"")</f>
        <v>5</v>
      </c>
      <c r="K25" s="29">
        <f>IF('BY_LI (D)'!X93&gt;0,'BY_LI (D)'!X92,"")</f>
        <v>4</v>
      </c>
      <c r="L25" s="29">
        <f>IF('BY_LI (D)'!Y93&gt;0,'BY_LI (D)'!Y92,"")</f>
        <v>6</v>
      </c>
      <c r="M25" s="29">
        <f>IF('BY_LI (D)'!Z93&gt;0,'BY_LI (D)'!Z92,"")</f>
        <v>1</v>
      </c>
      <c r="N25" s="29">
        <f>IF('BY_LI (D)'!AA93&gt;0,'BY_LI (D)'!AA92,"")</f>
        <v>7</v>
      </c>
      <c r="O25" s="29">
        <f>IF('BY_LI (D)'!AB93&gt;0,'BY_LI (D)'!AB92,"")</f>
        <v>11</v>
      </c>
      <c r="P25" s="29">
        <f>IF('BY_LI (D)'!AC93&gt;0,'BY_LI (D)'!AC92,"")</f>
        <v>19</v>
      </c>
      <c r="Q25" s="29">
        <f>IF('BY_LI (D)'!AD93&gt;0,'BY_LI (D)'!AD92,"")</f>
        <v>3</v>
      </c>
      <c r="R25" s="29">
        <f>IF('BY_LI (D)'!AE93&gt;0,'BY_LI (D)'!AE92,"")</f>
        <v>3</v>
      </c>
      <c r="S25" s="29">
        <f>IF('BY_LI (D)'!AF93&gt;0,'BY_LI (D)'!AF92,"")</f>
        <v>2</v>
      </c>
      <c r="T25" s="29">
        <f>IF('BY_LI (D)'!AG93&gt;0,'BY_LI (D)'!AG92,"")</f>
        <v>13</v>
      </c>
      <c r="U25" s="29">
        <f>IF('BY_LI (D)'!AH93&gt;0,'BY_LI (D)'!AH92,"")</f>
        <v>5</v>
      </c>
      <c r="V25" s="29">
        <f>IF('BY_LI (D)'!AI93&gt;0,'BY_LI (D)'!AI92,"")</f>
        <v>11</v>
      </c>
      <c r="W25" s="29">
        <f>IF('BY_LI (D)'!AJ93&gt;0,'BY_LI (D)'!AJ92,"")</f>
        <v>4</v>
      </c>
      <c r="X25" s="29">
        <f>IF('BY_LI (D)'!AK93&gt;0,'BY_LI (D)'!AK92,"")</f>
        <v>6</v>
      </c>
      <c r="Y25" s="29">
        <f>IF('BY_LI (D)'!AL93&gt;0,'BY_LI (D)'!AL92,"")</f>
        <v>6</v>
      </c>
      <c r="Z25" s="29">
        <f>IF('BY_LI (D)'!AM93&gt;0,'BY_LI (D)'!AM92,"")</f>
        <v>16</v>
      </c>
      <c r="AA25" s="29">
        <f>IF('BY_LI (D)'!AN93&gt;0,'BY_LI (D)'!AN92,"")</f>
        <v>9</v>
      </c>
      <c r="AB25" s="29">
        <f>IF('BY_LI (D)'!AO93&gt;0,'BY_LI (D)'!AO92,"")</f>
        <v>54</v>
      </c>
      <c r="AC25" s="29">
        <f>IF('BY_LI (D)'!AP93&gt;0,'BY_LI (D)'!AP92,"")</f>
        <v>150</v>
      </c>
      <c r="AD25" s="29">
        <f>IF('BY_LI (D)'!AQ93&gt;0,'BY_LI (D)'!AQ92,"")</f>
        <v>142</v>
      </c>
      <c r="AE25" s="29">
        <f>IF('BY_LI (D)'!AR93&gt;0,'BY_LI (D)'!AR92,"")</f>
        <v>777</v>
      </c>
      <c r="AF25" s="29">
        <f>IF('BY_LI (D)'!AS93&gt;0,'BY_LI (D)'!AS92,"")</f>
        <v>2912</v>
      </c>
      <c r="AG25" s="29">
        <f>IF('BY_LI (D)'!AT93&gt;0,'BY_LI (D)'!AT92,"")</f>
        <v>2049</v>
      </c>
      <c r="AH25" s="29">
        <f>IF('BY_LI (D)'!AU93&gt;0,'BY_LI (D)'!AU92,"")</f>
        <v>1669</v>
      </c>
      <c r="AI25" s="29">
        <f>IF('BY_LI (D)'!AV93&gt;0,'BY_LI (D)'!AV92,"")</f>
        <v>3208</v>
      </c>
      <c r="AJ25" s="29">
        <f>IF('BY_LI (D)'!AW93&gt;0,'BY_LI (D)'!AW92,"")</f>
        <v>3052</v>
      </c>
      <c r="AK25" s="29">
        <f>IF('BY_LI (D)'!AX93&gt;0,'BY_LI (D)'!AX92,"")</f>
        <v>6598</v>
      </c>
      <c r="AL25" s="29">
        <f>IF('BY_LI (D)'!AY93&gt;0,'BY_LI (D)'!AY92,"")</f>
        <v>6551</v>
      </c>
      <c r="AM25" s="29">
        <f>IF('BY_LI (D)'!AZ93&gt;0,'BY_LI (D)'!AZ92,"")</f>
        <v>9674</v>
      </c>
      <c r="AN25" s="29" t="str">
        <f>IF('BY_LI (D)'!BA93&gt;0,'BY_LI (D)'!BA92,"")</f>
        <v/>
      </c>
      <c r="AO25" s="29" t="str">
        <f>IF('BY_LI (D)'!BB93&gt;0,'BY_LI (D)'!BB92,"")</f>
        <v/>
      </c>
      <c r="AP25" s="29" t="str">
        <f>IF('BY_LI (D)'!BC93&gt;0,'BY_LI (D)'!BC92,"")</f>
        <v/>
      </c>
      <c r="AQ25" s="29" t="str">
        <f>IF('BY_LI (D)'!BD93&gt;0,'BY_LI (D)'!BD92,"")</f>
        <v/>
      </c>
      <c r="AR25" s="29" t="str">
        <f>IF('BY_LI (D)'!BE93&gt;0,'BY_LI (D)'!BE92,"")</f>
        <v/>
      </c>
      <c r="AS25" s="29" t="str">
        <f>IF('BY_LI (D)'!BF93&gt;0,'BY_LI (D)'!BF92,"")</f>
        <v/>
      </c>
      <c r="AT25" s="29" t="str">
        <f>IF('BY_LI (D)'!BG93&gt;0,'BY_LI (D)'!BG92,"")</f>
        <v/>
      </c>
      <c r="AU25" s="29" t="str">
        <f>IF('BY_LI (D)'!BH93&gt;0,'BY_LI (D)'!BH92,"")</f>
        <v/>
      </c>
      <c r="AV25" s="29" t="str">
        <f>IF('BY_LI (D)'!BI93&gt;0,'BY_LI (D)'!BI92,"")</f>
        <v/>
      </c>
      <c r="AW25" s="29" t="str">
        <f>IF('BY_LI (D)'!BJ93&gt;0,'BY_LI (D)'!BJ92,"")</f>
        <v/>
      </c>
      <c r="AX25" s="29" t="str">
        <f>IF('BY_LI (D)'!BK93&gt;0,'BY_LI (D)'!BK92,"")</f>
        <v/>
      </c>
      <c r="AY25" s="29" t="str">
        <f>IF('BY_LI (D)'!BL93&gt;0,'BY_LI (D)'!BL92,"")</f>
        <v/>
      </c>
      <c r="AZ25" s="29" t="str">
        <f>IF('BY_LI (D)'!BM93&gt;0,'BY_LI (D)'!BM92,"")</f>
        <v/>
      </c>
      <c r="BA25" s="29" t="str">
        <f>IF('BY_LI (D)'!BN93&gt;0,'BY_LI (D)'!BN92,"")</f>
        <v/>
      </c>
      <c r="BB25" s="26">
        <f>SUM(B25:BA25)</f>
        <v>40423</v>
      </c>
      <c r="BC25" s="31">
        <f>MAX('BY_LI (D)'!O93:BN93)</f>
        <v>17</v>
      </c>
      <c r="BD25" s="27">
        <f t="shared" si="0"/>
        <v>2377.8235294117649</v>
      </c>
    </row>
    <row r="26" spans="1:56" x14ac:dyDescent="0.2">
      <c r="A26" s="60" t="s">
        <v>439</v>
      </c>
      <c r="B26" s="61">
        <f>IF('Lyon (F)'!O163&gt;0,'Lyon (F)'!O162,"")</f>
        <v>57</v>
      </c>
      <c r="C26" s="29">
        <f>IF('Lyon (F)'!P163&gt;0,'Lyon (F)'!P162,"")</f>
        <v>56</v>
      </c>
      <c r="D26" s="29">
        <f>IF('Lyon (F)'!Q163&gt;0,'Lyon (F)'!Q162,"")</f>
        <v>59</v>
      </c>
      <c r="E26" s="29">
        <f>IF('Lyon (F)'!R163&gt;0,'Lyon (F)'!R162,"")</f>
        <v>61</v>
      </c>
      <c r="F26" s="29">
        <f>IF('Lyon (F)'!S163&gt;0,'Lyon (F)'!S162,"")</f>
        <v>19</v>
      </c>
      <c r="G26" s="29">
        <f>IF('Lyon (F)'!T163&gt;0,'Lyon (F)'!T162,"")</f>
        <v>20</v>
      </c>
      <c r="H26" s="29">
        <f>IF('Lyon (F)'!U163&gt;0,'Lyon (F)'!U162,"")</f>
        <v>38</v>
      </c>
      <c r="I26" s="29">
        <f>IF('Lyon (F)'!V163&gt;0,'Lyon (F)'!V162,"")</f>
        <v>43</v>
      </c>
      <c r="J26" s="29">
        <f>IF('Lyon (F)'!W163&gt;0,'Lyon (F)'!W162,"")</f>
        <v>5</v>
      </c>
      <c r="K26" s="29">
        <f>IF('Lyon (F)'!X163&gt;0,'Lyon (F)'!X162,"")</f>
        <v>7</v>
      </c>
      <c r="L26" s="29">
        <f>IF('Lyon (F)'!Y163&gt;0,'Lyon (F)'!Y162,"")</f>
        <v>5</v>
      </c>
      <c r="M26" s="29">
        <f>IF('Lyon (F)'!Z163&gt;0,'Lyon (F)'!Z162,"")</f>
        <v>10</v>
      </c>
      <c r="N26" s="29">
        <f>IF('Lyon (F)'!AA163&gt;0,'Lyon (F)'!AA162,"")</f>
        <v>5</v>
      </c>
      <c r="O26" s="29">
        <f>IF('Lyon (F)'!AB163&gt;0,'Lyon (F)'!AB162,"")</f>
        <v>4</v>
      </c>
      <c r="P26" s="29">
        <f>IF('Lyon (F)'!AC163&gt;0,'Lyon (F)'!AC162,"")</f>
        <v>3</v>
      </c>
      <c r="Q26" s="29">
        <f>IF('Lyon (F)'!AD163&gt;0,'Lyon (F)'!AD162,"")</f>
        <v>53</v>
      </c>
      <c r="R26" s="29">
        <f>IF('Lyon (F)'!AE163&gt;0,'Lyon (F)'!AE162,"")</f>
        <v>57</v>
      </c>
      <c r="S26" s="29">
        <f>IF('Lyon (F)'!AF163&gt;0,'Lyon (F)'!AF162,"")</f>
        <v>32</v>
      </c>
      <c r="T26" s="29">
        <f>IF('Lyon (F)'!AG163&gt;0,'Lyon (F)'!AG162,"")</f>
        <v>186</v>
      </c>
      <c r="U26" s="29">
        <f>IF('Lyon (F)'!AH163&gt;0,'Lyon (F)'!AH162,"")</f>
        <v>35</v>
      </c>
      <c r="V26" s="29">
        <f>IF('Lyon (F)'!AI163&gt;0,'Lyon (F)'!AI162,"")</f>
        <v>37</v>
      </c>
      <c r="W26" s="29">
        <f>IF('Lyon (F)'!AJ163&gt;0,'Lyon (F)'!AJ162,"")</f>
        <v>39</v>
      </c>
      <c r="X26" s="29">
        <f>IF('Lyon (F)'!AK163&gt;0,'Lyon (F)'!AK162,"")</f>
        <v>201</v>
      </c>
      <c r="Y26" s="29">
        <f>IF('Lyon (F)'!AL163&gt;0,'Lyon (F)'!AL162,"")</f>
        <v>497</v>
      </c>
      <c r="Z26" s="29">
        <f>IF('Lyon (F)'!AM163&gt;0,'Lyon (F)'!AM162,"")</f>
        <v>71</v>
      </c>
      <c r="AA26" s="29">
        <f>IF('Lyon (F)'!AN163&gt;0,'Lyon (F)'!AN162,"")</f>
        <v>365</v>
      </c>
      <c r="AB26" s="29">
        <f>IF('Lyon (F)'!AO163&gt;0,'Lyon (F)'!AO162,"")</f>
        <v>1115</v>
      </c>
      <c r="AC26" s="29">
        <f>IF('Lyon (F)'!AP163&gt;0,'Lyon (F)'!AP162,"")</f>
        <v>1760</v>
      </c>
      <c r="AD26" s="29">
        <f>IF('Lyon (F)'!AQ163&gt;0,'Lyon (F)'!AQ162,"")</f>
        <v>2142</v>
      </c>
      <c r="AE26" s="29">
        <f>IF('Lyon (F)'!AR163&gt;0,'Lyon (F)'!AR162,"")</f>
        <v>937</v>
      </c>
      <c r="AF26" s="29">
        <f>IF('Lyon (F)'!AS163&gt;0,'Lyon (F)'!AS162,"")</f>
        <v>1128</v>
      </c>
      <c r="AG26" s="29">
        <f>IF('Lyon (F)'!AT163&gt;0,'Lyon (F)'!AT162,"")</f>
        <v>3528</v>
      </c>
      <c r="AH26" s="29">
        <f>IF('Lyon (F)'!AU163&gt;0,'Lyon (F)'!AU162,"")</f>
        <v>4088</v>
      </c>
      <c r="AI26" s="29">
        <f>IF('Lyon (F)'!AV163&gt;0,'Lyon (F)'!AV162,"")</f>
        <v>2275</v>
      </c>
      <c r="AJ26" s="29">
        <f>IF('Lyon (F)'!AW163&gt;0,'Lyon (F)'!AW162,"")</f>
        <v>765</v>
      </c>
      <c r="AK26" s="29">
        <f>IF('Lyon (F)'!AX163&gt;0,'Lyon (F)'!AX162,"")</f>
        <v>184</v>
      </c>
      <c r="AL26" s="29">
        <f>IF('Lyon (F)'!AY163&gt;0,'Lyon (F)'!AY162,"")</f>
        <v>229</v>
      </c>
      <c r="AM26" s="29">
        <f>IF('Lyon (F)'!AZ163&gt;0,'Lyon (F)'!AZ162,"")</f>
        <v>240</v>
      </c>
      <c r="AN26" s="29">
        <f>IF('Lyon (F)'!BA163&gt;0,'Lyon (F)'!BA162,"")</f>
        <v>250</v>
      </c>
      <c r="AO26" s="29">
        <f>IF('Lyon (F)'!BB163&gt;0,'Lyon (F)'!BB162,"")</f>
        <v>183</v>
      </c>
      <c r="AP26" s="29">
        <f>IF('Lyon (F)'!BC163&gt;0,'Lyon (F)'!BC162,"")</f>
        <v>179</v>
      </c>
      <c r="AQ26" s="29" t="str">
        <f>IF('Lyon (F)'!BD163&gt;0,'Lyon (F)'!BD162,"")</f>
        <v/>
      </c>
      <c r="AR26" s="29" t="str">
        <f>IF('Lyon (F)'!BE163&gt;0,'Lyon (F)'!BE162,"")</f>
        <v/>
      </c>
      <c r="AS26" s="29" t="str">
        <f>IF('Lyon (F)'!BF163&gt;0,'Lyon (F)'!BF162,"")</f>
        <v/>
      </c>
      <c r="AT26" s="29" t="str">
        <f>IF('Lyon (F)'!BG163&gt;0,'Lyon (F)'!BG162,"")</f>
        <v/>
      </c>
      <c r="AU26" s="29" t="str">
        <f>IF('Lyon (F)'!BH163&gt;0,'Lyon (F)'!BH162,"")</f>
        <v/>
      </c>
      <c r="AV26" s="29" t="str">
        <f>IF('Lyon (F)'!BI163&gt;0,'Lyon (F)'!BI162,"")</f>
        <v/>
      </c>
      <c r="AW26" s="29" t="str">
        <f>IF('Lyon (F)'!BJ163&gt;0,'Lyon (F)'!BJ162,"")</f>
        <v/>
      </c>
      <c r="AX26" s="29" t="str">
        <f>IF('Lyon (F)'!BK163&gt;0,'Lyon (F)'!BK162,"")</f>
        <v/>
      </c>
      <c r="AY26" s="29" t="str">
        <f>IF('Lyon (F)'!BL163&gt;0,'Lyon (F)'!BL162,"")</f>
        <v/>
      </c>
      <c r="AZ26" s="29" t="str">
        <f>IF('Lyon (F)'!BM163&gt;0,'Lyon (F)'!BM162,"")</f>
        <v/>
      </c>
      <c r="BA26" s="29" t="str">
        <f>IF('Lyon (F)'!BN163&gt;0,'Lyon (F)'!BN162,"")</f>
        <v/>
      </c>
      <c r="BB26" s="26">
        <f t="shared" ref="BB26:BB28" si="2">SUM(B26:BA26)</f>
        <v>20968</v>
      </c>
      <c r="BC26" s="31">
        <f>MAX('Lyon (F)'!O83:BN83)</f>
        <v>11</v>
      </c>
      <c r="BD26" s="27">
        <f t="shared" si="0"/>
        <v>1906.1818181818182</v>
      </c>
    </row>
    <row r="27" spans="1:56" x14ac:dyDescent="0.2">
      <c r="A27" s="67"/>
      <c r="B27" s="5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5"/>
      <c r="T27" s="25"/>
      <c r="U27" s="25"/>
      <c r="V27" s="25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6">
        <f t="shared" si="2"/>
        <v>0</v>
      </c>
    </row>
    <row r="28" spans="1:56" x14ac:dyDescent="0.2">
      <c r="A28" s="60"/>
      <c r="B28" s="61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5"/>
      <c r="T28" s="25"/>
      <c r="U28" s="25"/>
      <c r="V28" s="25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94">
        <f t="shared" si="2"/>
        <v>0</v>
      </c>
      <c r="BC28" s="95"/>
      <c r="BD28" s="96"/>
    </row>
    <row r="29" spans="1:56" ht="12.75" x14ac:dyDescent="0.2">
      <c r="BA29" s="75" t="s">
        <v>908</v>
      </c>
      <c r="BB29" s="82">
        <f>SUM(BB5:BB28)</f>
        <v>1224506.9666666668</v>
      </c>
      <c r="BC29" s="83">
        <f>SUM(BC5:BC28)</f>
        <v>269</v>
      </c>
      <c r="BD29" s="93">
        <f>BB29/BC29</f>
        <v>4552.0705080545231</v>
      </c>
    </row>
    <row r="30" spans="1:56" x14ac:dyDescent="0.2">
      <c r="BC30" s="31"/>
      <c r="BD30" s="28"/>
    </row>
    <row r="31" spans="1:56" x14ac:dyDescent="0.2">
      <c r="A31" s="101" t="s">
        <v>73</v>
      </c>
      <c r="B31" s="102">
        <f>SUM(B3:B28)</f>
        <v>2637</v>
      </c>
      <c r="C31" s="102">
        <f t="shared" ref="C31:BA31" si="3">SUM(C3:C28)</f>
        <v>1719.4</v>
      </c>
      <c r="D31" s="102">
        <f t="shared" si="3"/>
        <v>1357.4</v>
      </c>
      <c r="E31" s="102">
        <f t="shared" si="3"/>
        <v>1680.9</v>
      </c>
      <c r="F31" s="102">
        <f t="shared" si="3"/>
        <v>480.5</v>
      </c>
      <c r="G31" s="102">
        <f t="shared" si="3"/>
        <v>412.5</v>
      </c>
      <c r="H31" s="102">
        <f t="shared" si="3"/>
        <v>227</v>
      </c>
      <c r="I31" s="102">
        <f t="shared" si="3"/>
        <v>305</v>
      </c>
      <c r="J31" s="102">
        <f t="shared" si="3"/>
        <v>176</v>
      </c>
      <c r="K31" s="102">
        <f t="shared" si="3"/>
        <v>63</v>
      </c>
      <c r="L31" s="102">
        <f t="shared" si="3"/>
        <v>68</v>
      </c>
      <c r="M31" s="102">
        <f t="shared" si="3"/>
        <v>79</v>
      </c>
      <c r="N31" s="102">
        <f t="shared" si="3"/>
        <v>320</v>
      </c>
      <c r="O31" s="102">
        <f t="shared" si="3"/>
        <v>225</v>
      </c>
      <c r="P31" s="102">
        <f t="shared" si="3"/>
        <v>471</v>
      </c>
      <c r="Q31" s="102">
        <f t="shared" si="3"/>
        <v>295</v>
      </c>
      <c r="R31" s="102">
        <f t="shared" si="3"/>
        <v>241</v>
      </c>
      <c r="S31" s="102">
        <f t="shared" si="3"/>
        <v>161</v>
      </c>
      <c r="T31" s="102">
        <f t="shared" si="3"/>
        <v>334.5</v>
      </c>
      <c r="U31" s="102">
        <f t="shared" si="3"/>
        <v>323</v>
      </c>
      <c r="V31" s="102">
        <f t="shared" si="3"/>
        <v>352</v>
      </c>
      <c r="W31" s="102">
        <f t="shared" si="3"/>
        <v>432.5</v>
      </c>
      <c r="X31" s="102">
        <f t="shared" si="3"/>
        <v>507.5</v>
      </c>
      <c r="Y31" s="102">
        <f t="shared" si="3"/>
        <v>1077</v>
      </c>
      <c r="Z31" s="102">
        <f t="shared" si="3"/>
        <v>1004.75</v>
      </c>
      <c r="AA31" s="102">
        <f t="shared" si="3"/>
        <v>3611.5</v>
      </c>
      <c r="AB31" s="102">
        <f t="shared" si="3"/>
        <v>6073.5</v>
      </c>
      <c r="AC31" s="102">
        <f t="shared" si="3"/>
        <v>13624.75</v>
      </c>
      <c r="AD31" s="102">
        <f t="shared" si="3"/>
        <v>26866</v>
      </c>
      <c r="AE31" s="102">
        <f t="shared" si="3"/>
        <v>33683</v>
      </c>
      <c r="AF31" s="102">
        <f t="shared" si="3"/>
        <v>36976</v>
      </c>
      <c r="AG31" s="102">
        <f t="shared" si="3"/>
        <v>55236.916666666672</v>
      </c>
      <c r="AH31" s="102">
        <f>SUM(AH3:AH28)</f>
        <v>46730.35</v>
      </c>
      <c r="AI31" s="102">
        <f t="shared" si="3"/>
        <v>51190</v>
      </c>
      <c r="AJ31" s="102">
        <f t="shared" si="3"/>
        <v>66977</v>
      </c>
      <c r="AK31" s="102">
        <f t="shared" si="3"/>
        <v>81345.600000000006</v>
      </c>
      <c r="AL31" s="102">
        <f t="shared" si="3"/>
        <v>86133.5</v>
      </c>
      <c r="AM31" s="102">
        <f t="shared" si="3"/>
        <v>91510.3</v>
      </c>
      <c r="AN31" s="102">
        <f t="shared" si="3"/>
        <v>86899.05</v>
      </c>
      <c r="AO31" s="102">
        <f t="shared" si="3"/>
        <v>65999.55</v>
      </c>
      <c r="AP31" s="102">
        <f t="shared" si="3"/>
        <v>41073.5</v>
      </c>
      <c r="AQ31" s="102">
        <f t="shared" si="3"/>
        <v>51016.5</v>
      </c>
      <c r="AR31" s="102">
        <f t="shared" si="3"/>
        <v>66354</v>
      </c>
      <c r="AS31" s="102">
        <f t="shared" si="3"/>
        <v>73349</v>
      </c>
      <c r="AT31" s="102">
        <f t="shared" si="3"/>
        <v>51304.5</v>
      </c>
      <c r="AU31" s="102">
        <f t="shared" si="3"/>
        <v>63445.5</v>
      </c>
      <c r="AV31" s="102">
        <f t="shared" si="3"/>
        <v>110087</v>
      </c>
      <c r="AW31" s="102">
        <f t="shared" si="3"/>
        <v>25229</v>
      </c>
      <c r="AX31" s="102">
        <f t="shared" si="3"/>
        <v>4470</v>
      </c>
      <c r="AY31" s="102">
        <f t="shared" si="3"/>
        <v>5175</v>
      </c>
      <c r="AZ31" s="102">
        <f t="shared" si="3"/>
        <v>2585</v>
      </c>
      <c r="BA31" s="102">
        <f t="shared" si="3"/>
        <v>3823</v>
      </c>
    </row>
    <row r="32" spans="1:56" x14ac:dyDescent="0.2">
      <c r="A32" s="101" t="s">
        <v>876</v>
      </c>
      <c r="B32" s="102">
        <f>AR!O18+'FiBL_VM (AG)'!R78+AG_VM!R158+BE!P83+BL_VM!R58+FR_VM!R33+GR!O38+GE!O78+JU!O18+NE!O23+SG!O163+LU!O48+SO_VM!R33+SH!O83+VD_VM!R83+TG_VM!R108+NW!O18+VS_VM!R73+TI_VM!R63+ZH_VM!R308+'Vbg(A)'!O43+'BW (D)'!O208+'BY_LI (D)'!O93+'Lyon (F)'!O163</f>
        <v>132</v>
      </c>
      <c r="C32" s="102">
        <f>AR!P18+'FiBL_VM (AG)'!S78+AG_VM!S158+BE!Q83+BL_VM!S58+FR_VM!S33+GR!P38+GE!P78+JU!P18+NE!P23+SG!P163+LU!P48+SO_VM!S33+SH!P83+VD_VM!S83+TG_VM!S108+NW!P18+VS_VM!S73+TI_VM!S63+ZH_VM!S308+'Vbg(A)'!P43+'BW (D)'!P208+'BY_LI (D)'!P93+'Lyon (F)'!P163</f>
        <v>129</v>
      </c>
      <c r="D32" s="102">
        <f>AR!Q18+'FiBL_VM (AG)'!T78+AG_VM!T158+BE!R83+BL_VM!T58+FR_VM!T33+GR!Q38+GE!Q78+JU!Q18+NE!Q23+SG!Q163+LU!Q48+SO_VM!T33+SH!Q83+VD_VM!T83+TG_VM!T108+NW!Q18+VS_VM!T73+TI_VM!T63+ZH_VM!T308+'Vbg(A)'!Q43+'BW (D)'!Q208+'BY_LI (D)'!Q93+'Lyon (F)'!Q163</f>
        <v>120</v>
      </c>
      <c r="E32" s="102">
        <f>AR!R18+'FiBL_VM (AG)'!U78+AG_VM!U158+BE!S83+BL_VM!U58+FR_VM!U33+GR!R38+GE!R78+JU!R18+NE!R23+SG!R163+LU!R48+SO_VM!U33+SH!R83+VD_VM!U83+TG_VM!U108+NW!R18+VS_VM!U73+TI_VM!U63+ZH_VM!U308+'Vbg(A)'!R43+'BW (D)'!R208+'BY_LI (D)'!R93+'Lyon (F)'!R163</f>
        <v>135</v>
      </c>
      <c r="F32" s="102">
        <f>AR!S18+'FiBL_VM (AG)'!V78+AG_VM!V158+BE!T83+BL_VM!V58+FR_VM!V33+GR!S38+GE!S78+JU!S18+NE!S23+SG!S163+LU!S48+SO_VM!V33+SH!S83+VD_VM!V83+TG_VM!V108+NW!S18+VS_VM!V73+TI_VM!V63+ZH_VM!V308+'Vbg(A)'!S43+'BW (D)'!S208+'BY_LI (D)'!S93+'Lyon (F)'!S163</f>
        <v>109</v>
      </c>
      <c r="G32" s="102">
        <f>AR!T18+'FiBL_VM (AG)'!W78+AG_VM!W158+BE!U83+BL_VM!W58+FR_VM!W33+GR!T38+GE!T78+JU!T18+NE!T23+SG!T163+LU!T48+SO_VM!W33+SH!T83+VD_VM!W83+TG_VM!W108+NW!T18+VS_VM!W73+TI_VM!W63+ZH_VM!W308+'Vbg(A)'!T43+'BW (D)'!T208+'BY_LI (D)'!T93+'Lyon (F)'!T163</f>
        <v>130</v>
      </c>
      <c r="H32" s="102">
        <f>AR!U18+'FiBL_VM (AG)'!X78+AG_VM!X158+BE!V83+BL_VM!X58+FR_VM!X33+GR!U38+GE!U78+JU!U18+NE!U23+SG!U163+LU!U48+SO_VM!X33+SH!U83+VD_VM!X83+TG_VM!X108+NW!U18+VS_VM!X73+TI_VM!X63+ZH_VM!X308+'Vbg(A)'!U43+'BW (D)'!U208+'BY_LI (D)'!U93+'Lyon (F)'!U163</f>
        <v>123</v>
      </c>
      <c r="I32" s="102">
        <f>AR!V18+'FiBL_VM (AG)'!Y78+AG_VM!Y158+BE!W83+BL_VM!Y58+FR_VM!Y33+GR!V38+GE!V78+JU!V18+NE!V23+SG!V163+LU!V48+SO_VM!Y33+SH!V83+VD_VM!Y83+TG_VM!Y108+NW!V18+VS_VM!Y73+TI_VM!Y63+ZH_VM!Y308+'Vbg(A)'!V43+'BW (D)'!V208+'BY_LI (D)'!V93+'Lyon (F)'!V163</f>
        <v>146</v>
      </c>
      <c r="J32" s="102">
        <f>AR!W18+'FiBL_VM (AG)'!Z78+AG_VM!Z158+BE!X83+BL_VM!Z58+FR_VM!Z33+GR!W38+GE!W78+JU!W18+NE!W23+SG!W163+LU!W48+SO_VM!Z33+SH!W83+VD_VM!Z83+TG_VM!Z108+NW!W18+VS_VM!Z73+TI_VM!Z63+ZH_VM!Z308+'Vbg(A)'!W43+'BW (D)'!W208+'BY_LI (D)'!W93+'Lyon (F)'!W163</f>
        <v>144</v>
      </c>
      <c r="K32" s="102">
        <f>AR!X18+'FiBL_VM (AG)'!AA78+AG_VM!AA158+BE!Y83+BL_VM!AA58+FR_VM!AA33+GR!X38+GE!X78+JU!X18+NE!X23+SG!X163+LU!X48+SO_VM!AA33+SH!X83+VD_VM!AA83+TG_VM!AA108+NW!X18+VS_VM!AA73+TI_VM!AA63+ZH_VM!AA308+'Vbg(A)'!X43+'BW (D)'!X208+'BY_LI (D)'!X93+'Lyon (F)'!X163</f>
        <v>147</v>
      </c>
      <c r="L32" s="102">
        <f>AR!Y18+'FiBL_VM (AG)'!AB78+AG_VM!AB158+BE!Z83+BL_VM!AB58+FR_VM!AB33+GR!Y38+GE!Y78+JU!Y18+NE!Y23+SG!Y163+LU!Y48+SO_VM!AB33+SH!Y83+VD_VM!AB83+TG_VM!AB108+NW!Y18+VS_VM!AB73+TI_VM!AB63+ZH_VM!AB308+'Vbg(A)'!Y43+'BW (D)'!Y208+'BY_LI (D)'!Y93+'Lyon (F)'!Y163</f>
        <v>137</v>
      </c>
      <c r="M32" s="102">
        <f>AR!Z18+'FiBL_VM (AG)'!AC78+AG_VM!AC158+BE!AA83+BL_VM!AC58+FR_VM!AC33+GR!Z38+GE!Z78+JU!Z18+NE!Z23+SG!Z163+LU!Z48+SO_VM!AC33+SH!Z83+VD_VM!AC83+TG_VM!AC108+NW!Z18+VS_VM!AC73+TI_VM!AC63+ZH_VM!AC308+'Vbg(A)'!Z43+'BW (D)'!Z208+'BY_LI (D)'!Z93+'Lyon (F)'!Z163</f>
        <v>148</v>
      </c>
      <c r="N32" s="102">
        <f>AR!AA18+'FiBL_VM (AG)'!AD78+AG_VM!AD158+BE!AB83+BL_VM!AD58+FR_VM!AD33+GR!AA38+GE!AA78+JU!AA18+NE!AA23+SG!AA163+LU!AA48+SO_VM!AD33+SH!AA83+VD_VM!AD83+TG_VM!AD108+NW!AA18+VS_VM!AD73+TI_VM!AD63+ZH_VM!AD308+'Vbg(A)'!AA43+'BW (D)'!AA208+'BY_LI (D)'!AA93+'Lyon (F)'!AA163</f>
        <v>148</v>
      </c>
      <c r="O32" s="102">
        <f>AR!AB18+'FiBL_VM (AG)'!AE78+AG_VM!AE158+BE!AC83+BL_VM!AE58+FR_VM!AE33+GR!AB38+GE!AB78+JU!AB18+NE!AB23+SG!AB163+LU!AB48+SO_VM!AE33+SH!AB83+VD_VM!AE83+TG_VM!AE108+NW!AB18+VS_VM!AE73+TI_VM!AE63+ZH_VM!AE308+'Vbg(A)'!AB43+'BW (D)'!AB208+'BY_LI (D)'!AB93+'Lyon (F)'!AB163</f>
        <v>162</v>
      </c>
      <c r="P32" s="102">
        <f>AR!AC18+'FiBL_VM (AG)'!AF78+AG_VM!AF158+BE!AD83+BL_VM!AF58+FR_VM!AF33+GR!AC38+GE!AC78+JU!AC18+NE!AC23+SG!AC163+LU!AC48+SO_VM!AF33+SH!AC83+VD_VM!AF83+TG_VM!AF108+NW!AC18+VS_VM!AF73+TI_VM!AF63+ZH_VM!AF308+'Vbg(A)'!AC43+'BW (D)'!AC208+'BY_LI (D)'!AC93+'Lyon (F)'!AC163</f>
        <v>143</v>
      </c>
      <c r="Q32" s="102">
        <f>AR!AD18+'FiBL_VM (AG)'!AG78+AG_VM!AG158+BE!AE83+BL_VM!AG58+FR_VM!AG33+GR!AD38+GE!AD78+JU!AD18+NE!AD23+SG!AD163+LU!AD48+SO_VM!AG33+SH!AD83+VD_VM!AG83+TG_VM!AG108+NW!AD18+VS_VM!AG73+TI_VM!AG63+ZH_VM!AG308+'Vbg(A)'!AD43+'BW (D)'!AD208+'BY_LI (D)'!AD93+'Lyon (F)'!AD163</f>
        <v>159</v>
      </c>
      <c r="R32" s="102">
        <f>AR!AE18+'FiBL_VM (AG)'!AH78+AG_VM!AH158+BE!AF83+BL_VM!AH58+FR_VM!AH33+GR!AE38+GE!AE78+JU!AE18+NE!AE23+SG!AE163+LU!AE48+SO_VM!AH33+SH!AE83+VD_VM!AH83+TG_VM!AH108+NW!AE18+VS_VM!AH73+TI_VM!AH63+ZH_VM!AH308+'Vbg(A)'!AE43+'BW (D)'!AE208+'BY_LI (D)'!AE93+'Lyon (F)'!AE163</f>
        <v>176</v>
      </c>
      <c r="S32" s="102">
        <f>AR!AF18+'FiBL_VM (AG)'!AI78+AG_VM!AI158+BE!AG83+BL_VM!AI58+FR_VM!AI33+GR!AF38+GE!AF78+JU!AF18+NE!AF23+SG!AF163+LU!AF48+SO_VM!AI33+SH!AF83+VD_VM!AI83+TG_VM!AI108+NW!AF18+VS_VM!AI73+TI_VM!AI63+ZH_VM!AI308+'Vbg(A)'!AF43+'BW (D)'!AF208+'BY_LI (D)'!AF93+'Lyon (F)'!AF163</f>
        <v>186</v>
      </c>
      <c r="T32" s="102">
        <f>AR!AG18+'FiBL_VM (AG)'!AJ78+AG_VM!AJ158+BE!AH83+BL_VM!AJ58+FR_VM!AJ33+GR!AG38+GE!AG78+JU!AG18+NE!AG23+SG!AG163+LU!AG48+SO_VM!AJ33+SH!AG83+VD_VM!AJ83+TG_VM!AJ108+NW!AG18+VS_VM!AJ73+TI_VM!AJ63+ZH_VM!AJ308+'Vbg(A)'!AG43+'BW (D)'!AG208+'BY_LI (D)'!AG93+'Lyon (F)'!AG163</f>
        <v>192</v>
      </c>
      <c r="U32" s="102">
        <f>AR!AH18+'FiBL_VM (AG)'!AK78+AG_VM!AK158+BE!AI83+BL_VM!AK58+FR_VM!AK33+GR!AH38+GE!AH78+JU!AH18+NE!AH23+SG!AH163+LU!AH48+SO_VM!AK33+SH!AH83+VD_VM!AK83+TG_VM!AK108+NW!AH18+VS_VM!AK73+TI_VM!AK63+ZH_VM!AK308+'Vbg(A)'!AH43+'BW (D)'!AH208+'BY_LI (D)'!AH93+'Lyon (F)'!AH163</f>
        <v>193</v>
      </c>
      <c r="V32" s="102">
        <f>AR!AI18+'FiBL_VM (AG)'!AL78+AG_VM!AL158+BE!AJ83+BL_VM!AL58+FR_VM!AL33+GR!AI38+GE!AI78+JU!AI18+NE!AI23+SG!AI163+LU!AI48+SO_VM!AL33+SH!AI83+VD_VM!AL83+TG_VM!AL108+NW!AI18+VS_VM!AL73+TI_VM!AL63+ZH_VM!AL308+'Vbg(A)'!AI43+'BW (D)'!AI208+'BY_LI (D)'!AI93+'Lyon (F)'!AI163</f>
        <v>198</v>
      </c>
      <c r="W32" s="102">
        <f>AR!AJ18+'FiBL_VM (AG)'!AM78+AG_VM!AM158+BE!AK83+BL_VM!AM58+FR_VM!AM33+GR!AJ38+GE!AJ78+JU!AJ18+NE!AJ23+SG!AJ163+LU!AJ48+SO_VM!AM33+SH!AJ83+VD_VM!AM83+TG_VM!AM108+NW!AJ18+VS_VM!AM73+TI_VM!AM63+ZH_VM!AM308+'Vbg(A)'!AJ43+'BW (D)'!AJ208+'BY_LI (D)'!AJ93+'Lyon (F)'!AJ163</f>
        <v>227</v>
      </c>
      <c r="X32" s="102">
        <f>AR!AK18+'FiBL_VM (AG)'!AN78+AG_VM!AN158+BE!AL83+BL_VM!AN58+FR_VM!AN33+GR!AK38+GE!AK78+JU!AK18+NE!AK23+SG!AK163+LU!AK48+SO_VM!AN33+SH!AK83+VD_VM!AN83+TG_VM!AN108+NW!AK18+VS_VM!AN73+TI_VM!AN63+ZH_VM!AN308+'Vbg(A)'!AK43+'BW (D)'!AK208+'BY_LI (D)'!AK93+'Lyon (F)'!AK163</f>
        <v>230</v>
      </c>
      <c r="Y32" s="102">
        <f>AR!AL18+'FiBL_VM (AG)'!AO78+AG_VM!AO158+BE!AM83+BL_VM!AO58+FR_VM!AO33+GR!AL38+GE!AL78+JU!AL18+NE!AL23+SG!AL163+LU!AL48+SO_VM!AO33+SH!AL83+VD_VM!AO83+TG_VM!AO108+NW!AL18+VS_VM!AO73+TI_VM!AO63+ZH_VM!AO308+'Vbg(A)'!AL43+'BW (D)'!AL208+'BY_LI (D)'!AL93+'Lyon (F)'!AL163</f>
        <v>234</v>
      </c>
      <c r="Z32" s="102">
        <f>AR!AM18+'FiBL_VM (AG)'!AP78+AG_VM!AP158+BE!AN83+BL_VM!AP58+FR_VM!AP33+GR!AM38+GE!AM78+JU!AM18+NE!AM23+SG!AM163+LU!AM48+SO_VM!AP33+SH!AM83+VD_VM!AP83+TG_VM!AP108+NW!AM18+VS_VM!AP73+TI_VM!AP63+ZH_VM!AP308+'Vbg(A)'!AM43+'BW (D)'!AM208+'BY_LI (D)'!AM93+'Lyon (F)'!AM163</f>
        <v>234</v>
      </c>
      <c r="AA32" s="102">
        <f>AR!AN18+'FiBL_VM (AG)'!AQ78+AG_VM!AQ158+BE!AO83+BL_VM!AQ58+FR_VM!AQ33+GR!AN38+GE!AN78+JU!AN18+NE!AN23+SG!AN163+LU!AN48+SO_VM!AQ33+SH!AN83+VD_VM!AQ83+TG_VM!AQ108+NW!AN18+VS_VM!AQ73+TI_VM!AQ63+ZH_VM!AQ308+'Vbg(A)'!AN43+'BW (D)'!AN208+'BY_LI (D)'!AN93+'Lyon (F)'!AN163</f>
        <v>236</v>
      </c>
      <c r="AB32" s="102">
        <f>AR!AO18+'FiBL_VM (AG)'!AR78+AG_VM!AR158+BE!AP83+BL_VM!AR58+FR_VM!AR33+GR!AO38+GE!AO78+JU!AO18+NE!AO23+SG!AO163+LU!AO48+SO_VM!AR33+SH!AO83+VD_VM!AR83+TG_VM!AR108+NW!AO18+VS_VM!AR73+TI_VM!AR63+ZH_VM!AR308+'Vbg(A)'!AO43+'BW (D)'!AO208+'BY_LI (D)'!AO93+'Lyon (F)'!AO163</f>
        <v>246</v>
      </c>
      <c r="AC32" s="102">
        <f>AR!AP18+'FiBL_VM (AG)'!AS78+AG_VM!AS158+BE!AQ83+BL_VM!AS58+FR_VM!AS33+GR!AP38+GE!AP78+JU!AP18+NE!AP23+SG!AP163+LU!AP48+SO_VM!AS33+SH!AP83+VD_VM!AS83+TG_VM!AS108+NW!AP18+VS_VM!AS73+TI_VM!AS63+ZH_VM!AS308+'Vbg(A)'!AP43+'BW (D)'!AP208+'BY_LI (D)'!AP93+'Lyon (F)'!AP163</f>
        <v>248</v>
      </c>
      <c r="AD32" s="102">
        <f>AR!AQ18+'FiBL_VM (AG)'!AT78+AG_VM!AT158+BE!AR83+BL_VM!AT58+FR_VM!AT33+GR!AQ38+GE!AQ78+JU!AQ18+NE!AQ23+SG!AQ163+LU!AQ48+SO_VM!AT33+SH!AQ83+VD_VM!AT83+TG_VM!AT108+NW!AQ18+VS_VM!AT73+TI_VM!AT63+ZH_VM!AT308+'Vbg(A)'!AQ43+'BW (D)'!AQ208+'BY_LI (D)'!AQ93+'Lyon (F)'!AQ163</f>
        <v>236</v>
      </c>
      <c r="AE32" s="102">
        <f>AR!AR18+'FiBL_VM (AG)'!AU78+AG_VM!AU158+BE!AS83+BL_VM!AU58+FR_VM!AU33+GR!AR38+GE!AR78+JU!AR18+NE!AR23+SG!AR163+LU!AR48+SO_VM!AU33+SH!AR83+VD_VM!AU83+TG_VM!AU108+NW!AR18+VS_VM!AU73+TI_VM!AU63+ZH_VM!AU308+'Vbg(A)'!AR43+'BW (D)'!AR208+'BY_LI (D)'!AR93+'Lyon (F)'!AR163</f>
        <v>237</v>
      </c>
      <c r="AF32" s="102">
        <f>AR!AS18+'FiBL_VM (AG)'!AV78+AG_VM!AV158+BE!AT83+BL_VM!AV58+FR_VM!AV33+GR!AS38+GE!AS78+JU!AS18+NE!AS23+SG!AS163+LU!AS48+SO_VM!AV33+SH!AS83+VD_VM!AV83+TG_VM!AV108+NW!AS18+VS_VM!AV73+TI_VM!AV63+ZH_VM!AV308+'Vbg(A)'!AS43+'BW (D)'!AS208+'BY_LI (D)'!AS93+'Lyon (F)'!AS163</f>
        <v>241</v>
      </c>
      <c r="AG32" s="102">
        <f>AR!AT18+'FiBL_VM (AG)'!AW78+AG_VM!AW158+BE!AU83+BL_VM!AW58+FR_VM!AW33+GR!AT38+GE!AT78+JU!AT18+NE!AT23+SG!AT163+LU!AT48+SO_VM!AW33+SH!AT83+VD_VM!AW83+TG_VM!AW108+NW!AT18+VS_VM!AW73+TI_VM!AW63+ZH_VM!AW308+'Vbg(A)'!AT43+'BW (D)'!AT208+'BY_LI (D)'!AT93+'Lyon (F)'!AT163</f>
        <v>246</v>
      </c>
      <c r="AH32" s="102">
        <f>AR!AU18+'FiBL_VM (AG)'!AX78+AG_VM!AX158+BE!AV83+BL_VM!AX58+FR_VM!AX33+GR!AU38+GE!AU78+JU!AU18+NE!AU23+SG!AU163+LU!AU48+SO_VM!AX33+SH!AU83+VD_VM!AX83+TG_VM!AX108+NW!AU18+VS_VM!AX73+TI_VM!AX63+ZH_VM!AX308+'Vbg(A)'!AU43+'BW (D)'!AU208+'BY_LI (D)'!AU93+'Lyon (F)'!AU163</f>
        <v>252</v>
      </c>
      <c r="AI32" s="102">
        <f>AR!AV18+'FiBL_VM (AG)'!AY78+AG_VM!AY158+BE!AW83+BL_VM!AY58+FR_VM!AY33+GR!AV38+GE!AV78+JU!AV18+NE!AV23+SG!AV163+LU!AV48+SO_VM!AY33+SH!AV83+VD_VM!AY83+TG_VM!AY108+NW!AV18+VS_VM!AY73+TI_VM!AY63+ZH_VM!AY308+'Vbg(A)'!AV43+'BW (D)'!AV208+'BY_LI (D)'!AV93+'Lyon (F)'!AV163</f>
        <v>260</v>
      </c>
      <c r="AJ32" s="102">
        <f>AR!AW18+'FiBL_VM (AG)'!AZ78+AG_VM!AZ158+BE!AX83+BL_VM!AZ58+FR_VM!AZ33+GR!AW38+GE!AW78+JU!AW18+NE!AW23+SG!AW163+LU!AW48+SO_VM!AZ33+SH!AW83+VD_VM!AZ83+TG_VM!AZ108+NW!AW18+VS_VM!AZ73+TI_VM!AZ63+ZH_VM!AZ308+'Vbg(A)'!AW43+'BW (D)'!AW208+'BY_LI (D)'!AW93+'Lyon (F)'!AW163</f>
        <v>258</v>
      </c>
      <c r="AK32" s="102">
        <f>AR!AX18+'FiBL_VM (AG)'!BA78+AG_VM!BA158+BE!AY83+BL_VM!BA58+FR_VM!BA33+GR!AX38+GE!AX78+JU!AX18+NE!AX23+SG!AX163+LU!AX48+SO_VM!BA33+SH!AX83+VD_VM!BA83+TG_VM!BA108+NW!AX18+VS_VM!BA73+TI_VM!BA63+ZH_VM!BA308+'Vbg(A)'!AX43+'BW (D)'!AX208+'BY_LI (D)'!AX93+'Lyon (F)'!AX163</f>
        <v>244</v>
      </c>
      <c r="AL32" s="102">
        <f>AR!AY18+'FiBL_VM (AG)'!BB78+AG_VM!BB158+BE!AZ83+BL_VM!BB58+FR_VM!BB33+GR!AY38+GE!AY78+JU!AY18+NE!AY23+SG!AY163+LU!AY48+SO_VM!BB33+SH!AY83+VD_VM!BB83+TG_VM!BB108+NW!AY18+VS_VM!BB73+TI_VM!BB63+ZH_VM!BB308+'Vbg(A)'!AY43+'BW (D)'!AY208+'BY_LI (D)'!AY93+'Lyon (F)'!AY163</f>
        <v>247</v>
      </c>
      <c r="AM32" s="102">
        <f>AR!AZ18+'FiBL_VM (AG)'!BC78+AG_VM!BC158+BE!BA83+BL_VM!BC58+FR_VM!BC33+GR!AZ38+GE!AZ78+JU!AZ18+NE!AZ23+SG!AZ163+LU!AZ48+SO_VM!BC33+SH!AZ83+VD_VM!BC83+TG_VM!BC108+NW!AZ18+VS_VM!BC73+TI_VM!BC63+ZH_VM!BC308+'Vbg(A)'!AZ43+'BW (D)'!AZ208+'BY_LI (D)'!AZ93+'Lyon (F)'!AZ163</f>
        <v>225</v>
      </c>
      <c r="AN32" s="102">
        <f>AR!BA18+'FiBL_VM (AG)'!BD78+AG_VM!BD158+BE!BB83+BL_VM!BD58+FR_VM!BD33+GR!BA38+GE!BA78+JU!BA18+NE!BA23+SG!BA163+LU!BA48+SO_VM!BD33+SH!BA83+VD_VM!BD83+TG_VM!BD108+NW!BA18+VS_VM!BD73+TI_VM!BD63+ZH_VM!BD308+'Vbg(A)'!BA43+'BW (D)'!BA208+'BY_LI (D)'!BA93+'Lyon (F)'!BA163</f>
        <v>206</v>
      </c>
      <c r="AO32" s="102">
        <f>AR!BB18+'FiBL_VM (AG)'!BE78+AG_VM!BE158+BE!BC83+BL_VM!BE58+FR_VM!BE33+GR!BB38+GE!BB78+JU!BB18+NE!BB23+SG!BB163+LU!BB48+SO_VM!BE33+SH!BB83+VD_VM!BE83+TG_VM!BE108+NW!BB18+VS_VM!BE73+TI_VM!BE63+ZH_VM!BE308+'Vbg(A)'!BB43+'BW (D)'!BB208+'BY_LI (D)'!BB93+'Lyon (F)'!BB163</f>
        <v>203</v>
      </c>
      <c r="AP32" s="102">
        <f>AR!BC18+'FiBL_VM (AG)'!BF78+AG_VM!BF158+BE!BD83+BL_VM!BF58+FR_VM!BF33+GR!BC38+GE!BC78+JU!BC18+NE!BC23+SG!BC163+LU!BC48+SO_VM!BF33+SH!BC83+VD_VM!BF83+TG_VM!BF108+NW!BC18+VS_VM!BF73+TI_VM!BF63+ZH_VM!BF308+'Vbg(A)'!BC43+'BW (D)'!BC208+'BY_LI (D)'!BC93+'Lyon (F)'!BC163</f>
        <v>196</v>
      </c>
      <c r="AQ32" s="102">
        <f>AR!BD18+'FiBL_VM (AG)'!BG78+AG_VM!BG158+BE!BE83+BL_VM!BG58+FR_VM!BG33+GR!BD38+GE!BD78+JU!BD18+NE!BD23+SG!BD163+LU!BD48+SO_VM!BG33+SH!BD83+VD_VM!BG83+TG_VM!BG108+NW!BD18+VS_VM!BG73+TI_VM!BG63+ZH_VM!BG308+'Vbg(A)'!BD43+'BW (D)'!BD208+'BY_LI (D)'!BD93+'Lyon (F)'!BD163</f>
        <v>161</v>
      </c>
      <c r="AR32" s="102">
        <f>AR!BE18+'FiBL_VM (AG)'!BH78+AG_VM!BH158+BE!BF83+BL_VM!BH58+FR_VM!BH33+GR!BE38+GE!BE78+JU!BE18+NE!BE23+SG!BE163+LU!BE48+SO_VM!BH33+SH!BE83+VD_VM!BH83+TG_VM!BH108+NW!BE18+VS_VM!BH73+TI_VM!BH63+ZH_VM!BH308+'Vbg(A)'!BE43+'BW (D)'!BE208+'BY_LI (D)'!BE93+'Lyon (F)'!BE163</f>
        <v>151</v>
      </c>
      <c r="AS32" s="102">
        <f>AR!BF18+'FiBL_VM (AG)'!BI78+AG_VM!BI158+BE!BG83+BL_VM!BI58+FR_VM!BI33+GR!BF38+GE!BF78+JU!BF18+NE!BF23+SG!BF163+LU!BF48+SO_VM!BI33+SH!BF83+VD_VM!BI83+TG_VM!BI108+NW!BF18+VS_VM!BI73+TI_VM!BI63+ZH_VM!BI308+'Vbg(A)'!BF43+'BW (D)'!BF208+'BY_LI (D)'!BF93+'Lyon (F)'!BF163</f>
        <v>138</v>
      </c>
      <c r="AT32" s="102">
        <f>AR!BG18+'FiBL_VM (AG)'!BJ78+AG_VM!BJ158+BE!BH83+BL_VM!BJ58+FR_VM!BJ33+GR!BG38+GE!BG78+JU!BG18+NE!BG23+SG!BG163+LU!BG48+SO_VM!BJ33+SH!BG83+VD_VM!BJ83+TG_VM!BJ108+NW!BG18+VS_VM!BJ73+TI_VM!BJ63+ZH_VM!BJ308+'Vbg(A)'!BG43+'BW (D)'!BG208+'BY_LI (D)'!BG93+'Lyon (F)'!BG163</f>
        <v>134</v>
      </c>
      <c r="AU32" s="102">
        <f>AR!BH18+'FiBL_VM (AG)'!BK78+AG_VM!BK158+BE!BI83+BL_VM!BK58+FR_VM!BK33+GR!BH38+GE!BH78+JU!BH18+NE!BH23+SG!BH163+LU!BH48+SO_VM!BK33+SH!BH83+VD_VM!BK83+TG_VM!BK108+NW!BH18+VS_VM!BK73+TI_VM!BK63+ZH_VM!BK308+'Vbg(A)'!BH43+'BW (D)'!BH208+'BY_LI (D)'!BH93+'Lyon (F)'!BH163</f>
        <v>135</v>
      </c>
      <c r="AV32" s="102">
        <f>AR!BI18+'FiBL_VM (AG)'!BL78+AG_VM!BL158+BE!BJ83+BL_VM!BL58+FR_VM!BL33+GR!BI38+GE!BI78+JU!BI18+NE!BI23+SG!BI163+LU!BI48+SO_VM!BL33+SH!BI83+VD_VM!BL83+TG_VM!BL108+NW!BI18+VS_VM!BL73+TI_VM!BL63+ZH_VM!BL308+'Vbg(A)'!BI43+'BW (D)'!BI208+'BY_LI (D)'!BI93+'Lyon (F)'!BI163</f>
        <v>130</v>
      </c>
      <c r="AW32" s="102">
        <f>AR!BJ18+'FiBL_VM (AG)'!BM78+AG_VM!BM158+BE!BK83+BL_VM!BM58+FR_VM!BM33+GR!BJ38+GE!BJ78+JU!BJ18+NE!BJ23+SG!BJ163+LU!BJ48+SO_VM!BM33+SH!BJ83+VD_VM!BM83+TG_VM!BM108+NW!BJ18+VS_VM!BM73+TI_VM!BM63+ZH_VM!BM308+'Vbg(A)'!BJ43+'BW (D)'!BJ208+'BY_LI (D)'!BJ93+'Lyon (F)'!BJ163</f>
        <v>131</v>
      </c>
      <c r="AX32" s="102">
        <f>AR!BK18+'FiBL_VM (AG)'!BN78+AG_VM!BN158+BE!BL83+BL_VM!BN58+FR_VM!BN33+GR!BK38+GE!BK78+JU!BK18+NE!BK23+SG!BK163+LU!BK48+SO_VM!BN33+SH!BK83+VD_VM!BN83+TG_VM!BN108+NW!BK18+VS_VM!BN73+TI_VM!BN63+ZH_VM!BN308+'Vbg(A)'!BK43+'BW (D)'!BK208+'BY_LI (D)'!BK93+'Lyon (F)'!BK163</f>
        <v>130</v>
      </c>
      <c r="AY32" s="102">
        <f>AR!BL18+'FiBL_VM (AG)'!BO78+AG_VM!BO158+BE!BM83+BL_VM!BO58+FR_VM!BO33+GR!BL38+GE!BL78+JU!BL18+NE!BL23+SG!BL163+LU!BL48+SO_VM!BO33+SH!BL83+VD_VM!BO83+TG_VM!BO108+NW!BL18+VS_VM!BO73+TI_VM!BO63+ZH_VM!BO308+'Vbg(A)'!BL43+'BW (D)'!BL208+'BY_LI (D)'!BL93+'Lyon (F)'!BL163</f>
        <v>116</v>
      </c>
      <c r="AZ32" s="102">
        <f>AR!BM18+'FiBL_VM (AG)'!BP78+AG_VM!BP158+BE!BN83+BL_VM!BP58+FR_VM!BP33+GR!BM38+GE!BM78+JU!BM18+NE!BM23+SG!BM163+LU!BM48+SO_VM!BP33+SH!BM83+VD_VM!BP83+TG_VM!BP108+NW!BM18+VS_VM!BP73+TI_VM!BP63+ZH_VM!BP308+'Vbg(A)'!BM43+'BW (D)'!BM208+'BY_LI (D)'!BM93+'Lyon (F)'!BM163</f>
        <v>97</v>
      </c>
      <c r="BA32" s="102">
        <f>AR!BN18+'FiBL_VM (AG)'!BQ78+AG_VM!BQ158+BE!BO83+BL_VM!BQ58+FR_VM!BQ33+GR!BN38+GE!BN78+JU!BN18+NE!BN23+SG!BN163+LU!BN48+SO_VM!BQ33+SH!BN83+VD_VM!BQ83+TG_VM!BQ108+NW!BN18+VS_VM!BQ73+TI_VM!BQ63+ZH_VM!BQ308+'Vbg(A)'!BN43+'BW (D)'!BN208+'BY_LI (D)'!BN93+'Lyon (F)'!BN163</f>
        <v>77</v>
      </c>
    </row>
    <row r="33" spans="1:56" x14ac:dyDescent="0.2">
      <c r="A33" s="101" t="s">
        <v>877</v>
      </c>
      <c r="B33" s="103">
        <f>B31/B32</f>
        <v>19.977272727272727</v>
      </c>
      <c r="C33" s="103">
        <f t="shared" ref="C33:BA33" si="4">C31/C32</f>
        <v>13.328682170542637</v>
      </c>
      <c r="D33" s="103">
        <f t="shared" si="4"/>
        <v>11.311666666666667</v>
      </c>
      <c r="E33" s="103">
        <f t="shared" si="4"/>
        <v>12.451111111111112</v>
      </c>
      <c r="F33" s="103">
        <f t="shared" si="4"/>
        <v>4.4082568807339451</v>
      </c>
      <c r="G33" s="103">
        <f t="shared" si="4"/>
        <v>3.1730769230769229</v>
      </c>
      <c r="H33" s="103">
        <f t="shared" si="4"/>
        <v>1.8455284552845528</v>
      </c>
      <c r="I33" s="103">
        <f t="shared" si="4"/>
        <v>2.0890410958904111</v>
      </c>
      <c r="J33" s="103">
        <f t="shared" si="4"/>
        <v>1.2222222222222223</v>
      </c>
      <c r="K33" s="103">
        <f t="shared" si="4"/>
        <v>0.42857142857142855</v>
      </c>
      <c r="L33" s="103">
        <f t="shared" si="4"/>
        <v>0.49635036496350365</v>
      </c>
      <c r="M33" s="103">
        <f t="shared" si="4"/>
        <v>0.53378378378378377</v>
      </c>
      <c r="N33" s="103">
        <f t="shared" si="4"/>
        <v>2.1621621621621623</v>
      </c>
      <c r="O33" s="103">
        <f t="shared" si="4"/>
        <v>1.3888888888888888</v>
      </c>
      <c r="P33" s="103">
        <f t="shared" si="4"/>
        <v>3.2937062937062938</v>
      </c>
      <c r="Q33" s="103">
        <f t="shared" si="4"/>
        <v>1.8553459119496856</v>
      </c>
      <c r="R33" s="103">
        <f t="shared" si="4"/>
        <v>1.3693181818181819</v>
      </c>
      <c r="S33" s="103">
        <f t="shared" si="4"/>
        <v>0.86559139784946237</v>
      </c>
      <c r="T33" s="103">
        <f t="shared" si="4"/>
        <v>1.7421875</v>
      </c>
      <c r="U33" s="103">
        <f t="shared" si="4"/>
        <v>1.6735751295336787</v>
      </c>
      <c r="V33" s="103">
        <f t="shared" si="4"/>
        <v>1.7777777777777777</v>
      </c>
      <c r="W33" s="103">
        <f t="shared" si="4"/>
        <v>1.9052863436123348</v>
      </c>
      <c r="X33" s="103">
        <f t="shared" si="4"/>
        <v>2.2065217391304346</v>
      </c>
      <c r="Y33" s="103">
        <f t="shared" si="4"/>
        <v>4.6025641025641022</v>
      </c>
      <c r="Z33" s="103">
        <f t="shared" si="4"/>
        <v>4.2938034188034191</v>
      </c>
      <c r="AA33" s="103">
        <f t="shared" si="4"/>
        <v>15.302966101694915</v>
      </c>
      <c r="AB33" s="103">
        <f t="shared" si="4"/>
        <v>24.689024390243901</v>
      </c>
      <c r="AC33" s="103">
        <f t="shared" si="4"/>
        <v>54.938508064516128</v>
      </c>
      <c r="AD33" s="103">
        <f t="shared" si="4"/>
        <v>113.83898305084746</v>
      </c>
      <c r="AE33" s="103">
        <f t="shared" si="4"/>
        <v>142.1223628691983</v>
      </c>
      <c r="AF33" s="103">
        <f t="shared" si="4"/>
        <v>153.42738589211618</v>
      </c>
      <c r="AG33" s="103">
        <f t="shared" si="4"/>
        <v>224.54031165311656</v>
      </c>
      <c r="AH33" s="103">
        <f>AH31/AH32</f>
        <v>185.43789682539682</v>
      </c>
      <c r="AI33" s="103">
        <f t="shared" si="4"/>
        <v>196.88461538461539</v>
      </c>
      <c r="AJ33" s="103">
        <f t="shared" si="4"/>
        <v>259.60077519379843</v>
      </c>
      <c r="AK33" s="103">
        <f t="shared" si="4"/>
        <v>333.38360655737705</v>
      </c>
      <c r="AL33" s="103">
        <f t="shared" si="4"/>
        <v>348.71862348178138</v>
      </c>
      <c r="AM33" s="103">
        <f t="shared" si="4"/>
        <v>406.71244444444443</v>
      </c>
      <c r="AN33" s="103">
        <f t="shared" si="4"/>
        <v>421.84004854368931</v>
      </c>
      <c r="AO33" s="103">
        <f t="shared" si="4"/>
        <v>325.12093596059117</v>
      </c>
      <c r="AP33" s="103">
        <f t="shared" si="4"/>
        <v>209.55867346938774</v>
      </c>
      <c r="AQ33" s="103">
        <f t="shared" si="4"/>
        <v>316.8726708074534</v>
      </c>
      <c r="AR33" s="103">
        <f t="shared" si="4"/>
        <v>439.43046357615896</v>
      </c>
      <c r="AS33" s="103">
        <f t="shared" si="4"/>
        <v>531.51449275362324</v>
      </c>
      <c r="AT33" s="103">
        <f t="shared" si="4"/>
        <v>382.8694029850746</v>
      </c>
      <c r="AU33" s="103">
        <f t="shared" si="4"/>
        <v>469.96666666666664</v>
      </c>
      <c r="AV33" s="103">
        <f t="shared" si="4"/>
        <v>846.82307692307688</v>
      </c>
      <c r="AW33" s="103">
        <f t="shared" si="4"/>
        <v>192.58778625954199</v>
      </c>
      <c r="AX33" s="103">
        <f t="shared" si="4"/>
        <v>34.384615384615387</v>
      </c>
      <c r="AY33" s="103">
        <f t="shared" si="4"/>
        <v>44.612068965517238</v>
      </c>
      <c r="AZ33" s="103">
        <f t="shared" si="4"/>
        <v>26.649484536082475</v>
      </c>
      <c r="BA33" s="103">
        <f t="shared" si="4"/>
        <v>49.649350649350652</v>
      </c>
    </row>
    <row r="34" spans="1:56" x14ac:dyDescent="0.2">
      <c r="A34" s="101" t="s">
        <v>878</v>
      </c>
      <c r="B34" s="104">
        <f>B33*100</f>
        <v>1997.7272727272727</v>
      </c>
      <c r="C34" s="104">
        <f t="shared" ref="C34:BA34" si="5">C33*100</f>
        <v>1332.8682170542636</v>
      </c>
      <c r="D34" s="104">
        <f t="shared" si="5"/>
        <v>1131.1666666666667</v>
      </c>
      <c r="E34" s="104">
        <f t="shared" si="5"/>
        <v>1245.1111111111113</v>
      </c>
      <c r="F34" s="104">
        <f t="shared" si="5"/>
        <v>440.82568807339453</v>
      </c>
      <c r="G34" s="104">
        <f t="shared" si="5"/>
        <v>317.30769230769226</v>
      </c>
      <c r="H34" s="104">
        <f t="shared" si="5"/>
        <v>184.55284552845526</v>
      </c>
      <c r="I34" s="104">
        <f t="shared" si="5"/>
        <v>208.9041095890411</v>
      </c>
      <c r="J34" s="104">
        <f t="shared" si="5"/>
        <v>122.22222222222223</v>
      </c>
      <c r="K34" s="104">
        <f t="shared" si="5"/>
        <v>42.857142857142854</v>
      </c>
      <c r="L34" s="104">
        <f t="shared" si="5"/>
        <v>49.635036496350367</v>
      </c>
      <c r="M34" s="104">
        <f t="shared" si="5"/>
        <v>53.378378378378379</v>
      </c>
      <c r="N34" s="104">
        <f t="shared" si="5"/>
        <v>216.21621621621622</v>
      </c>
      <c r="O34" s="104">
        <f t="shared" si="5"/>
        <v>138.88888888888889</v>
      </c>
      <c r="P34" s="104">
        <f t="shared" si="5"/>
        <v>329.37062937062939</v>
      </c>
      <c r="Q34" s="104">
        <f t="shared" si="5"/>
        <v>185.53459119496856</v>
      </c>
      <c r="R34" s="104">
        <f t="shared" si="5"/>
        <v>136.93181818181819</v>
      </c>
      <c r="S34" s="104">
        <f t="shared" si="5"/>
        <v>86.55913978494624</v>
      </c>
      <c r="T34" s="104">
        <f t="shared" si="5"/>
        <v>174.21875</v>
      </c>
      <c r="U34" s="104">
        <f t="shared" si="5"/>
        <v>167.35751295336786</v>
      </c>
      <c r="V34" s="104">
        <f t="shared" si="5"/>
        <v>177.77777777777777</v>
      </c>
      <c r="W34" s="104">
        <f t="shared" si="5"/>
        <v>190.52863436123349</v>
      </c>
      <c r="X34" s="104">
        <f t="shared" si="5"/>
        <v>220.65217391304347</v>
      </c>
      <c r="Y34" s="104">
        <f t="shared" si="5"/>
        <v>460.25641025641022</v>
      </c>
      <c r="Z34" s="104">
        <f t="shared" si="5"/>
        <v>429.38034188034192</v>
      </c>
      <c r="AA34" s="104">
        <f t="shared" si="5"/>
        <v>1530.2966101694915</v>
      </c>
      <c r="AB34" s="104">
        <f t="shared" si="5"/>
        <v>2468.9024390243903</v>
      </c>
      <c r="AC34" s="104">
        <f t="shared" si="5"/>
        <v>5493.8508064516127</v>
      </c>
      <c r="AD34" s="104">
        <f t="shared" si="5"/>
        <v>11383.898305084746</v>
      </c>
      <c r="AE34" s="104">
        <f t="shared" si="5"/>
        <v>14212.23628691983</v>
      </c>
      <c r="AF34" s="104">
        <f t="shared" si="5"/>
        <v>15342.738589211618</v>
      </c>
      <c r="AG34" s="104">
        <f t="shared" si="5"/>
        <v>22454.031165311655</v>
      </c>
      <c r="AH34" s="104">
        <f t="shared" si="5"/>
        <v>18543.789682539682</v>
      </c>
      <c r="AI34" s="104">
        <f t="shared" si="5"/>
        <v>19688.461538461539</v>
      </c>
      <c r="AJ34" s="104">
        <f t="shared" si="5"/>
        <v>25960.077519379844</v>
      </c>
      <c r="AK34" s="104">
        <f t="shared" si="5"/>
        <v>33338.360655737706</v>
      </c>
      <c r="AL34" s="104">
        <f t="shared" si="5"/>
        <v>34871.86234817814</v>
      </c>
      <c r="AM34" s="104">
        <f t="shared" si="5"/>
        <v>40671.244444444441</v>
      </c>
      <c r="AN34" s="104">
        <f t="shared" si="5"/>
        <v>42184.004854368934</v>
      </c>
      <c r="AO34" s="104">
        <f t="shared" si="5"/>
        <v>32512.093596059116</v>
      </c>
      <c r="AP34" s="104">
        <f t="shared" si="5"/>
        <v>20955.867346938776</v>
      </c>
      <c r="AQ34" s="104">
        <f t="shared" si="5"/>
        <v>31687.26708074534</v>
      </c>
      <c r="AR34" s="104">
        <f t="shared" si="5"/>
        <v>43943.046357615895</v>
      </c>
      <c r="AS34" s="104">
        <f t="shared" si="5"/>
        <v>53151.449275362327</v>
      </c>
      <c r="AT34" s="104">
        <f t="shared" si="5"/>
        <v>38286.940298507463</v>
      </c>
      <c r="AU34" s="104">
        <f t="shared" si="5"/>
        <v>46996.666666666664</v>
      </c>
      <c r="AV34" s="104">
        <f t="shared" si="5"/>
        <v>84682.307692307688</v>
      </c>
      <c r="AW34" s="104">
        <f t="shared" si="5"/>
        <v>19258.778625954197</v>
      </c>
      <c r="AX34" s="104">
        <f t="shared" si="5"/>
        <v>3438.4615384615386</v>
      </c>
      <c r="AY34" s="104">
        <f t="shared" si="5"/>
        <v>4461.2068965517237</v>
      </c>
      <c r="AZ34" s="104">
        <f t="shared" si="5"/>
        <v>2664.9484536082477</v>
      </c>
      <c r="BA34" s="104">
        <f t="shared" si="5"/>
        <v>4964.9350649350654</v>
      </c>
    </row>
    <row r="36" spans="1:56" ht="12.75" customHeight="1" x14ac:dyDescent="0.2">
      <c r="A36" s="21" t="s">
        <v>879</v>
      </c>
      <c r="B36" s="371" t="s">
        <v>882</v>
      </c>
      <c r="C36" s="371"/>
      <c r="D36" s="371"/>
      <c r="E36" s="371"/>
      <c r="F36" s="371" t="s">
        <v>883</v>
      </c>
      <c r="G36" s="371"/>
      <c r="H36" s="371"/>
      <c r="I36" s="371"/>
      <c r="J36" s="371" t="s">
        <v>884</v>
      </c>
      <c r="K36" s="371"/>
      <c r="L36" s="371"/>
      <c r="M36" s="371"/>
      <c r="N36" s="371"/>
      <c r="O36" s="371" t="s">
        <v>885</v>
      </c>
      <c r="P36" s="371"/>
      <c r="Q36" s="371"/>
      <c r="R36" s="371"/>
      <c r="S36" s="371" t="s">
        <v>886</v>
      </c>
      <c r="T36" s="371"/>
      <c r="U36" s="371"/>
      <c r="V36" s="371"/>
      <c r="W36" s="371" t="s">
        <v>887</v>
      </c>
      <c r="X36" s="371"/>
      <c r="Y36" s="371"/>
      <c r="Z36" s="371"/>
      <c r="AA36" s="371"/>
      <c r="AB36" s="371" t="s">
        <v>888</v>
      </c>
      <c r="AC36" s="371"/>
      <c r="AD36" s="371"/>
      <c r="AE36" s="371"/>
      <c r="AF36" s="371" t="s">
        <v>889</v>
      </c>
      <c r="AG36" s="371"/>
      <c r="AH36" s="371"/>
      <c r="AI36" s="371"/>
      <c r="AJ36" s="371" t="s">
        <v>890</v>
      </c>
      <c r="AK36" s="371"/>
      <c r="AL36" s="371"/>
      <c r="AM36" s="371"/>
      <c r="AN36" s="371"/>
      <c r="AO36" s="371" t="s">
        <v>891</v>
      </c>
      <c r="AP36" s="371"/>
      <c r="AQ36" s="371"/>
      <c r="AR36" s="371"/>
      <c r="AS36" s="371" t="s">
        <v>892</v>
      </c>
      <c r="AT36" s="371"/>
      <c r="AU36" s="371"/>
      <c r="AV36" s="371"/>
      <c r="AW36" s="371" t="s">
        <v>893</v>
      </c>
      <c r="AX36" s="371"/>
      <c r="AY36" s="371"/>
      <c r="AZ36" s="371"/>
      <c r="BA36" s="371"/>
    </row>
    <row r="37" spans="1:56" ht="12.75" customHeight="1" x14ac:dyDescent="0.2">
      <c r="A37" s="29" t="s">
        <v>880</v>
      </c>
      <c r="B37" s="372">
        <f>SUM(B31:E31)</f>
        <v>7394.6999999999989</v>
      </c>
      <c r="C37" s="373"/>
      <c r="D37" s="373"/>
      <c r="E37" s="374"/>
      <c r="F37" s="372">
        <f>SUM(F31:I31)</f>
        <v>1425</v>
      </c>
      <c r="G37" s="373"/>
      <c r="H37" s="373"/>
      <c r="I37" s="374"/>
      <c r="J37" s="372">
        <f>SUM(J31:N31)</f>
        <v>706</v>
      </c>
      <c r="K37" s="373"/>
      <c r="L37" s="373"/>
      <c r="M37" s="373"/>
      <c r="N37" s="374"/>
      <c r="O37" s="372">
        <f>SUM(O31:R31)</f>
        <v>1232</v>
      </c>
      <c r="P37" s="373"/>
      <c r="Q37" s="373"/>
      <c r="R37" s="374"/>
      <c r="S37" s="375">
        <f>SUM(S31:V31)</f>
        <v>1170.5</v>
      </c>
      <c r="T37" s="376"/>
      <c r="U37" s="376"/>
      <c r="V37" s="377"/>
      <c r="W37" s="375">
        <f>SUM(W31:AA31)</f>
        <v>6633.25</v>
      </c>
      <c r="X37" s="376"/>
      <c r="Y37" s="376"/>
      <c r="Z37" s="376"/>
      <c r="AA37" s="377"/>
      <c r="AB37" s="372">
        <f>SUM(AB31:AE31)</f>
        <v>80247.25</v>
      </c>
      <c r="AC37" s="373"/>
      <c r="AD37" s="373"/>
      <c r="AE37" s="374"/>
      <c r="AF37" s="372">
        <f>SUM(AF31:AI31)</f>
        <v>190133.26666666666</v>
      </c>
      <c r="AG37" s="373"/>
      <c r="AH37" s="373"/>
      <c r="AI37" s="374"/>
      <c r="AJ37" s="372">
        <f>SUM(AJ31:AN31)</f>
        <v>412865.45</v>
      </c>
      <c r="AK37" s="373"/>
      <c r="AL37" s="373"/>
      <c r="AM37" s="373"/>
      <c r="AN37" s="374"/>
      <c r="AO37" s="372">
        <f>SUM(AO31:AR31)</f>
        <v>224443.55</v>
      </c>
      <c r="AP37" s="373"/>
      <c r="AQ37" s="373"/>
      <c r="AR37" s="374"/>
      <c r="AS37" s="372">
        <f>SUM(AS31:AV31)</f>
        <v>298186</v>
      </c>
      <c r="AT37" s="373"/>
      <c r="AU37" s="373"/>
      <c r="AV37" s="374"/>
      <c r="AW37" s="372">
        <f>SUM(AW31:BA31)</f>
        <v>41282</v>
      </c>
      <c r="AX37" s="373"/>
      <c r="AY37" s="373"/>
      <c r="AZ37" s="373"/>
      <c r="BA37" s="374"/>
    </row>
    <row r="38" spans="1:56" ht="12.75" customHeight="1" x14ac:dyDescent="0.2">
      <c r="A38" s="29" t="s">
        <v>881</v>
      </c>
      <c r="B38" s="372">
        <f>AVERAGE(B32:E32)</f>
        <v>129</v>
      </c>
      <c r="C38" s="373"/>
      <c r="D38" s="373"/>
      <c r="E38" s="374"/>
      <c r="F38" s="372">
        <f>AVERAGE(F32:I32)</f>
        <v>127</v>
      </c>
      <c r="G38" s="373"/>
      <c r="H38" s="373"/>
      <c r="I38" s="374"/>
      <c r="J38" s="372">
        <f>AVERAGE(J32:N32)</f>
        <v>144.80000000000001</v>
      </c>
      <c r="K38" s="373"/>
      <c r="L38" s="373"/>
      <c r="M38" s="373"/>
      <c r="N38" s="374"/>
      <c r="O38" s="372">
        <f>AVERAGE(O32:R32)</f>
        <v>160</v>
      </c>
      <c r="P38" s="373"/>
      <c r="Q38" s="373"/>
      <c r="R38" s="374"/>
      <c r="S38" s="375">
        <f>AVERAGE(S32:V32)</f>
        <v>192.25</v>
      </c>
      <c r="T38" s="376"/>
      <c r="U38" s="376"/>
      <c r="V38" s="377"/>
      <c r="W38" s="375">
        <f>AVERAGE(W32:AA32)</f>
        <v>232.2</v>
      </c>
      <c r="X38" s="376"/>
      <c r="Y38" s="376"/>
      <c r="Z38" s="376"/>
      <c r="AA38" s="377"/>
      <c r="AB38" s="372">
        <f>AVERAGE(AB32:AE32)</f>
        <v>241.75</v>
      </c>
      <c r="AC38" s="373"/>
      <c r="AD38" s="373"/>
      <c r="AE38" s="374"/>
      <c r="AF38" s="372">
        <f>AVERAGE(AF32:AI32)</f>
        <v>249.75</v>
      </c>
      <c r="AG38" s="373"/>
      <c r="AH38" s="373"/>
      <c r="AI38" s="374"/>
      <c r="AJ38" s="372">
        <f>AVERAGE(AJ32:AN32)</f>
        <v>236</v>
      </c>
      <c r="AK38" s="373"/>
      <c r="AL38" s="373"/>
      <c r="AM38" s="373"/>
      <c r="AN38" s="374"/>
      <c r="AO38" s="372">
        <f>AVERAGE(AO32:AR32)</f>
        <v>177.75</v>
      </c>
      <c r="AP38" s="373"/>
      <c r="AQ38" s="373"/>
      <c r="AR38" s="374"/>
      <c r="AS38" s="372">
        <f>AVERAGE(AS32:AV32)</f>
        <v>134.25</v>
      </c>
      <c r="AT38" s="373"/>
      <c r="AU38" s="373"/>
      <c r="AV38" s="374"/>
      <c r="AW38" s="372">
        <f>AVERAGE(AW32:BA32)</f>
        <v>110.2</v>
      </c>
      <c r="AX38" s="373"/>
      <c r="AY38" s="373"/>
      <c r="AZ38" s="373"/>
      <c r="BA38" s="374"/>
    </row>
    <row r="39" spans="1:56" ht="12.75" customHeight="1" x14ac:dyDescent="0.2">
      <c r="A39" s="29" t="s">
        <v>877</v>
      </c>
      <c r="B39" s="372">
        <f>B37/B38</f>
        <v>57.32325581395348</v>
      </c>
      <c r="C39" s="373"/>
      <c r="D39" s="373"/>
      <c r="E39" s="374"/>
      <c r="F39" s="372">
        <f>F37/F38</f>
        <v>11.220472440944881</v>
      </c>
      <c r="G39" s="373"/>
      <c r="H39" s="373"/>
      <c r="I39" s="374"/>
      <c r="J39" s="372">
        <f>J37/J38</f>
        <v>4.8756906077348061</v>
      </c>
      <c r="K39" s="373"/>
      <c r="L39" s="373"/>
      <c r="M39" s="373"/>
      <c r="N39" s="374"/>
      <c r="O39" s="372">
        <f>O37/O38</f>
        <v>7.7</v>
      </c>
      <c r="P39" s="373"/>
      <c r="Q39" s="373"/>
      <c r="R39" s="374"/>
      <c r="S39" s="375">
        <f>S37/S38</f>
        <v>6.0884265279583873</v>
      </c>
      <c r="T39" s="376"/>
      <c r="U39" s="376"/>
      <c r="V39" s="377"/>
      <c r="W39" s="372">
        <f>W37/W38</f>
        <v>28.566968130921619</v>
      </c>
      <c r="X39" s="373"/>
      <c r="Y39" s="373"/>
      <c r="Z39" s="373"/>
      <c r="AA39" s="374"/>
      <c r="AB39" s="372">
        <f>AB37/AB38</f>
        <v>331.94312306101347</v>
      </c>
      <c r="AC39" s="373"/>
      <c r="AD39" s="373"/>
      <c r="AE39" s="374"/>
      <c r="AF39" s="372">
        <f>AF37/AF38</f>
        <v>761.29436102769432</v>
      </c>
      <c r="AG39" s="373"/>
      <c r="AH39" s="373"/>
      <c r="AI39" s="374"/>
      <c r="AJ39" s="372">
        <f>AJ37/AJ38</f>
        <v>1749.429872881356</v>
      </c>
      <c r="AK39" s="373"/>
      <c r="AL39" s="373"/>
      <c r="AM39" s="373"/>
      <c r="AN39" s="374"/>
      <c r="AO39" s="372">
        <f>AO37/AO38</f>
        <v>1262.6922644163151</v>
      </c>
      <c r="AP39" s="373"/>
      <c r="AQ39" s="373"/>
      <c r="AR39" s="374"/>
      <c r="AS39" s="372">
        <f>AS37/AS38</f>
        <v>2221.1247672253257</v>
      </c>
      <c r="AT39" s="373"/>
      <c r="AU39" s="374"/>
      <c r="AV39" s="45"/>
      <c r="AW39" s="372">
        <f>AW37/AW38</f>
        <v>374.60980036297639</v>
      </c>
      <c r="AX39" s="373"/>
      <c r="AY39" s="373"/>
      <c r="AZ39" s="373"/>
      <c r="BA39" s="374"/>
    </row>
    <row r="41" spans="1:56" s="33" customFormat="1" ht="45" x14ac:dyDescent="0.2">
      <c r="A41" s="39"/>
      <c r="B41" s="99" t="s">
        <v>73</v>
      </c>
      <c r="C41" s="99" t="s">
        <v>921</v>
      </c>
      <c r="D41" s="100" t="s">
        <v>877</v>
      </c>
      <c r="E41" s="34"/>
      <c r="S41" s="34"/>
      <c r="T41" s="34"/>
      <c r="U41" s="34"/>
      <c r="V41" s="34"/>
      <c r="BC41" s="34"/>
      <c r="BD41" s="35"/>
    </row>
    <row r="42" spans="1:56" x14ac:dyDescent="0.2">
      <c r="A42" s="98" t="s">
        <v>910</v>
      </c>
      <c r="B42" s="97">
        <f>B37</f>
        <v>7394.6999999999989</v>
      </c>
      <c r="C42" s="97">
        <f>B38</f>
        <v>129</v>
      </c>
      <c r="D42" s="97">
        <f>B42/C42</f>
        <v>57.32325581395348</v>
      </c>
      <c r="E42" s="28"/>
    </row>
    <row r="43" spans="1:56" x14ac:dyDescent="0.2">
      <c r="A43" s="98" t="s">
        <v>909</v>
      </c>
      <c r="B43" s="97">
        <f>F37</f>
        <v>1425</v>
      </c>
      <c r="C43" s="97">
        <f>F38</f>
        <v>127</v>
      </c>
      <c r="D43" s="97">
        <f>B43/C43</f>
        <v>11.220472440944881</v>
      </c>
      <c r="E43" s="28"/>
    </row>
    <row r="44" spans="1:56" x14ac:dyDescent="0.2">
      <c r="A44" s="98" t="s">
        <v>911</v>
      </c>
      <c r="B44" s="97">
        <f>J37</f>
        <v>706</v>
      </c>
      <c r="C44" s="97">
        <f>J38</f>
        <v>144.80000000000001</v>
      </c>
      <c r="D44" s="97">
        <f t="shared" ref="D44:D53" si="6">B44/C44</f>
        <v>4.8756906077348061</v>
      </c>
      <c r="E44" s="28"/>
    </row>
    <row r="45" spans="1:56" x14ac:dyDescent="0.2">
      <c r="A45" s="98" t="s">
        <v>912</v>
      </c>
      <c r="B45" s="97">
        <f>O37</f>
        <v>1232</v>
      </c>
      <c r="C45" s="97">
        <f>O38</f>
        <v>160</v>
      </c>
      <c r="D45" s="97">
        <f t="shared" si="6"/>
        <v>7.7</v>
      </c>
      <c r="E45" s="28"/>
    </row>
    <row r="46" spans="1:56" x14ac:dyDescent="0.2">
      <c r="A46" s="98" t="s">
        <v>913</v>
      </c>
      <c r="B46" s="97">
        <f>S37</f>
        <v>1170.5</v>
      </c>
      <c r="C46" s="97">
        <f>S38</f>
        <v>192.25</v>
      </c>
      <c r="D46" s="97">
        <f t="shared" si="6"/>
        <v>6.0884265279583873</v>
      </c>
      <c r="E46" s="28"/>
    </row>
    <row r="47" spans="1:56" x14ac:dyDescent="0.2">
      <c r="A47" s="98" t="s">
        <v>914</v>
      </c>
      <c r="B47" s="97">
        <f>W37</f>
        <v>6633.25</v>
      </c>
      <c r="C47" s="97">
        <f>W38</f>
        <v>232.2</v>
      </c>
      <c r="D47" s="97">
        <f>B47/C47</f>
        <v>28.566968130921619</v>
      </c>
      <c r="E47" s="28"/>
    </row>
    <row r="48" spans="1:56" x14ac:dyDescent="0.2">
      <c r="A48" s="98" t="s">
        <v>915</v>
      </c>
      <c r="B48" s="97">
        <f>AB37</f>
        <v>80247.25</v>
      </c>
      <c r="C48" s="97">
        <f>AB38</f>
        <v>241.75</v>
      </c>
      <c r="D48" s="97">
        <f t="shared" si="6"/>
        <v>331.94312306101347</v>
      </c>
      <c r="E48" s="28"/>
    </row>
    <row r="49" spans="1:5" x14ac:dyDescent="0.2">
      <c r="A49" s="98" t="s">
        <v>916</v>
      </c>
      <c r="B49" s="97">
        <f>AF37</f>
        <v>190133.26666666666</v>
      </c>
      <c r="C49" s="97">
        <f>AF38</f>
        <v>249.75</v>
      </c>
      <c r="D49" s="97">
        <f t="shared" si="6"/>
        <v>761.29436102769432</v>
      </c>
      <c r="E49" s="28"/>
    </row>
    <row r="50" spans="1:5" x14ac:dyDescent="0.2">
      <c r="A50" s="98" t="s">
        <v>917</v>
      </c>
      <c r="B50" s="97">
        <f>AJ37</f>
        <v>412865.45</v>
      </c>
      <c r="C50" s="97">
        <f>AJ38</f>
        <v>236</v>
      </c>
      <c r="D50" s="97">
        <f t="shared" si="6"/>
        <v>1749.429872881356</v>
      </c>
      <c r="E50" s="28"/>
    </row>
    <row r="51" spans="1:5" x14ac:dyDescent="0.2">
      <c r="A51" s="98" t="s">
        <v>918</v>
      </c>
      <c r="B51" s="97">
        <f>AO37</f>
        <v>224443.55</v>
      </c>
      <c r="C51" s="97">
        <f>AO38</f>
        <v>177.75</v>
      </c>
      <c r="D51" s="97">
        <f t="shared" si="6"/>
        <v>1262.6922644163151</v>
      </c>
      <c r="E51" s="28"/>
    </row>
    <row r="52" spans="1:5" x14ac:dyDescent="0.2">
      <c r="A52" s="98" t="s">
        <v>919</v>
      </c>
      <c r="B52" s="97">
        <f>AS37</f>
        <v>298186</v>
      </c>
      <c r="C52" s="97">
        <f>AS38</f>
        <v>134.25</v>
      </c>
      <c r="D52" s="97">
        <f t="shared" si="6"/>
        <v>2221.1247672253257</v>
      </c>
      <c r="E52" s="28"/>
    </row>
    <row r="53" spans="1:5" x14ac:dyDescent="0.2">
      <c r="A53" s="98" t="s">
        <v>920</v>
      </c>
      <c r="B53" s="97">
        <f>AW37</f>
        <v>41282</v>
      </c>
      <c r="C53" s="97">
        <f>AW38</f>
        <v>110.2</v>
      </c>
      <c r="D53" s="97">
        <f t="shared" si="6"/>
        <v>374.60980036297639</v>
      </c>
      <c r="E53" s="28"/>
    </row>
  </sheetData>
  <mergeCells count="49">
    <mergeCell ref="B38:E38"/>
    <mergeCell ref="F38:I38"/>
    <mergeCell ref="J38:N38"/>
    <mergeCell ref="O38:R38"/>
    <mergeCell ref="B39:E39"/>
    <mergeCell ref="F39:I39"/>
    <mergeCell ref="J39:N39"/>
    <mergeCell ref="O39:R39"/>
    <mergeCell ref="B36:E36"/>
    <mergeCell ref="F36:I36"/>
    <mergeCell ref="J36:N36"/>
    <mergeCell ref="O36:R36"/>
    <mergeCell ref="B37:E37"/>
    <mergeCell ref="F37:I37"/>
    <mergeCell ref="J37:N37"/>
    <mergeCell ref="O37:R37"/>
    <mergeCell ref="S39:V39"/>
    <mergeCell ref="W36:AA36"/>
    <mergeCell ref="W37:AA37"/>
    <mergeCell ref="W38:AA38"/>
    <mergeCell ref="W39:AA39"/>
    <mergeCell ref="AW36:BA36"/>
    <mergeCell ref="AW37:BA37"/>
    <mergeCell ref="AW38:BA38"/>
    <mergeCell ref="AW39:BA39"/>
    <mergeCell ref="AJ36:AN36"/>
    <mergeCell ref="AJ39:AN39"/>
    <mergeCell ref="AJ38:AN38"/>
    <mergeCell ref="AJ37:AN37"/>
    <mergeCell ref="AO37:AR37"/>
    <mergeCell ref="AO38:AR38"/>
    <mergeCell ref="AO39:AR39"/>
    <mergeCell ref="AO36:AR36"/>
    <mergeCell ref="A1:A2"/>
    <mergeCell ref="AS36:AV36"/>
    <mergeCell ref="AS37:AV37"/>
    <mergeCell ref="AS38:AV38"/>
    <mergeCell ref="AS39:AU39"/>
    <mergeCell ref="AB36:AE36"/>
    <mergeCell ref="AB37:AE37"/>
    <mergeCell ref="AB38:AE38"/>
    <mergeCell ref="AB39:AE39"/>
    <mergeCell ref="AF36:AI36"/>
    <mergeCell ref="AF37:AI37"/>
    <mergeCell ref="AF38:AI38"/>
    <mergeCell ref="AF39:AI39"/>
    <mergeCell ref="S36:V36"/>
    <mergeCell ref="S37:V37"/>
    <mergeCell ref="S38:V3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1"/>
  <sheetViews>
    <sheetView zoomScaleNormal="100" workbookViewId="0">
      <pane xSplit="1" ySplit="2" topLeftCell="B71" activePane="bottomRight" state="frozen"/>
      <selection pane="topRight" activeCell="B1" sqref="B1"/>
      <selection pane="bottomLeft" activeCell="A3" sqref="A3"/>
      <selection pane="bottomRight" activeCell="N81" sqref="N81"/>
    </sheetView>
  </sheetViews>
  <sheetFormatPr baseColWidth="10" defaultRowHeight="12.75" x14ac:dyDescent="0.2"/>
  <cols>
    <col min="1" max="1" width="17.85546875" style="3" customWidth="1"/>
    <col min="2" max="9" width="8.7109375" style="3" customWidth="1"/>
    <col min="10" max="10" width="10.28515625" style="3" customWidth="1"/>
    <col min="11" max="11" width="8.7109375" style="3" customWidth="1"/>
    <col min="12" max="12" width="10.140625" style="3" customWidth="1"/>
    <col min="13" max="13" width="10" style="3" customWidth="1"/>
    <col min="14" max="15" width="8.7109375" style="3" customWidth="1"/>
    <col min="16" max="16" width="12.140625" style="3" customWidth="1"/>
    <col min="17" max="18" width="8.7109375" style="3" customWidth="1"/>
    <col min="19" max="22" width="8.7109375" style="4" customWidth="1"/>
    <col min="23" max="24" width="8.7109375" style="3" customWidth="1"/>
    <col min="25" max="25" width="10.140625" style="3" customWidth="1"/>
    <col min="26" max="26" width="8.7109375" style="3" customWidth="1"/>
    <col min="27" max="28" width="9.85546875" style="3" customWidth="1"/>
    <col min="29" max="52" width="5.28515625" style="3" customWidth="1"/>
    <col min="53" max="53" width="6.7109375" style="3" customWidth="1"/>
    <col min="54" max="54" width="9.28515625" style="3" customWidth="1"/>
    <col min="55" max="55" width="14.42578125" style="4" customWidth="1"/>
    <col min="56" max="56" width="15" style="3" customWidth="1"/>
    <col min="57" max="16384" width="11.42578125" style="3"/>
  </cols>
  <sheetData>
    <row r="1" spans="1:56" x14ac:dyDescent="0.2">
      <c r="A1" s="369" t="s">
        <v>875</v>
      </c>
      <c r="B1" s="378" t="s">
        <v>882</v>
      </c>
      <c r="C1" s="378"/>
      <c r="D1" s="378"/>
      <c r="E1" s="378"/>
      <c r="F1" s="379" t="s">
        <v>883</v>
      </c>
      <c r="G1" s="379"/>
      <c r="H1" s="379"/>
      <c r="I1" s="379"/>
      <c r="J1" s="378" t="s">
        <v>884</v>
      </c>
      <c r="K1" s="378"/>
      <c r="L1" s="378"/>
      <c r="M1" s="378"/>
      <c r="N1" s="378"/>
      <c r="O1" s="379" t="s">
        <v>885</v>
      </c>
      <c r="P1" s="379"/>
      <c r="Q1" s="379"/>
      <c r="R1" s="379"/>
      <c r="S1" s="378" t="s">
        <v>886</v>
      </c>
      <c r="T1" s="378"/>
      <c r="U1" s="378"/>
      <c r="V1" s="378"/>
      <c r="W1" s="379" t="s">
        <v>887</v>
      </c>
      <c r="X1" s="379"/>
      <c r="Y1" s="379"/>
      <c r="Z1" s="379"/>
      <c r="AA1" s="379"/>
      <c r="AB1" s="378" t="s">
        <v>888</v>
      </c>
      <c r="AC1" s="378"/>
      <c r="AD1" s="378"/>
      <c r="AE1" s="378"/>
      <c r="AF1" s="379" t="s">
        <v>889</v>
      </c>
      <c r="AG1" s="379"/>
      <c r="AH1" s="379"/>
      <c r="AI1" s="379"/>
      <c r="AJ1" s="378" t="s">
        <v>890</v>
      </c>
      <c r="AK1" s="378"/>
      <c r="AL1" s="378"/>
      <c r="AM1" s="378"/>
      <c r="AN1" s="378"/>
      <c r="AO1" s="379" t="s">
        <v>891</v>
      </c>
      <c r="AP1" s="379"/>
      <c r="AQ1" s="379"/>
      <c r="AR1" s="379"/>
      <c r="AS1" s="378" t="s">
        <v>892</v>
      </c>
      <c r="AT1" s="378"/>
      <c r="AU1" s="378"/>
      <c r="AV1" s="378"/>
      <c r="AW1" s="379" t="s">
        <v>893</v>
      </c>
      <c r="AX1" s="379"/>
      <c r="AY1" s="379"/>
      <c r="AZ1" s="379"/>
      <c r="BA1" s="379"/>
      <c r="BB1" s="70"/>
      <c r="BC1" s="71"/>
      <c r="BD1" s="70"/>
    </row>
    <row r="2" spans="1:56" s="2" customFormat="1" ht="22.5" x14ac:dyDescent="0.2">
      <c r="A2" s="369"/>
      <c r="B2" s="73">
        <v>1</v>
      </c>
      <c r="C2" s="73">
        <v>2</v>
      </c>
      <c r="D2" s="73">
        <v>3</v>
      </c>
      <c r="E2" s="73">
        <v>4</v>
      </c>
      <c r="F2" s="74">
        <v>5</v>
      </c>
      <c r="G2" s="74">
        <v>6</v>
      </c>
      <c r="H2" s="74">
        <v>7</v>
      </c>
      <c r="I2" s="74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4">
        <v>14</v>
      </c>
      <c r="P2" s="74">
        <v>15</v>
      </c>
      <c r="Q2" s="74">
        <v>16</v>
      </c>
      <c r="R2" s="74">
        <v>17</v>
      </c>
      <c r="S2" s="73">
        <v>18</v>
      </c>
      <c r="T2" s="73">
        <v>19</v>
      </c>
      <c r="U2" s="73">
        <v>20</v>
      </c>
      <c r="V2" s="73">
        <v>21</v>
      </c>
      <c r="W2" s="74">
        <v>22</v>
      </c>
      <c r="X2" s="74">
        <v>23</v>
      </c>
      <c r="Y2" s="74">
        <v>24</v>
      </c>
      <c r="Z2" s="74">
        <v>25</v>
      </c>
      <c r="AA2" s="74">
        <v>26</v>
      </c>
      <c r="AB2" s="73">
        <v>27</v>
      </c>
      <c r="AC2" s="73">
        <v>28</v>
      </c>
      <c r="AD2" s="73">
        <v>29</v>
      </c>
      <c r="AE2" s="73">
        <v>30</v>
      </c>
      <c r="AF2" s="74">
        <v>31</v>
      </c>
      <c r="AG2" s="74">
        <v>32</v>
      </c>
      <c r="AH2" s="74">
        <v>33</v>
      </c>
      <c r="AI2" s="74">
        <v>34</v>
      </c>
      <c r="AJ2" s="73">
        <v>35</v>
      </c>
      <c r="AK2" s="73">
        <v>36</v>
      </c>
      <c r="AL2" s="73">
        <v>37</v>
      </c>
      <c r="AM2" s="73">
        <v>38</v>
      </c>
      <c r="AN2" s="73">
        <v>39</v>
      </c>
      <c r="AO2" s="74">
        <v>40</v>
      </c>
      <c r="AP2" s="74">
        <v>41</v>
      </c>
      <c r="AQ2" s="74">
        <v>42</v>
      </c>
      <c r="AR2" s="74">
        <v>43</v>
      </c>
      <c r="AS2" s="73">
        <v>44</v>
      </c>
      <c r="AT2" s="73">
        <v>45</v>
      </c>
      <c r="AU2" s="73">
        <v>46</v>
      </c>
      <c r="AV2" s="73">
        <v>47</v>
      </c>
      <c r="AW2" s="74">
        <v>48</v>
      </c>
      <c r="AX2" s="74">
        <v>49</v>
      </c>
      <c r="AY2" s="74">
        <v>50</v>
      </c>
      <c r="AZ2" s="74">
        <v>51</v>
      </c>
      <c r="BA2" s="74">
        <v>52</v>
      </c>
      <c r="BB2" s="57" t="s">
        <v>68</v>
      </c>
      <c r="BC2" s="76" t="s">
        <v>876</v>
      </c>
      <c r="BD2" s="57" t="s">
        <v>894</v>
      </c>
    </row>
    <row r="3" spans="1:56" s="5" customFormat="1" x14ac:dyDescent="0.2">
      <c r="A3" s="58" t="s">
        <v>54</v>
      </c>
      <c r="B3" s="25" t="str">
        <f>IF(AR!O18&gt;0,AR!O17,"")</f>
        <v/>
      </c>
      <c r="C3" s="25" t="str">
        <f>IF(AR!P18&gt;0,AR!P17,"")</f>
        <v/>
      </c>
      <c r="D3" s="25" t="str">
        <f>IF(AR!Q18&gt;0,AR!Q17,"")</f>
        <v/>
      </c>
      <c r="E3" s="25" t="str">
        <f>IF(AR!R18&gt;0,AR!R17,"")</f>
        <v/>
      </c>
      <c r="F3" s="25" t="str">
        <f>IF(AR!S18&gt;0,AR!S17,"")</f>
        <v/>
      </c>
      <c r="G3" s="25" t="str">
        <f>IF(AR!T18&gt;0,AR!T17,"")</f>
        <v/>
      </c>
      <c r="H3" s="25" t="str">
        <f>IF(AR!U18&gt;0,AR!U17,"")</f>
        <v/>
      </c>
      <c r="I3" s="25" t="str">
        <f>IF(AR!V18&gt;0,AR!V17,"")</f>
        <v/>
      </c>
      <c r="J3" s="25" t="str">
        <f>IF(AR!W18&gt;0,AR!W17,"")</f>
        <v/>
      </c>
      <c r="K3" s="25" t="str">
        <f>IF(AR!X18&gt;0,AR!X17,"")</f>
        <v/>
      </c>
      <c r="L3" s="25" t="str">
        <f>IF(AR!Y18&gt;0,AR!Y17,"")</f>
        <v/>
      </c>
      <c r="M3" s="25" t="str">
        <f>IF(AR!Z18&gt;0,AR!Z17,"")</f>
        <v/>
      </c>
      <c r="N3" s="25" t="str">
        <f>IF(AR!AA18&gt;0,AR!AA17,"")</f>
        <v/>
      </c>
      <c r="O3" s="25" t="str">
        <f>IF(AR!AB18&gt;0,AR!AB17,"")</f>
        <v/>
      </c>
      <c r="P3" s="25" t="str">
        <f>IF(AR!AC18&gt;0,AR!AC17,"")</f>
        <v/>
      </c>
      <c r="Q3" s="25" t="str">
        <f>IF(AR!AD18&gt;0,AR!AD17,"")</f>
        <v/>
      </c>
      <c r="R3" s="25" t="str">
        <f>IF(AR!AE18&gt;0,AR!AE17,"")</f>
        <v/>
      </c>
      <c r="S3" s="25" t="str">
        <f>IF(AR!AF18&gt;0,AR!AF17,"")</f>
        <v/>
      </c>
      <c r="T3" s="25" t="str">
        <f>IF(AR!AG18&gt;0,AR!AG17,"")</f>
        <v/>
      </c>
      <c r="U3" s="25" t="str">
        <f>IF(AR!AH18&gt;0,AR!AH17,"")</f>
        <v/>
      </c>
      <c r="V3" s="25" t="str">
        <f>IF(AR!AI18&gt;0,AR!AI17,"")</f>
        <v/>
      </c>
      <c r="W3" s="25" t="str">
        <f>IF(AR!AJ18&gt;0,AR!AJ17,"")</f>
        <v/>
      </c>
      <c r="X3" s="25" t="str">
        <f>IF(AR!AK18&gt;0,AR!AK17,"")</f>
        <v/>
      </c>
      <c r="Y3" s="25" t="str">
        <f>IF(AR!AL18&gt;0,AR!AL17,"")</f>
        <v/>
      </c>
      <c r="Z3" s="25" t="str">
        <f>IF(AR!AM18&gt;0,AR!AM17,"")</f>
        <v/>
      </c>
      <c r="AA3" s="25" t="str">
        <f>IF(AR!AN18&gt;0,AR!AN17,"")</f>
        <v/>
      </c>
      <c r="AB3" s="25" t="str">
        <f>IF(AR!AO18&gt;0,AR!AO17,"")</f>
        <v/>
      </c>
      <c r="AC3" s="25" t="str">
        <f>IF(AR!AP18&gt;0,AR!AP17,"")</f>
        <v/>
      </c>
      <c r="AD3" s="25">
        <f>IF(AR!AQ18&gt;0,AR!AQ17,"")</f>
        <v>24</v>
      </c>
      <c r="AE3" s="25">
        <f>IF(AR!AR18&gt;0,AR!AR17,"")</f>
        <v>6</v>
      </c>
      <c r="AF3" s="25">
        <f>IF(AR!AS18&gt;0,AR!AS17,"")</f>
        <v>8</v>
      </c>
      <c r="AG3" s="25">
        <f>IF(AR!AT18&gt;0,AR!AT17,"")</f>
        <v>28</v>
      </c>
      <c r="AH3" s="25">
        <f>IF(AR!AU18&gt;0,AR!AU17,"")</f>
        <v>28</v>
      </c>
      <c r="AI3" s="25">
        <f>IF(AR!AV18&gt;0,AR!AV17,"")</f>
        <v>10</v>
      </c>
      <c r="AJ3" s="25">
        <f>IF(AR!AW18&gt;0,AR!AW17,"")</f>
        <v>14</v>
      </c>
      <c r="AK3" s="25">
        <f>IF(AR!AX18&gt;0,AR!AX17,"")</f>
        <v>18</v>
      </c>
      <c r="AL3" s="25">
        <f>IF(AR!AY18&gt;0,AR!AY17,"")</f>
        <v>18</v>
      </c>
      <c r="AM3" s="25">
        <f>IF(AR!AZ18&gt;0,AR!AZ17,"")</f>
        <v>12</v>
      </c>
      <c r="AN3" s="25">
        <f>IF(AR!BA18&gt;0,AR!BA17,"")</f>
        <v>12</v>
      </c>
      <c r="AO3" s="25">
        <f>IF(AR!BB18&gt;0,AR!BB17,"")</f>
        <v>6</v>
      </c>
      <c r="AP3" s="25">
        <f>IF(AR!BC18&gt;0,AR!BC17,"")</f>
        <v>6</v>
      </c>
      <c r="AQ3" s="25" t="str">
        <f>IF(AR!BD18&gt;0,AR!BD17,"")</f>
        <v/>
      </c>
      <c r="AR3" s="25" t="str">
        <f>IF(AR!BE18&gt;0,AR!BE17,"")</f>
        <v/>
      </c>
      <c r="AS3" s="25" t="str">
        <f>IF(AR!BF18&gt;0,AR!BF17,"")</f>
        <v/>
      </c>
      <c r="AT3" s="25" t="str">
        <f>IF(AR!BG18&gt;0,AR!BG17,"")</f>
        <v/>
      </c>
      <c r="AU3" s="25" t="str">
        <f>IF(AR!BH18&gt;0,AR!BH17,"")</f>
        <v/>
      </c>
      <c r="AV3" s="25" t="str">
        <f>IF(AR!BI18&gt;0,AR!BI17,"")</f>
        <v/>
      </c>
      <c r="AW3" s="25" t="str">
        <f>IF(AR!BJ18&gt;0,AR!BJ17,"")</f>
        <v/>
      </c>
      <c r="AX3" s="25" t="str">
        <f>IF(AR!BK18&gt;0,AR!BK17,"")</f>
        <v/>
      </c>
      <c r="AY3" s="25" t="str">
        <f>IF(AR!BL18&gt;0,AR!BL17,"")</f>
        <v/>
      </c>
      <c r="AZ3" s="25" t="str">
        <f>IF(AR!BM18&gt;0,AR!BM17,"")</f>
        <v/>
      </c>
      <c r="BA3" s="25" t="str">
        <f>IF(AR!BN18&gt;0,AR!BN17,"")</f>
        <v/>
      </c>
      <c r="BB3" s="77">
        <f>SUM(B3:BA3)</f>
        <v>190</v>
      </c>
      <c r="BC3" s="72">
        <f>MAX(AR!O18:BN18)</f>
        <v>2</v>
      </c>
      <c r="BD3" s="78">
        <f>BB3/BC3</f>
        <v>95</v>
      </c>
    </row>
    <row r="4" spans="1:56" s="5" customFormat="1" x14ac:dyDescent="0.2">
      <c r="A4" s="187" t="s">
        <v>785</v>
      </c>
      <c r="B4" s="65" t="str">
        <f>IF('FiBL_VM (AG)'!R78&gt;0,'FiBL_VM (AG)'!R77,"")</f>
        <v/>
      </c>
      <c r="C4" s="65" t="str">
        <f>IF('FiBL_VM (AG)'!S78&gt;0,'FiBL_VM (AG)'!S77,"")</f>
        <v/>
      </c>
      <c r="D4" s="65" t="str">
        <f>IF('FiBL_VM (AG)'!T78&gt;0,'FiBL_VM (AG)'!T77,"")</f>
        <v/>
      </c>
      <c r="E4" s="65">
        <f>IF('FiBL_VM (AG)'!U78&gt;0,'FiBL_VM (AG)'!U77,"")</f>
        <v>7</v>
      </c>
      <c r="F4" s="65" t="str">
        <f>IF('FiBL_VM (AG)'!V78&gt;0,'FiBL_VM (AG)'!V77,"")</f>
        <v/>
      </c>
      <c r="G4" s="65">
        <f>IF('FiBL_VM (AG)'!W78&gt;0,'FiBL_VM (AG)'!W77,"")</f>
        <v>3</v>
      </c>
      <c r="H4" s="65" t="str">
        <f>IF('FiBL_VM (AG)'!X78&gt;0,'FiBL_VM (AG)'!X77,"")</f>
        <v/>
      </c>
      <c r="I4" s="65">
        <f>IF('FiBL_VM (AG)'!Y78&gt;0,'FiBL_VM (AG)'!Y77,"")</f>
        <v>0</v>
      </c>
      <c r="J4" s="65" t="str">
        <f>IF('FiBL_VM (AG)'!Z78&gt;0,'FiBL_VM (AG)'!Z77,"")</f>
        <v/>
      </c>
      <c r="K4" s="65">
        <f>IF('FiBL_VM (AG)'!AA78&gt;0,'FiBL_VM (AG)'!AA77,"")</f>
        <v>0</v>
      </c>
      <c r="L4" s="65" t="str">
        <f>IF('FiBL_VM (AG)'!AB78&gt;0,'FiBL_VM (AG)'!AB77,"")</f>
        <v/>
      </c>
      <c r="M4" s="65">
        <f>IF('FiBL_VM (AG)'!AC78&gt;0,'FiBL_VM (AG)'!AC77,"")</f>
        <v>0</v>
      </c>
      <c r="N4" s="65" t="str">
        <f>IF('FiBL_VM (AG)'!AD78&gt;0,'FiBL_VM (AG)'!AD77,"")</f>
        <v/>
      </c>
      <c r="O4" s="65">
        <f>IF('FiBL_VM (AG)'!AE78&gt;0,'FiBL_VM (AG)'!AE77,"")</f>
        <v>3</v>
      </c>
      <c r="P4" s="65" t="str">
        <f>IF('FiBL_VM (AG)'!AF78&gt;0,'FiBL_VM (AG)'!AF77,"")</f>
        <v/>
      </c>
      <c r="Q4" s="65">
        <f>IF('FiBL_VM (AG)'!AG78&gt;0,'FiBL_VM (AG)'!AG77,"")</f>
        <v>0</v>
      </c>
      <c r="R4" s="65">
        <f>IF('FiBL_VM (AG)'!AH78&gt;0,'FiBL_VM (AG)'!AH77,"")</f>
        <v>0</v>
      </c>
      <c r="S4" s="65">
        <f>IF('FiBL_VM (AG)'!AI78&gt;0,'FiBL_VM (AG)'!AI77,"")</f>
        <v>1</v>
      </c>
      <c r="T4" s="65">
        <f>IF('FiBL_VM (AG)'!AJ78&gt;0,'FiBL_VM (AG)'!AJ77,"")</f>
        <v>0</v>
      </c>
      <c r="U4" s="65">
        <f>IF('FiBL_VM (AG)'!AK78&gt;0,'FiBL_VM (AG)'!AK77,"")</f>
        <v>0</v>
      </c>
      <c r="V4" s="65">
        <f>IF('FiBL_VM (AG)'!AL78&gt;0,'FiBL_VM (AG)'!AL77,"")</f>
        <v>6</v>
      </c>
      <c r="W4" s="65">
        <f>IF('FiBL_VM (AG)'!AM78&gt;0,'FiBL_VM (AG)'!AM77,"")</f>
        <v>2</v>
      </c>
      <c r="X4" s="65">
        <f>IF('FiBL_VM (AG)'!AN78&gt;0,'FiBL_VM (AG)'!AN77,"")</f>
        <v>4</v>
      </c>
      <c r="Y4" s="65">
        <f>IF('FiBL_VM (AG)'!AO78&gt;0,'FiBL_VM (AG)'!AO77,"")</f>
        <v>3</v>
      </c>
      <c r="Z4" s="65">
        <f>IF('FiBL_VM (AG)'!AP78&gt;0,'FiBL_VM (AG)'!AP77,"")</f>
        <v>3</v>
      </c>
      <c r="AA4" s="65">
        <f>IF('FiBL_VM (AG)'!AQ78&gt;0,'FiBL_VM (AG)'!AQ77,"")</f>
        <v>17</v>
      </c>
      <c r="AB4" s="65">
        <f>IF('FiBL_VM (AG)'!AR78&gt;0,'FiBL_VM (AG)'!AR77,"")</f>
        <v>116</v>
      </c>
      <c r="AC4" s="65">
        <f>IF('FiBL_VM (AG)'!AS78&gt;0,'FiBL_VM (AG)'!AS77,"")</f>
        <v>84</v>
      </c>
      <c r="AD4" s="65">
        <f>IF('FiBL_VM (AG)'!AT78&gt;0,'FiBL_VM (AG)'!AT77,"")</f>
        <v>550</v>
      </c>
      <c r="AE4" s="65">
        <f>IF('FiBL_VM (AG)'!AU78&gt;0,'FiBL_VM (AG)'!AU77,"")</f>
        <v>1906</v>
      </c>
      <c r="AF4" s="65">
        <f>IF('FiBL_VM (AG)'!AV78&gt;0,'FiBL_VM (AG)'!AV77,"")</f>
        <v>936</v>
      </c>
      <c r="AG4" s="65">
        <f>IF('FiBL_VM (AG)'!AW78&gt;0,'FiBL_VM (AG)'!AW77,"")</f>
        <v>1160</v>
      </c>
      <c r="AH4" s="65">
        <f>IF('FiBL_VM (AG)'!AX78&gt;0,'FiBL_VM (AG)'!AX77,"")</f>
        <v>1926</v>
      </c>
      <c r="AI4" s="65">
        <f>IF('FiBL_VM (AG)'!AY78&gt;0,'FiBL_VM (AG)'!AY77,"")</f>
        <v>5126</v>
      </c>
      <c r="AJ4" s="65">
        <f>IF('FiBL_VM (AG)'!AZ78&gt;0,'FiBL_VM (AG)'!AZ77,"")</f>
        <v>6293</v>
      </c>
      <c r="AK4" s="65">
        <f>IF('FiBL_VM (AG)'!BA78&gt;0,'FiBL_VM (AG)'!BA77,"")</f>
        <v>5097</v>
      </c>
      <c r="AL4" s="65">
        <f>IF('FiBL_VM (AG)'!BB78&gt;0,'FiBL_VM (AG)'!BB77,"")</f>
        <v>2503</v>
      </c>
      <c r="AM4" s="65">
        <f>IF('FiBL_VM (AG)'!BC78&gt;0,'FiBL_VM (AG)'!BC77,"")</f>
        <v>4668</v>
      </c>
      <c r="AN4" s="65">
        <f>IF('FiBL_VM (AG)'!BD78&gt;0,'FiBL_VM (AG)'!BD77,"")</f>
        <v>2159</v>
      </c>
      <c r="AO4" s="65">
        <f>IF('FiBL_VM (AG)'!BE78&gt;0,'FiBL_VM (AG)'!BE77,"")</f>
        <v>1048</v>
      </c>
      <c r="AP4" s="65">
        <f>IF('FiBL_VM (AG)'!BF78&gt;0,'FiBL_VM (AG)'!BF77,"")</f>
        <v>272</v>
      </c>
      <c r="AQ4" s="65">
        <f>IF('FiBL_VM (AG)'!BG78&gt;0,'FiBL_VM (AG)'!BG77,"")</f>
        <v>1143</v>
      </c>
      <c r="AR4" s="65">
        <f>IF('FiBL_VM (AG)'!BH78&gt;0,'FiBL_VM (AG)'!BH77,"")</f>
        <v>2685</v>
      </c>
      <c r="AS4" s="65">
        <f>IF('FiBL_VM (AG)'!BI78&gt;0,'FiBL_VM (AG)'!BI77,"")</f>
        <v>1712</v>
      </c>
      <c r="AT4" s="65">
        <f>IF('FiBL_VM (AG)'!BJ78&gt;0,'FiBL_VM (AG)'!BJ77,"")</f>
        <v>161</v>
      </c>
      <c r="AU4" s="65">
        <f>IF('FiBL_VM (AG)'!BK78&gt;0,'FiBL_VM (AG)'!BK77,"")</f>
        <v>323</v>
      </c>
      <c r="AV4" s="65">
        <f>IF('FiBL_VM (AG)'!BL78&gt;0,'FiBL_VM (AG)'!BL77,"")</f>
        <v>448</v>
      </c>
      <c r="AW4" s="65">
        <f>IF('FiBL_VM (AG)'!BM78&gt;0,'FiBL_VM (AG)'!BM77,"")</f>
        <v>511</v>
      </c>
      <c r="AX4" s="65">
        <f>IF('FiBL_VM (AG)'!BN78&gt;0,'FiBL_VM (AG)'!BN77,"")</f>
        <v>146</v>
      </c>
      <c r="AY4" s="65" t="str">
        <f>IF('FiBL_VM (AG)'!BO78&gt;0,'FiBL_VM (AG)'!BO77,"")</f>
        <v/>
      </c>
      <c r="AZ4" s="65" t="str">
        <f>IF('FiBL_VM (AG)'!BP78&gt;0,'FiBL_VM (AG)'!BP77,"")</f>
        <v/>
      </c>
      <c r="BA4" s="65" t="str">
        <f>IF('FiBL_VM (AG)'!BQ78&gt;0,'FiBL_VM (AG)'!BQ77,"")</f>
        <v/>
      </c>
      <c r="BB4" s="26">
        <f>SUM(B4:BA4)</f>
        <v>41022</v>
      </c>
      <c r="BC4" s="31">
        <f>MAX('FiBL_VM (AG)'!R78:BQ78)</f>
        <v>14</v>
      </c>
      <c r="BD4" s="27">
        <f>BB4/BC4</f>
        <v>2930.1428571428573</v>
      </c>
    </row>
    <row r="5" spans="1:56" ht="13.5" customHeight="1" x14ac:dyDescent="0.2">
      <c r="A5" s="21" t="s">
        <v>15</v>
      </c>
      <c r="B5" s="30">
        <f>IF(AG_VM!R158&gt;0,AG_VM!R157,"")</f>
        <v>5</v>
      </c>
      <c r="C5" s="30">
        <f>IF(AG_VM!S158&gt;0,AG_VM!S157,"")</f>
        <v>2</v>
      </c>
      <c r="D5" s="30">
        <f>IF(AG_VM!T158&gt;0,AG_VM!T157,"")</f>
        <v>2</v>
      </c>
      <c r="E5" s="30">
        <f>IF(AG_VM!U158&gt;0,AG_VM!U157,"")</f>
        <v>1</v>
      </c>
      <c r="F5" s="30">
        <f>IF(AG_VM!V158&gt;0,AG_VM!V157,"")</f>
        <v>4</v>
      </c>
      <c r="G5" s="30">
        <f>IF(AG_VM!W158&gt;0,AG_VM!W157,"")</f>
        <v>0</v>
      </c>
      <c r="H5" s="30">
        <f>IF(AG_VM!X158&gt;0,AG_VM!X157,"")</f>
        <v>2</v>
      </c>
      <c r="I5" s="30">
        <f>IF(AG_VM!Y158&gt;0,AG_VM!Y157,"")</f>
        <v>0</v>
      </c>
      <c r="J5" s="30">
        <f>IF(AG_VM!Z158&gt;0,AG_VM!Z157,"")</f>
        <v>0</v>
      </c>
      <c r="K5" s="30">
        <f>IF(AG_VM!AA158&gt;0,AG_VM!AA157,"")</f>
        <v>0</v>
      </c>
      <c r="L5" s="30">
        <f>IF(AG_VM!AB158&gt;0,AG_VM!AB157,"")</f>
        <v>0</v>
      </c>
      <c r="M5" s="30">
        <f>IF(AG_VM!AC158&gt;0,AG_VM!AC157,"")</f>
        <v>0</v>
      </c>
      <c r="N5" s="30">
        <f>IF(AG_VM!AD158&gt;0,AG_VM!AD157,"")</f>
        <v>0</v>
      </c>
      <c r="O5" s="30">
        <f>IF(AG_VM!AE158&gt;0,AG_VM!AE157,"")</f>
        <v>2</v>
      </c>
      <c r="P5" s="30">
        <f>IF(AG_VM!AF158&gt;0,AG_VM!AF157,"")</f>
        <v>0</v>
      </c>
      <c r="Q5" s="30">
        <f>IF(AG_VM!AG158&gt;0,AG_VM!AG157,"")</f>
        <v>0</v>
      </c>
      <c r="R5" s="30">
        <f>IF(AG_VM!AH158&gt;0,AG_VM!AH157,"")</f>
        <v>3</v>
      </c>
      <c r="S5" s="30">
        <f>IF(AG_VM!AI158&gt;0,AG_VM!AI157,"")</f>
        <v>3</v>
      </c>
      <c r="T5" s="30">
        <f>IF(AG_VM!AJ158&gt;0,AG_VM!AJ157,"")</f>
        <v>7</v>
      </c>
      <c r="U5" s="30">
        <f>IF(AG_VM!AK158&gt;0,AG_VM!AK157,"")</f>
        <v>7</v>
      </c>
      <c r="V5" s="30">
        <f>IF(AG_VM!AL158&gt;0,AG_VM!AL157,"")</f>
        <v>21</v>
      </c>
      <c r="W5" s="30">
        <f>IF(AG_VM!AM158&gt;0,AG_VM!AM157,"")</f>
        <v>23</v>
      </c>
      <c r="X5" s="30">
        <f>IF(AG_VM!AN158&gt;0,AG_VM!AN157,"")</f>
        <v>14</v>
      </c>
      <c r="Y5" s="30">
        <f>IF(AG_VM!AO158&gt;0,AG_VM!AO157,"")</f>
        <v>13</v>
      </c>
      <c r="Z5" s="30">
        <f>IF(AG_VM!AP158&gt;0,AG_VM!AP157,"")</f>
        <v>19</v>
      </c>
      <c r="AA5" s="30">
        <f>IF(AG_VM!AQ158&gt;0,AG_VM!AQ157,"")</f>
        <v>77</v>
      </c>
      <c r="AB5" s="30">
        <f>IF(AG_VM!AR158&gt;0,AG_VM!AR157,"")</f>
        <v>155</v>
      </c>
      <c r="AC5" s="30">
        <f>IF(AG_VM!AS158&gt;0,AG_VM!AS157,"")</f>
        <v>161</v>
      </c>
      <c r="AD5" s="30">
        <f>IF(AG_VM!AT158&gt;0,AG_VM!AT157,"")</f>
        <v>862</v>
      </c>
      <c r="AE5" s="30">
        <f>IF(AG_VM!AU158&gt;0,AG_VM!AU157,"")</f>
        <v>1490</v>
      </c>
      <c r="AF5" s="30">
        <f>IF(AG_VM!AV158&gt;0,AG_VM!AV157,"")</f>
        <v>1266</v>
      </c>
      <c r="AG5" s="30">
        <f>IF(AG_VM!AW158&gt;0,AG_VM!AW157,"")</f>
        <v>1689</v>
      </c>
      <c r="AH5" s="30">
        <f>IF(AG_VM!AX158&gt;0,AG_VM!AX157,"")</f>
        <v>1905</v>
      </c>
      <c r="AI5" s="30">
        <f>IF(AG_VM!AY158&gt;0,AG_VM!AY157,"")</f>
        <v>2288</v>
      </c>
      <c r="AJ5" s="30">
        <f>IF(AG_VM!AZ158&gt;0,AG_VM!AZ157,"")</f>
        <v>3640</v>
      </c>
      <c r="AK5" s="30">
        <f>IF(AG_VM!BA158&gt;0,AG_VM!BA157,"")</f>
        <v>3476</v>
      </c>
      <c r="AL5" s="30">
        <f>IF(AG_VM!BB158&gt;0,AG_VM!BB157,"")</f>
        <v>4328</v>
      </c>
      <c r="AM5" s="30">
        <f>IF(AG_VM!BC158&gt;0,AG_VM!BC157,"")</f>
        <v>3282</v>
      </c>
      <c r="AN5" s="30">
        <f>IF(AG_VM!BD158&gt;0,AG_VM!BD157,"")</f>
        <v>4586</v>
      </c>
      <c r="AO5" s="30">
        <f>IF(AG_VM!BE158&gt;0,AG_VM!BE157,"")</f>
        <v>830</v>
      </c>
      <c r="AP5" s="30">
        <f>IF(AG_VM!BF158&gt;0,AG_VM!BF157,"")</f>
        <v>3307</v>
      </c>
      <c r="AQ5" s="30">
        <f>IF(AG_VM!BG158&gt;0,AG_VM!BG157,"")</f>
        <v>946</v>
      </c>
      <c r="AR5" s="30">
        <f>IF(AG_VM!BH158&gt;0,AG_VM!BH157,"")</f>
        <v>1172</v>
      </c>
      <c r="AS5" s="30">
        <f>IF(AG_VM!BI158&gt;0,AG_VM!BI157,"")</f>
        <v>243</v>
      </c>
      <c r="AT5" s="30">
        <f>IF(AG_VM!BJ158&gt;0,AG_VM!BJ157,"")</f>
        <v>213</v>
      </c>
      <c r="AU5" s="30">
        <f>IF(AG_VM!BK158&gt;0,AG_VM!BK157,"")</f>
        <v>229</v>
      </c>
      <c r="AV5" s="30">
        <f>IF(AG_VM!BL158&gt;0,AG_VM!BL157,"")</f>
        <v>399</v>
      </c>
      <c r="AW5" s="30">
        <f>IF(AG_VM!BM158&gt;0,AG_VM!BM157,"")</f>
        <v>152</v>
      </c>
      <c r="AX5" s="30">
        <f>IF(AG_VM!BN158&gt;0,AG_VM!BN157,"")</f>
        <v>33</v>
      </c>
      <c r="AY5" s="30">
        <f>IF(AG_VM!BO158&gt;0,AG_VM!BO157,"")</f>
        <v>36</v>
      </c>
      <c r="AZ5" s="30">
        <f>IF(AG_VM!BP158&gt;0,AG_VM!BP157,"")</f>
        <v>26</v>
      </c>
      <c r="BA5" s="30">
        <f>IF(AG_VM!BQ158&gt;0,AG_VM!BQ157,"")</f>
        <v>0</v>
      </c>
      <c r="BB5" s="77">
        <f t="shared" ref="BB5:BB26" si="0">SUM(B5:BA5)</f>
        <v>36919</v>
      </c>
      <c r="BC5" s="72">
        <f>MAX(AG_VM!R158:BQ158)</f>
        <v>24</v>
      </c>
      <c r="BD5" s="78">
        <f t="shared" ref="BD5:BD26" si="1">BB5/BC5</f>
        <v>1538.2916666666667</v>
      </c>
    </row>
    <row r="6" spans="1:56" x14ac:dyDescent="0.2">
      <c r="A6" s="21" t="s">
        <v>27</v>
      </c>
      <c r="B6" s="29">
        <f>IF(TI_VM!R63&gt;0,TI_VM!R62,"")</f>
        <v>52</v>
      </c>
      <c r="C6" s="29">
        <f>IF(TI_VM!S63&gt;0,TI_VM!S62,"")</f>
        <v>6</v>
      </c>
      <c r="D6" s="29">
        <f>IF(TI_VM!T63&gt;0,TI_VM!T62,"")</f>
        <v>14</v>
      </c>
      <c r="E6" s="29">
        <f>IF(TI_VM!U63&gt;0,TI_VM!U62,"")</f>
        <v>0</v>
      </c>
      <c r="F6" s="29">
        <f>IF(TI_VM!V63&gt;0,TI_VM!V62,"")</f>
        <v>17</v>
      </c>
      <c r="G6" s="29">
        <f>IF(TI_VM!W63&gt;0,TI_VM!W62,"")</f>
        <v>30</v>
      </c>
      <c r="H6" s="29">
        <f>IF(TI_VM!X63&gt;0,TI_VM!X62,"")</f>
        <v>11</v>
      </c>
      <c r="I6" s="29">
        <f>IF(TI_VM!Y63&gt;0,TI_VM!Y62,"")</f>
        <v>5</v>
      </c>
      <c r="J6" s="29">
        <f>IF(TI_VM!Z63&gt;0,TI_VM!Z62,"")</f>
        <v>18</v>
      </c>
      <c r="K6" s="29">
        <f>IF(TI_VM!AA63&gt;0,TI_VM!AA62,"")</f>
        <v>8</v>
      </c>
      <c r="L6" s="29">
        <f>IF(TI_VM!AB63&gt;0,TI_VM!AB62,"")</f>
        <v>16</v>
      </c>
      <c r="M6" s="29">
        <f>IF(TI_VM!AC63&gt;0,TI_VM!AC62,"")</f>
        <v>25</v>
      </c>
      <c r="N6" s="29">
        <f>IF(TI_VM!AD63&gt;0,TI_VM!AD62,"")</f>
        <v>127</v>
      </c>
      <c r="O6" s="29">
        <f>IF(TI_VM!AE63&gt;0,TI_VM!AE62,"")</f>
        <v>87</v>
      </c>
      <c r="P6" s="29">
        <f>IF(TI_VM!AF63&gt;0,TI_VM!AF62,"")</f>
        <v>240</v>
      </c>
      <c r="Q6" s="29">
        <f>IF(TI_VM!AG63&gt;0,TI_VM!AG62,"")</f>
        <v>153</v>
      </c>
      <c r="R6" s="29">
        <f>IF(TI_VM!AH63&gt;0,TI_VM!AH62,"")</f>
        <v>121</v>
      </c>
      <c r="S6" s="29">
        <f>IF(TI_VM!AI63&gt;0,TI_VM!AI62,"")</f>
        <v>0</v>
      </c>
      <c r="T6" s="29">
        <f>IF(TI_VM!AJ63&gt;0,TI_VM!AJ62,"")</f>
        <v>34</v>
      </c>
      <c r="U6" s="29">
        <f>IF(TI_VM!AK63&gt;0,TI_VM!AK62,"")</f>
        <v>143</v>
      </c>
      <c r="V6" s="29">
        <f>IF(TI_VM!AL63&gt;0,TI_VM!AL62,"")</f>
        <v>154</v>
      </c>
      <c r="W6" s="29">
        <f>IF(TI_VM!AM63&gt;0,TI_VM!AM62,"")</f>
        <v>276</v>
      </c>
      <c r="X6" s="29">
        <f>IF(TI_VM!AN63&gt;0,TI_VM!AN62,"")</f>
        <v>106</v>
      </c>
      <c r="Y6" s="29">
        <f>IF(TI_VM!AO63&gt;0,TI_VM!AO62,"")</f>
        <v>274</v>
      </c>
      <c r="Z6" s="29">
        <f>IF(TI_VM!AP63&gt;0,TI_VM!AP62,"")</f>
        <v>386</v>
      </c>
      <c r="AA6" s="29">
        <f>IF(TI_VM!AQ63&gt;0,TI_VM!AQ62,"")</f>
        <v>1772</v>
      </c>
      <c r="AB6" s="29">
        <f>IF(TI_VM!AR63&gt;0,TI_VM!AR62,"")</f>
        <v>2417</v>
      </c>
      <c r="AC6" s="29">
        <f>IF(TI_VM!AS63&gt;0,TI_VM!AS62,"")</f>
        <v>4703</v>
      </c>
      <c r="AD6" s="29">
        <f>IF(TI_VM!AT63&gt;0,TI_VM!AT62,"")</f>
        <v>12866</v>
      </c>
      <c r="AE6" s="29">
        <f>IF(TI_VM!AU63&gt;0,TI_VM!AU62,"")</f>
        <v>6506</v>
      </c>
      <c r="AF6" s="29">
        <f>IF(TI_VM!AV63&gt;0,TI_VM!AV62,"")</f>
        <v>5306</v>
      </c>
      <c r="AG6" s="29">
        <f>IF(TI_VM!AW63&gt;0,TI_VM!AW62,"")</f>
        <v>13388</v>
      </c>
      <c r="AH6" s="29">
        <f>IF(TI_VM!AX63&gt;0,TI_VM!AX62,"")</f>
        <v>11234</v>
      </c>
      <c r="AI6" s="29">
        <f>IF(TI_VM!AY63&gt;0,TI_VM!AY62,"")</f>
        <v>3866</v>
      </c>
      <c r="AJ6" s="29">
        <f>IF(TI_VM!AZ63&gt;0,TI_VM!AZ62,"")</f>
        <v>5701</v>
      </c>
      <c r="AK6" s="29">
        <f>IF(TI_VM!BA63&gt;0,TI_VM!BA62,"")</f>
        <v>4331</v>
      </c>
      <c r="AL6" s="29">
        <f>IF(TI_VM!BB63&gt;0,TI_VM!BB62,"")</f>
        <v>6543</v>
      </c>
      <c r="AM6" s="29">
        <f>IF(TI_VM!BC63&gt;0,TI_VM!BC62,"")</f>
        <v>5522</v>
      </c>
      <c r="AN6" s="29">
        <f>IF(TI_VM!BD63&gt;0,TI_VM!BD62,"")</f>
        <v>7864</v>
      </c>
      <c r="AO6" s="29">
        <f>IF(TI_VM!BE63&gt;0,TI_VM!BE62,"")</f>
        <v>9191</v>
      </c>
      <c r="AP6" s="29">
        <f>IF(TI_VM!BF63&gt;0,TI_VM!BF62,"")</f>
        <v>12359</v>
      </c>
      <c r="AQ6" s="29">
        <f>IF(TI_VM!BG63&gt;0,TI_VM!BG62,"")</f>
        <v>7038</v>
      </c>
      <c r="AR6" s="29">
        <f>IF(TI_VM!BH63&gt;0,TI_VM!BH62,"")</f>
        <v>5730</v>
      </c>
      <c r="AS6" s="29">
        <f>IF(TI_VM!BI63&gt;0,TI_VM!BI62,"")</f>
        <v>12792</v>
      </c>
      <c r="AT6" s="29">
        <f>IF(TI_VM!BJ63&gt;0,TI_VM!BJ62,"")</f>
        <v>3192</v>
      </c>
      <c r="AU6" s="29">
        <f>IF(TI_VM!BK63&gt;0,TI_VM!BK62,"")</f>
        <v>7279</v>
      </c>
      <c r="AV6" s="29">
        <f>IF(TI_VM!BL63&gt;0,TI_VM!BL62,"")</f>
        <v>1240</v>
      </c>
      <c r="AW6" s="29">
        <f>IF(TI_VM!BM63&gt;0,TI_VM!BM62,"")</f>
        <v>3910</v>
      </c>
      <c r="AX6" s="29">
        <f>IF(TI_VM!BN63&gt;0,TI_VM!BN62,"")</f>
        <v>2582</v>
      </c>
      <c r="AY6" s="29">
        <f>IF(TI_VM!BO63&gt;0,TI_VM!BO62,"")</f>
        <v>1321</v>
      </c>
      <c r="AZ6" s="29">
        <f>IF(TI_VM!BP63&gt;0,TI_VM!BP62,"")</f>
        <v>124</v>
      </c>
      <c r="BA6" s="29">
        <f>IF(TI_VM!BQ63&gt;0,TI_VM!BQ62,"")</f>
        <v>1186</v>
      </c>
      <c r="BB6" s="77">
        <f t="shared" si="0"/>
        <v>162266</v>
      </c>
      <c r="BC6" s="72">
        <f>MAX(TI_VM!R63:BQ63)</f>
        <v>11</v>
      </c>
      <c r="BD6" s="78">
        <f t="shared" si="1"/>
        <v>14751.454545454546</v>
      </c>
    </row>
    <row r="7" spans="1:56" ht="13.5" customHeight="1" x14ac:dyDescent="0.2">
      <c r="A7" s="21" t="s">
        <v>28</v>
      </c>
      <c r="B7" s="29">
        <f>IF(VS_VM!R73&gt;0,VS_VM!R72,"")</f>
        <v>6</v>
      </c>
      <c r="C7" s="29">
        <f>IF(VS_VM!S73&gt;0,VS_VM!S72,"")</f>
        <v>35</v>
      </c>
      <c r="D7" s="29">
        <f>IF(VS_VM!T73&gt;0,VS_VM!T72,"")</f>
        <v>16</v>
      </c>
      <c r="E7" s="29">
        <f>IF(VS_VM!U73&gt;0,VS_VM!U72,"")</f>
        <v>87</v>
      </c>
      <c r="F7" s="29">
        <f>IF(VS_VM!V73&gt;0,VS_VM!V72,"")</f>
        <v>81</v>
      </c>
      <c r="G7" s="29">
        <f>IF(VS_VM!W73&gt;0,VS_VM!W72,"")</f>
        <v>3</v>
      </c>
      <c r="H7" s="29">
        <f>IF(VS_VM!X73&gt;0,VS_VM!X72,"")</f>
        <v>18</v>
      </c>
      <c r="I7" s="29">
        <f>IF(VS_VM!Y73&gt;0,VS_VM!Y72,"")</f>
        <v>14</v>
      </c>
      <c r="J7" s="29">
        <f>IF(VS_VM!Z73&gt;0,VS_VM!Z72,"")</f>
        <v>1</v>
      </c>
      <c r="K7" s="29">
        <f>IF(VS_VM!AA73&gt;0,VS_VM!AA72,"")</f>
        <v>4</v>
      </c>
      <c r="L7" s="29">
        <f>IF(VS_VM!AB73&gt;0,VS_VM!AB72,"")</f>
        <v>6</v>
      </c>
      <c r="M7" s="29">
        <f>IF(VS_VM!AC73&gt;0,VS_VM!AC72,"")</f>
        <v>0</v>
      </c>
      <c r="N7" s="29">
        <f>IF(VS_VM!AD73&gt;0,VS_VM!AD72,"")</f>
        <v>0</v>
      </c>
      <c r="O7" s="29">
        <f>IF(VS_VM!AE73&gt;0,VS_VM!AE72,"")</f>
        <v>2</v>
      </c>
      <c r="P7" s="29">
        <f>IF(VS_VM!AF73&gt;0,VS_VM!AF72,"")</f>
        <v>5</v>
      </c>
      <c r="Q7" s="29">
        <f>IF(VS_VM!AG73&gt;0,VS_VM!AG72,"")</f>
        <v>11</v>
      </c>
      <c r="R7" s="29">
        <f>IF(VS_VM!AH73&gt;0,VS_VM!AH72,"")</f>
        <v>5</v>
      </c>
      <c r="S7" s="29">
        <f>IF(VS_VM!AI73&gt;0,VS_VM!AI72,"")</f>
        <v>11</v>
      </c>
      <c r="T7" s="29">
        <f>IF(VS_VM!AJ73&gt;0,VS_VM!AJ72,"")</f>
        <v>2</v>
      </c>
      <c r="U7" s="29">
        <f>IF(VS_VM!AK73&gt;0,VS_VM!AK72,"")</f>
        <v>1</v>
      </c>
      <c r="V7" s="29">
        <f>IF(VS_VM!AL73&gt;0,VS_VM!AL72,"")</f>
        <v>2</v>
      </c>
      <c r="W7" s="29">
        <f>IF(VS_VM!AM73&gt;0,VS_VM!AM72,"")</f>
        <v>0</v>
      </c>
      <c r="X7" s="29">
        <f>IF(VS_VM!AN73&gt;0,VS_VM!AN72,"")</f>
        <v>1</v>
      </c>
      <c r="Y7" s="29">
        <f>IF(VS_VM!AO73&gt;0,VS_VM!AO72,"")</f>
        <v>0</v>
      </c>
      <c r="Z7" s="29">
        <f>IF(VS_VM!AP73&gt;0,VS_VM!AP72,"")</f>
        <v>18</v>
      </c>
      <c r="AA7" s="29">
        <f>IF(VS_VM!AQ73&gt;0,VS_VM!AQ72,"")</f>
        <v>71</v>
      </c>
      <c r="AB7" s="29">
        <f>IF(VS_VM!AR73&gt;0,VS_VM!AR72,"")</f>
        <v>69</v>
      </c>
      <c r="AC7" s="29">
        <f>IF(VS_VM!AS73&gt;0,VS_VM!AS72,"")</f>
        <v>146</v>
      </c>
      <c r="AD7" s="29">
        <f>IF(VS_VM!AT73&gt;0,VS_VM!AT72,"")</f>
        <v>433</v>
      </c>
      <c r="AE7" s="29">
        <f>IF(VS_VM!AU73&gt;0,VS_VM!AU72,"")</f>
        <v>1003</v>
      </c>
      <c r="AF7" s="29">
        <f>IF(VS_VM!AV73&gt;0,VS_VM!AV72,"")</f>
        <v>2108</v>
      </c>
      <c r="AG7" s="29">
        <f>IF(VS_VM!AW73&gt;0,VS_VM!AW72,"")</f>
        <v>5521</v>
      </c>
      <c r="AH7" s="29">
        <f>IF(VS_VM!AX73&gt;0,VS_VM!AX72,"")</f>
        <v>4845</v>
      </c>
      <c r="AI7" s="29">
        <f>IF(VS_VM!AY73&gt;0,VS_VM!AY72,"")</f>
        <v>6906</v>
      </c>
      <c r="AJ7" s="29">
        <f>IF(VS_VM!AZ73&gt;0,VS_VM!AZ72,"")</f>
        <v>4070</v>
      </c>
      <c r="AK7" s="29">
        <f>IF(VS_VM!BA73&gt;0,VS_VM!BA72,"")</f>
        <v>7943</v>
      </c>
      <c r="AL7" s="29">
        <f>IF(VS_VM!BB73&gt;0,VS_VM!BB72,"")</f>
        <v>6136</v>
      </c>
      <c r="AM7" s="29">
        <f>IF(VS_VM!BC73&gt;0,VS_VM!BC72,"")</f>
        <v>9301</v>
      </c>
      <c r="AN7" s="29">
        <f>IF(VS_VM!BD73&gt;0,VS_VM!BD72,"")</f>
        <v>10801</v>
      </c>
      <c r="AO7" s="29">
        <f>IF(VS_VM!BE73&gt;0,VS_VM!BE72,"")</f>
        <v>15517</v>
      </c>
      <c r="AP7" s="29">
        <f>IF(VS_VM!BF73&gt;0,VS_VM!BF72,"")</f>
        <v>8874</v>
      </c>
      <c r="AQ7" s="29">
        <f>IF(VS_VM!BG73&gt;0,VS_VM!BG72,"")</f>
        <v>9673</v>
      </c>
      <c r="AR7" s="29">
        <f>IF(VS_VM!BH73&gt;0,VS_VM!BH72,"")</f>
        <v>8482</v>
      </c>
      <c r="AS7" s="29">
        <f>IF(VS_VM!BI73&gt;0,VS_VM!BI72,"")</f>
        <v>11676</v>
      </c>
      <c r="AT7" s="29">
        <f>IF(VS_VM!BJ73&gt;0,VS_VM!BJ72,"")</f>
        <v>2133</v>
      </c>
      <c r="AU7" s="29">
        <f>IF(VS_VM!BK73&gt;0,VS_VM!BK72,"")</f>
        <v>5039</v>
      </c>
      <c r="AV7" s="29">
        <f>IF(VS_VM!BL73&gt;0,VS_VM!BL72,"")</f>
        <v>1626</v>
      </c>
      <c r="AW7" s="29">
        <f>IF(VS_VM!BM73&gt;0,VS_VM!BM72,"")</f>
        <v>6</v>
      </c>
      <c r="AX7" s="29">
        <f>IF(VS_VM!BN73&gt;0,VS_VM!BN72,"")</f>
        <v>3</v>
      </c>
      <c r="AY7" s="29">
        <f>IF(VS_VM!BO73&gt;0,VS_VM!BO72,"")</f>
        <v>2</v>
      </c>
      <c r="AZ7" s="29">
        <f>IF(VS_VM!BP73&gt;0,VS_VM!BP72,"")</f>
        <v>0</v>
      </c>
      <c r="BA7" s="29">
        <f>IF(VS_VM!BQ73&gt;0,VS_VM!BQ72,"")</f>
        <v>5</v>
      </c>
      <c r="BB7" s="77">
        <f t="shared" si="0"/>
        <v>122718</v>
      </c>
      <c r="BC7" s="72">
        <f>MAX(VS_VM!R73:BQ73)</f>
        <v>10</v>
      </c>
      <c r="BD7" s="78">
        <f t="shared" si="1"/>
        <v>12271.8</v>
      </c>
    </row>
    <row r="8" spans="1:56" x14ac:dyDescent="0.2">
      <c r="A8" s="89" t="s">
        <v>17</v>
      </c>
      <c r="B8" s="29">
        <f>IF(BL_VM!R58&gt;0,BL_VM!R57,"")</f>
        <v>62</v>
      </c>
      <c r="C8" s="29">
        <f>IF(BL_VM!S58&gt;0,BL_VM!S57,"")</f>
        <v>0</v>
      </c>
      <c r="D8" s="29">
        <f>IF(BL_VM!T58&gt;0,BL_VM!T57,"")</f>
        <v>0</v>
      </c>
      <c r="E8" s="29" t="str">
        <f>IF(BL_VM!U58&gt;0,BL_VM!U57,"")</f>
        <v/>
      </c>
      <c r="F8" s="29" t="str">
        <f>IF(BL_VM!V58&gt;0,BL_VM!V57,"")</f>
        <v/>
      </c>
      <c r="G8" s="29" t="str">
        <f>IF(BL_VM!W58&gt;0,BL_VM!W57,"")</f>
        <v/>
      </c>
      <c r="H8" s="29">
        <f>IF(BL_VM!X58&gt;0,BL_VM!X57,"")</f>
        <v>0</v>
      </c>
      <c r="I8" s="29">
        <f>IF(BL_VM!Y58&gt;0,BL_VM!Y57,"")</f>
        <v>0</v>
      </c>
      <c r="J8" s="29">
        <f>IF(BL_VM!Z58&gt;0,BL_VM!Z57,"")</f>
        <v>0</v>
      </c>
      <c r="K8" s="29">
        <f>IF(BL_VM!AA58&gt;0,BL_VM!AA57,"")</f>
        <v>0</v>
      </c>
      <c r="L8" s="29">
        <f>IF(BL_VM!AB58&gt;0,BL_VM!AB57,"")</f>
        <v>0</v>
      </c>
      <c r="M8" s="29">
        <f>IF(BL_VM!AC58&gt;0,BL_VM!AC57,"")</f>
        <v>0</v>
      </c>
      <c r="N8" s="29">
        <f>IF(BL_VM!AD58&gt;0,BL_VM!AD57,"")</f>
        <v>0</v>
      </c>
      <c r="O8" s="29">
        <f>IF(BL_VM!AE58&gt;0,BL_VM!AE57,"")</f>
        <v>0</v>
      </c>
      <c r="P8" s="29">
        <f>IF(BL_VM!AF58&gt;0,BL_VM!AF57,"")</f>
        <v>1</v>
      </c>
      <c r="Q8" s="29">
        <f>IF(BL_VM!AG58&gt;0,BL_VM!AG57,"")</f>
        <v>1</v>
      </c>
      <c r="R8" s="29">
        <f>IF(BL_VM!AH58&gt;0,BL_VM!AH57,"")</f>
        <v>6</v>
      </c>
      <c r="S8" s="29">
        <f>IF(BL_VM!AI58&gt;0,BL_VM!AI57,"")</f>
        <v>8</v>
      </c>
      <c r="T8" s="29">
        <f>IF(BL_VM!AJ58&gt;0,BL_VM!AJ57,"")</f>
        <v>25</v>
      </c>
      <c r="U8" s="29">
        <f>IF(BL_VM!AK58&gt;0,BL_VM!AK57,"")</f>
        <v>23</v>
      </c>
      <c r="V8" s="29">
        <f>IF(BL_VM!AL58&gt;0,BL_VM!AL57,"")</f>
        <v>19</v>
      </c>
      <c r="W8" s="29">
        <f>IF(BL_VM!AM58&gt;0,BL_VM!AM57,"")</f>
        <v>39</v>
      </c>
      <c r="X8" s="29">
        <f>IF(BL_VM!AN58&gt;0,BL_VM!AN57,"")</f>
        <v>72</v>
      </c>
      <c r="Y8" s="29">
        <f>IF(BL_VM!AO58&gt;0,BL_VM!AO57,"")</f>
        <v>184</v>
      </c>
      <c r="Z8" s="29">
        <f>IF(BL_VM!AP58&gt;0,BL_VM!AP57,"")</f>
        <v>115</v>
      </c>
      <c r="AA8" s="29">
        <f>IF(BL_VM!AQ58&gt;0,BL_VM!AQ57,"")</f>
        <v>210</v>
      </c>
      <c r="AB8" s="29">
        <f>IF(BL_VM!AR58&gt;0,BL_VM!AR57,"")</f>
        <v>175</v>
      </c>
      <c r="AC8" s="29">
        <f>IF(BL_VM!AS58&gt;0,BL_VM!AS57,"")</f>
        <v>376</v>
      </c>
      <c r="AD8" s="29">
        <f>IF(BL_VM!AT58&gt;0,BL_VM!AT57,"")</f>
        <v>654</v>
      </c>
      <c r="AE8" s="29">
        <f>IF(BL_VM!AU58&gt;0,BL_VM!AU57,"")</f>
        <v>1790</v>
      </c>
      <c r="AF8" s="29">
        <f>IF(BL_VM!AV58&gt;0,BL_VM!AV57,"")</f>
        <v>4237</v>
      </c>
      <c r="AG8" s="29">
        <f>IF(BL_VM!AW58&gt;0,BL_VM!AW57,"")</f>
        <v>2841</v>
      </c>
      <c r="AH8" s="29">
        <f>IF(BL_VM!AX58&gt;0,BL_VM!AX57,"")</f>
        <v>3704</v>
      </c>
      <c r="AI8" s="29">
        <f>IF(BL_VM!AY58&gt;0,BL_VM!AY57,"")</f>
        <v>2499</v>
      </c>
      <c r="AJ8" s="29">
        <f>IF(BL_VM!AZ58&gt;0,BL_VM!AZ57,"")</f>
        <v>4487</v>
      </c>
      <c r="AK8" s="29">
        <f>IF(BL_VM!BA58&gt;0,BL_VM!BA57,"")</f>
        <v>3678</v>
      </c>
      <c r="AL8" s="29">
        <f>IF(BL_VM!BB58&gt;0,BL_VM!BB57,"")</f>
        <v>5226</v>
      </c>
      <c r="AM8" s="29">
        <f>IF(BL_VM!BC58&gt;0,BL_VM!BC57,"")</f>
        <v>4828</v>
      </c>
      <c r="AN8" s="29">
        <f>IF(BL_VM!BD58&gt;0,BL_VM!BD57,"")</f>
        <v>5075</v>
      </c>
      <c r="AO8" s="29">
        <f>IF(BL_VM!BE58&gt;0,BL_VM!BE57,"")</f>
        <v>3292</v>
      </c>
      <c r="AP8" s="29">
        <f>IF(BL_VM!BF58&gt;0,BL_VM!BF57,"")</f>
        <v>4569</v>
      </c>
      <c r="AQ8" s="29">
        <f>IF(BL_VM!BG58&gt;0,BL_VM!BG57,"")</f>
        <v>1319</v>
      </c>
      <c r="AR8" s="29">
        <f>IF(BL_VM!BH58&gt;0,BL_VM!BH57,"")</f>
        <v>2578</v>
      </c>
      <c r="AS8" s="29">
        <f>IF(BL_VM!BI58&gt;0,BL_VM!BI57,"")</f>
        <v>2592</v>
      </c>
      <c r="AT8" s="29">
        <f>IF(BL_VM!BJ58&gt;0,BL_VM!BJ57,"")</f>
        <v>4233</v>
      </c>
      <c r="AU8" s="29">
        <f>IF(BL_VM!BK58&gt;0,BL_VM!BK57,"")</f>
        <v>4233</v>
      </c>
      <c r="AV8" s="29">
        <f>IF(BL_VM!BL58&gt;0,BL_VM!BL57,"")</f>
        <v>2844</v>
      </c>
      <c r="AW8" s="29">
        <f>IF(BL_VM!BM58&gt;0,BL_VM!BM57,"")</f>
        <v>3368</v>
      </c>
      <c r="AX8" s="29">
        <f>IF(BL_VM!BN58&gt;0,BL_VM!BN57,"")</f>
        <v>553</v>
      </c>
      <c r="AY8" s="29">
        <f>IF(BL_VM!BO58&gt;0,BL_VM!BO57,"")</f>
        <v>553</v>
      </c>
      <c r="AZ8" s="29" t="str">
        <f>IF(BL_VM!BP58&gt;0,BL_VM!BP57,"")</f>
        <v/>
      </c>
      <c r="BA8" s="29" t="str">
        <f>IF(BL_VM!BQ58&gt;0,BL_VM!BQ57,"")</f>
        <v/>
      </c>
      <c r="BB8" s="77">
        <f t="shared" si="0"/>
        <v>70469</v>
      </c>
      <c r="BC8" s="72">
        <f>MAX(BL_VM!R58:BQ58)</f>
        <v>10</v>
      </c>
      <c r="BD8" s="78">
        <f t="shared" si="1"/>
        <v>7046.9</v>
      </c>
    </row>
    <row r="9" spans="1:56" x14ac:dyDescent="0.2">
      <c r="A9" s="90" t="s">
        <v>26</v>
      </c>
      <c r="B9" s="29">
        <f>IF(TG_VM!R108&gt;0,TG_VM!R107,"")</f>
        <v>351</v>
      </c>
      <c r="C9" s="29">
        <f>IF(TG_VM!S108&gt;0,TG_VM!S107,"")</f>
        <v>25</v>
      </c>
      <c r="D9" s="29">
        <f>IF(TG_VM!T108&gt;0,TG_VM!T107,"")</f>
        <v>1</v>
      </c>
      <c r="E9" s="29">
        <f>IF(TG_VM!U108&gt;0,TG_VM!U107,"")</f>
        <v>63</v>
      </c>
      <c r="F9" s="29">
        <f>IF(TG_VM!V108&gt;0,TG_VM!V107,"")</f>
        <v>73</v>
      </c>
      <c r="G9" s="29">
        <f>IF(TG_VM!W108&gt;0,TG_VM!W107,"")</f>
        <v>36</v>
      </c>
      <c r="H9" s="29">
        <f>IF(TG_VM!X108&gt;0,TG_VM!X107,"")</f>
        <v>18</v>
      </c>
      <c r="I9" s="29">
        <f>IF(TG_VM!Y108&gt;0,TG_VM!Y107,"")</f>
        <v>25</v>
      </c>
      <c r="J9" s="29">
        <f>IF(TG_VM!Z108&gt;0,TG_VM!Z107,"")</f>
        <v>0</v>
      </c>
      <c r="K9" s="29">
        <f>IF(TG_VM!AA108&gt;0,TG_VM!AA107,"")</f>
        <v>1</v>
      </c>
      <c r="L9" s="29">
        <f>IF(TG_VM!AB108&gt;0,TG_VM!AB107,"")</f>
        <v>1</v>
      </c>
      <c r="M9" s="29">
        <f>IF(TG_VM!AC108&gt;0,TG_VM!AC107,"")</f>
        <v>4</v>
      </c>
      <c r="N9" s="29">
        <f>IF(TG_VM!AD108&gt;0,TG_VM!AD107,"")</f>
        <v>8</v>
      </c>
      <c r="O9" s="29">
        <f>IF(TG_VM!AE108&gt;0,TG_VM!AE107,"")</f>
        <v>5</v>
      </c>
      <c r="P9" s="29">
        <f>IF(TG_VM!AF108&gt;0,TG_VM!AF107,"")</f>
        <v>11</v>
      </c>
      <c r="Q9" s="29">
        <f>IF(TG_VM!AG108&gt;0,TG_VM!AG107,"")</f>
        <v>0</v>
      </c>
      <c r="R9" s="29">
        <f>IF(TG_VM!AH108&gt;0,TG_VM!AH107,"")</f>
        <v>1</v>
      </c>
      <c r="S9" s="29">
        <f>IF(TG_VM!AI108&gt;0,TG_VM!AI107,"")</f>
        <v>0</v>
      </c>
      <c r="T9" s="29">
        <f>IF(TG_VM!AJ108&gt;0,TG_VM!AJ107,"")</f>
        <v>11</v>
      </c>
      <c r="U9" s="29">
        <f>IF(TG_VM!AK108&gt;0,TG_VM!AK107,"")</f>
        <v>5</v>
      </c>
      <c r="V9" s="29">
        <f>IF(TG_VM!AL108&gt;0,TG_VM!AL107,"")</f>
        <v>5</v>
      </c>
      <c r="W9" s="29">
        <f>IF(TG_VM!AM108&gt;0,TG_VM!AM107,"")</f>
        <v>3</v>
      </c>
      <c r="X9" s="29">
        <f>IF(TG_VM!AN108&gt;0,TG_VM!AN107,"")</f>
        <v>3</v>
      </c>
      <c r="Y9" s="29">
        <f>IF(TG_VM!AO108&gt;0,TG_VM!AO107,"")</f>
        <v>3</v>
      </c>
      <c r="Z9" s="29">
        <f>IF(TG_VM!AP108&gt;0,TG_VM!AP107,"")</f>
        <v>9</v>
      </c>
      <c r="AA9" s="29">
        <f>IF(TG_VM!AQ108&gt;0,TG_VM!AQ107,"")</f>
        <v>17</v>
      </c>
      <c r="AB9" s="29">
        <f>IF(TG_VM!AR108&gt;0,TG_VM!AR107,"")</f>
        <v>29</v>
      </c>
      <c r="AC9" s="29">
        <f>IF(TG_VM!AS108&gt;0,TG_VM!AS107,"")</f>
        <v>50</v>
      </c>
      <c r="AD9" s="29">
        <f>IF(TG_VM!AT108&gt;0,TG_VM!AT107,"")</f>
        <v>136</v>
      </c>
      <c r="AE9" s="29">
        <f>IF(TG_VM!AU108&gt;0,TG_VM!AU107,"")</f>
        <v>299</v>
      </c>
      <c r="AF9" s="29">
        <f>IF(TG_VM!AV108&gt;0,TG_VM!AV107,"")</f>
        <v>604</v>
      </c>
      <c r="AG9" s="29">
        <f>IF(TG_VM!AW108&gt;0,TG_VM!AW107,"")</f>
        <v>1192</v>
      </c>
      <c r="AH9" s="29">
        <f>IF(TG_VM!AX108&gt;0,TG_VM!AX107,"")</f>
        <v>1651</v>
      </c>
      <c r="AI9" s="29">
        <f>IF(TG_VM!AY108&gt;0,TG_VM!AY107,"")</f>
        <v>1674</v>
      </c>
      <c r="AJ9" s="29">
        <f>IF(TG_VM!AZ108&gt;0,TG_VM!AZ107,"")</f>
        <v>2055</v>
      </c>
      <c r="AK9" s="29">
        <f>IF(TG_VM!BA108&gt;0,TG_VM!BA107,"")</f>
        <v>2968</v>
      </c>
      <c r="AL9" s="29">
        <f>IF(TG_VM!BB108&gt;0,TG_VM!BB107,"")</f>
        <v>3879</v>
      </c>
      <c r="AM9" s="29">
        <f>IF(TG_VM!BC108&gt;0,TG_VM!BC107,"")</f>
        <v>4346</v>
      </c>
      <c r="AN9" s="29">
        <f>IF(TG_VM!BD108&gt;0,TG_VM!BD107,"")</f>
        <v>7300</v>
      </c>
      <c r="AO9" s="29">
        <f>IF(TG_VM!BE108&gt;0,TG_VM!BE107,"")</f>
        <v>3777</v>
      </c>
      <c r="AP9" s="29">
        <f>IF(TG_VM!BF108&gt;0,TG_VM!BF107,"")</f>
        <v>1502</v>
      </c>
      <c r="AQ9" s="29">
        <f>IF(TG_VM!BG108&gt;0,TG_VM!BG107,"")</f>
        <v>1719</v>
      </c>
      <c r="AR9" s="29">
        <f>IF(TG_VM!BH108&gt;0,TG_VM!BH107,"")</f>
        <v>5199</v>
      </c>
      <c r="AS9" s="29">
        <f>IF(TG_VM!BI108&gt;0,TG_VM!BI107,"")</f>
        <v>3100</v>
      </c>
      <c r="AT9" s="29">
        <f>IF(TG_VM!BJ108&gt;0,TG_VM!BJ107,"")</f>
        <v>225</v>
      </c>
      <c r="AU9" s="29">
        <f>IF(TG_VM!BK108&gt;0,TG_VM!BK107,"")</f>
        <v>2973</v>
      </c>
      <c r="AV9" s="29">
        <f>IF(TG_VM!BL108&gt;0,TG_VM!BL107,"")</f>
        <v>7600</v>
      </c>
      <c r="AW9" s="29">
        <f>IF(TG_VM!BM108&gt;0,TG_VM!BM107,"")</f>
        <v>6</v>
      </c>
      <c r="AX9" s="29">
        <f>IF(TG_VM!BN108&gt;0,TG_VM!BN107,"")</f>
        <v>4</v>
      </c>
      <c r="AY9" s="29">
        <f>IF(TG_VM!BO108&gt;0,TG_VM!BO107,"")</f>
        <v>0</v>
      </c>
      <c r="AZ9" s="29">
        <f>IF(TG_VM!BP108&gt;0,TG_VM!BP107,"")</f>
        <v>552</v>
      </c>
      <c r="BA9" s="29">
        <f>IF(TG_VM!BQ108&gt;0,TG_VM!BQ107,"")</f>
        <v>442</v>
      </c>
      <c r="BB9" s="77">
        <f t="shared" si="0"/>
        <v>53961</v>
      </c>
      <c r="BC9" s="72">
        <f>MAX(TG_VM!R108:BQ108)</f>
        <v>18</v>
      </c>
      <c r="BD9" s="78">
        <f t="shared" si="1"/>
        <v>2997.8333333333335</v>
      </c>
    </row>
    <row r="10" spans="1:56" s="4" customFormat="1" x14ac:dyDescent="0.2">
      <c r="A10" s="58" t="s">
        <v>29</v>
      </c>
      <c r="B10" s="25">
        <f>IF(ZH_VM!R308&gt;0,ZH_VM!R307,"")</f>
        <v>115</v>
      </c>
      <c r="C10" s="25">
        <f>IF(ZH_VM!S308&gt;0,ZH_VM!S307,"")</f>
        <v>4</v>
      </c>
      <c r="D10" s="25">
        <f>IF(ZH_VM!T308&gt;0,ZH_VM!T307,"")</f>
        <v>0</v>
      </c>
      <c r="E10" s="25">
        <f>IF(ZH_VM!U308&gt;0,ZH_VM!U307,"")</f>
        <v>1</v>
      </c>
      <c r="F10" s="25">
        <f>IF(ZH_VM!V308&gt;0,ZH_VM!V307,"")</f>
        <v>0</v>
      </c>
      <c r="G10" s="25">
        <f>IF(ZH_VM!W308&gt;0,ZH_VM!W307,"")</f>
        <v>1</v>
      </c>
      <c r="H10" s="25" t="str">
        <f>IF(ZH_VM!X308&gt;0,ZH_VM!X307,"")</f>
        <v/>
      </c>
      <c r="I10" s="25">
        <f>IF(ZH_VM!Y308&gt;0,ZH_VM!Y307,"")</f>
        <v>0</v>
      </c>
      <c r="J10" s="25">
        <f>IF(ZH_VM!Z308&gt;0,ZH_VM!Z307,"")</f>
        <v>0</v>
      </c>
      <c r="K10" s="25">
        <f>IF(ZH_VM!AA308&gt;0,ZH_VM!AA307,"")</f>
        <v>0</v>
      </c>
      <c r="L10" s="25">
        <f>IF(ZH_VM!AB308&gt;0,ZH_VM!AB307,"")</f>
        <v>0</v>
      </c>
      <c r="M10" s="25">
        <f>IF(ZH_VM!AC308&gt;0,ZH_VM!AC307,"")</f>
        <v>0</v>
      </c>
      <c r="N10" s="25">
        <f>IF(ZH_VM!AD308&gt;0,ZH_VM!AD307,"")</f>
        <v>135</v>
      </c>
      <c r="O10" s="25">
        <f>IF(ZH_VM!AE308&gt;0,ZH_VM!AE307,"")</f>
        <v>55</v>
      </c>
      <c r="P10" s="25">
        <f>IF(ZH_VM!AF308&gt;0,ZH_VM!AF307,"")</f>
        <v>137</v>
      </c>
      <c r="Q10" s="25">
        <f>IF(ZH_VM!AG308&gt;0,ZH_VM!AG307,"")</f>
        <v>44</v>
      </c>
      <c r="R10" s="25">
        <f>IF(ZH_VM!AH308&gt;0,ZH_VM!AH307,"")</f>
        <v>10</v>
      </c>
      <c r="S10" s="25">
        <f>IF(ZH_VM!AI308&gt;0,ZH_VM!AI307,"")</f>
        <v>59</v>
      </c>
      <c r="T10" s="25">
        <f>IF(ZH_VM!AJ308&gt;0,ZH_VM!AJ307,"")</f>
        <v>20</v>
      </c>
      <c r="U10" s="25">
        <f>IF(ZH_VM!AK308&gt;0,ZH_VM!AK307,"")</f>
        <v>64</v>
      </c>
      <c r="V10" s="25">
        <f>IF(ZH_VM!AL308&gt;0,ZH_VM!AL307,"")</f>
        <v>18</v>
      </c>
      <c r="W10" s="25">
        <f>IF(ZH_VM!AM308&gt;0,ZH_VM!AM307,"")</f>
        <v>14</v>
      </c>
      <c r="X10" s="25">
        <f>IF(ZH_VM!AN308&gt;0,ZH_VM!AN307,"")</f>
        <v>38</v>
      </c>
      <c r="Y10" s="25">
        <f>IF(ZH_VM!AO308&gt;0,ZH_VM!AO307,"")</f>
        <v>22</v>
      </c>
      <c r="Z10" s="25">
        <f>IF(ZH_VM!AP308&gt;0,ZH_VM!AP307,"")</f>
        <v>29</v>
      </c>
      <c r="AA10" s="25">
        <f>IF(ZH_VM!AQ308&gt;0,ZH_VM!AQ307,"")</f>
        <v>44</v>
      </c>
      <c r="AB10" s="25">
        <f>IF(ZH_VM!AR308&gt;0,ZH_VM!AR307,"")</f>
        <v>123</v>
      </c>
      <c r="AC10" s="25">
        <f>IF(ZH_VM!AS308&gt;0,ZH_VM!AS307,"")</f>
        <v>278</v>
      </c>
      <c r="AD10" s="25">
        <f>IF(ZH_VM!AT308&gt;0,ZH_VM!AT307,"")</f>
        <v>692</v>
      </c>
      <c r="AE10" s="25">
        <f>IF(ZH_VM!AU308&gt;0,ZH_VM!AU307,"")</f>
        <v>1209</v>
      </c>
      <c r="AF10" s="25">
        <f>IF(ZH_VM!AV308&gt;0,ZH_VM!AV307,"")</f>
        <v>889</v>
      </c>
      <c r="AG10" s="25">
        <f>IF(ZH_VM!AW308&gt;0,ZH_VM!AW307,"")</f>
        <v>1048</v>
      </c>
      <c r="AH10" s="25">
        <f>IF(ZH_VM!AX308&gt;0,ZH_VM!AX307,"")</f>
        <v>1571</v>
      </c>
      <c r="AI10" s="25">
        <f>IF(ZH_VM!AY308&gt;0,ZH_VM!AY307,"")</f>
        <v>3470</v>
      </c>
      <c r="AJ10" s="25">
        <f>IF(ZH_VM!AZ308&gt;0,ZH_VM!AZ307,"")</f>
        <v>6219</v>
      </c>
      <c r="AK10" s="25">
        <f>IF(ZH_VM!BA308&gt;0,ZH_VM!BA307,"")</f>
        <v>7009</v>
      </c>
      <c r="AL10" s="25">
        <f>IF(ZH_VM!BB308&gt;0,ZH_VM!BB307,"")</f>
        <v>7485</v>
      </c>
      <c r="AM10" s="25">
        <f>IF(ZH_VM!BC308&gt;0,ZH_VM!BC307,"")</f>
        <v>4195</v>
      </c>
      <c r="AN10" s="25">
        <f>IF(ZH_VM!BD308&gt;0,ZH_VM!BD307,"")</f>
        <v>4568</v>
      </c>
      <c r="AO10" s="25">
        <f>IF(ZH_VM!BE308&gt;0,ZH_VM!BE307,"")</f>
        <v>3317</v>
      </c>
      <c r="AP10" s="25">
        <f>IF(ZH_VM!BF308&gt;0,ZH_VM!BF307,"")</f>
        <v>1181</v>
      </c>
      <c r="AQ10" s="25">
        <f>IF(ZH_VM!BG308&gt;0,ZH_VM!BG307,"")</f>
        <v>3003</v>
      </c>
      <c r="AR10" s="25">
        <f>IF(ZH_VM!BH308&gt;0,ZH_VM!BH307,"")</f>
        <v>4503</v>
      </c>
      <c r="AS10" s="25">
        <f>IF(ZH_VM!BI308&gt;0,ZH_VM!BI307,"")</f>
        <v>7734</v>
      </c>
      <c r="AT10" s="25">
        <f>IF(ZH_VM!BJ308&gt;0,ZH_VM!BJ307,"")</f>
        <v>59</v>
      </c>
      <c r="AU10" s="25">
        <f>IF(ZH_VM!BK308&gt;0,ZH_VM!BK307,"")</f>
        <v>28945</v>
      </c>
      <c r="AV10" s="25">
        <f>IF(ZH_VM!BL308&gt;0,ZH_VM!BL307,"")</f>
        <v>47236</v>
      </c>
      <c r="AW10" s="25">
        <f>IF(ZH_VM!BM308&gt;0,ZH_VM!BM307,"")</f>
        <v>16</v>
      </c>
      <c r="AX10" s="25">
        <f>IF(ZH_VM!BN308&gt;0,ZH_VM!BN307,"")</f>
        <v>23</v>
      </c>
      <c r="AY10" s="25">
        <f>IF(ZH_VM!BO308&gt;0,ZH_VM!BO307,"")</f>
        <v>50</v>
      </c>
      <c r="AZ10" s="25">
        <f>IF(ZH_VM!BP308&gt;0,ZH_VM!BP307,"")</f>
        <v>1514</v>
      </c>
      <c r="BA10" s="25">
        <f>IF(ZH_VM!BQ308&gt;0,ZH_VM!BQ307,"")</f>
        <v>1524</v>
      </c>
      <c r="BB10" s="77">
        <f t="shared" si="0"/>
        <v>138671</v>
      </c>
      <c r="BC10" s="72">
        <f>MAX(ZH_VM!R308:BQ308)</f>
        <v>24</v>
      </c>
      <c r="BD10" s="78">
        <f t="shared" si="1"/>
        <v>5777.958333333333</v>
      </c>
    </row>
    <row r="11" spans="1:56" ht="13.5" customHeight="1" x14ac:dyDescent="0.2">
      <c r="A11" s="21" t="s">
        <v>16</v>
      </c>
      <c r="B11" s="29">
        <f>IF(BE!P83&gt;0,BE!P82,"")</f>
        <v>4</v>
      </c>
      <c r="C11" s="29">
        <f>IF(BE!Q83&gt;0,BE!Q82,"")</f>
        <v>0.5</v>
      </c>
      <c r="D11" s="29">
        <f>IF(BE!R83&gt;0,BE!R82,"")</f>
        <v>0.5</v>
      </c>
      <c r="E11" s="29">
        <f>IF(BE!S83&gt;0,BE!S82,"")</f>
        <v>0</v>
      </c>
      <c r="F11" s="29">
        <f>IF(BE!T83&gt;0,BE!T82,"")</f>
        <v>0</v>
      </c>
      <c r="G11" s="29">
        <f>IF(BE!U83&gt;0,BE!U82,"")</f>
        <v>0</v>
      </c>
      <c r="H11" s="29">
        <f>IF(BE!V83&gt;0,BE!V82,"")</f>
        <v>0</v>
      </c>
      <c r="I11" s="29">
        <f>IF(BE!W83&gt;0,BE!W82,"")</f>
        <v>0</v>
      </c>
      <c r="J11" s="29">
        <f>IF(BE!X83&gt;0,BE!X82,"")</f>
        <v>0</v>
      </c>
      <c r="K11" s="29">
        <f>IF(BE!Y83&gt;0,BE!Y82,"")</f>
        <v>0</v>
      </c>
      <c r="L11" s="29">
        <f>IF(BE!Z83&gt;0,BE!Z82,"")</f>
        <v>0</v>
      </c>
      <c r="M11" s="29">
        <f>IF(BE!AA83&gt;0,BE!AA82,"")</f>
        <v>0</v>
      </c>
      <c r="N11" s="29">
        <f>IF(BE!AB83&gt;0,BE!AB82,"")</f>
        <v>0</v>
      </c>
      <c r="O11" s="29">
        <f>IF(BE!AC83&gt;0,BE!AC82,"")</f>
        <v>0</v>
      </c>
      <c r="P11" s="29">
        <f>IF(BE!AD83&gt;0,BE!AD82,"")</f>
        <v>0</v>
      </c>
      <c r="Q11" s="29">
        <f>IF(BE!AE83&gt;0,BE!AE82,"")</f>
        <v>0</v>
      </c>
      <c r="R11" s="29">
        <f>IF(BE!AF83&gt;0,BE!AF82,"")</f>
        <v>0</v>
      </c>
      <c r="S11" s="29">
        <f>IF(BE!AG83&gt;0,BE!AG82,"")</f>
        <v>0</v>
      </c>
      <c r="T11" s="29">
        <f>IF(BE!AH83&gt;0,BE!AH82,"")</f>
        <v>0.5</v>
      </c>
      <c r="U11" s="29">
        <f>IF(BE!AI83&gt;0,BE!AI82,"")</f>
        <v>0</v>
      </c>
      <c r="V11" s="29">
        <f>IF(BE!AJ83&gt;0,BE!AJ82,"")</f>
        <v>0</v>
      </c>
      <c r="W11" s="29">
        <f>IF(BE!AK83&gt;0,BE!AK82,"")</f>
        <v>0.5</v>
      </c>
      <c r="X11" s="29">
        <f>IF(BE!AL83&gt;0,BE!AL82,"")</f>
        <v>1.5</v>
      </c>
      <c r="Y11" s="29">
        <f>IF(BE!AM83&gt;0,BE!AM82,"")</f>
        <v>8</v>
      </c>
      <c r="Z11" s="29">
        <f>IF(BE!AN83&gt;0,BE!AN82,"")</f>
        <v>3.25</v>
      </c>
      <c r="AA11" s="29">
        <f>IF(BE!AO83&gt;0,BE!AO82,"")</f>
        <v>20</v>
      </c>
      <c r="AB11" s="29">
        <f>IF(BE!AP83&gt;0,BE!AP82,"")</f>
        <v>69.5</v>
      </c>
      <c r="AC11" s="29">
        <f>IF(BE!AQ83&gt;0,BE!AQ82,"")</f>
        <v>21.75</v>
      </c>
      <c r="AD11" s="29">
        <f>IF(BE!AR83&gt;0,BE!AR82,"")</f>
        <v>258.5</v>
      </c>
      <c r="AE11" s="29">
        <f>IF(BE!AS83&gt;0,BE!AS82,"")</f>
        <v>1115.5</v>
      </c>
      <c r="AF11" s="29">
        <f>IF(BE!AT83&gt;0,BE!AT82,"")</f>
        <v>680.5</v>
      </c>
      <c r="AG11" s="29">
        <f>IF(BE!AU83&gt;0,BE!AU82,"")</f>
        <v>281.41666666666669</v>
      </c>
      <c r="AH11" s="29">
        <f>IF(BE!AV83&gt;0,BE!AV82,"")</f>
        <v>303.85000000000002</v>
      </c>
      <c r="AI11" s="29">
        <f>IF(BE!AW83&gt;0,BE!AW82,"")</f>
        <v>366.5</v>
      </c>
      <c r="AJ11" s="29">
        <f>IF(BE!AX83&gt;0,BE!AX82,"")</f>
        <v>420.5</v>
      </c>
      <c r="AK11" s="29">
        <f>IF(BE!AY83&gt;0,BE!AY82,"")</f>
        <v>366.09999999999997</v>
      </c>
      <c r="AL11" s="29">
        <f>IF(BE!AZ83&gt;0,BE!AZ82,"")</f>
        <v>422</v>
      </c>
      <c r="AM11" s="29">
        <f>IF(BE!BA83&gt;0,BE!BA82,"")</f>
        <v>689.8</v>
      </c>
      <c r="AN11" s="29">
        <f>IF(BE!BB83&gt;0,BE!BB82,"")</f>
        <v>314.55</v>
      </c>
      <c r="AO11" s="29">
        <f>IF(BE!BC83&gt;0,BE!BC82,"")</f>
        <v>122.05</v>
      </c>
      <c r="AP11" s="29">
        <f>IF(BE!BD83&gt;0,BE!BD82,"")</f>
        <v>33</v>
      </c>
      <c r="AQ11" s="29">
        <f>IF(BE!BE83&gt;0,BE!BE82,"")</f>
        <v>257</v>
      </c>
      <c r="AR11" s="29">
        <f>IF(BE!BF83&gt;0,BE!BF82,"")</f>
        <v>234</v>
      </c>
      <c r="AS11" s="29">
        <f>IF(BE!BG83&gt;0,BE!BG82,"")</f>
        <v>154</v>
      </c>
      <c r="AT11" s="29">
        <f>IF(BE!BH83&gt;0,BE!BH82,"")</f>
        <v>3</v>
      </c>
      <c r="AU11" s="29">
        <f>IF(BE!BI83&gt;0,BE!BI82,"")</f>
        <v>468</v>
      </c>
      <c r="AV11" s="29">
        <f>IF(BE!BJ83&gt;0,BE!BJ82,"")</f>
        <v>172</v>
      </c>
      <c r="AW11" s="29">
        <f>IF(BE!BK83&gt;0,BE!BK82,"")</f>
        <v>0</v>
      </c>
      <c r="AX11" s="29">
        <f>IF(BE!BL83&gt;0,BE!BL82,"")</f>
        <v>0</v>
      </c>
      <c r="AY11" s="29">
        <f>IF(BE!BM83&gt;0,BE!BM82,"")</f>
        <v>0</v>
      </c>
      <c r="AZ11" s="29">
        <f>IF(BE!BN83&gt;0,BE!BN82,"")</f>
        <v>6</v>
      </c>
      <c r="BA11" s="29">
        <f>IF(BE!BO83&gt;0,BE!BO82,"")</f>
        <v>4</v>
      </c>
      <c r="BB11" s="77">
        <f t="shared" si="0"/>
        <v>6802.2666666666673</v>
      </c>
      <c r="BC11" s="72">
        <f>MAX(BE!P83:BO83)</f>
        <v>13</v>
      </c>
      <c r="BD11" s="78">
        <f t="shared" si="1"/>
        <v>523.25128205128215</v>
      </c>
    </row>
    <row r="12" spans="1:56" x14ac:dyDescent="0.2">
      <c r="A12" s="21" t="s">
        <v>18</v>
      </c>
      <c r="B12" s="29">
        <f>IF(FR_VM!R33&gt;0,FR_VM!R32,"")</f>
        <v>221</v>
      </c>
      <c r="C12" s="29">
        <f>IF(FR_VM!S33&gt;0,FR_VM!S32,"")</f>
        <v>220</v>
      </c>
      <c r="D12" s="29">
        <f>IF(FR_VM!T33&gt;0,FR_VM!T32,"")</f>
        <v>221</v>
      </c>
      <c r="E12" s="29">
        <f>IF(FR_VM!U33&gt;0,FR_VM!U32,"")</f>
        <v>219</v>
      </c>
      <c r="F12" s="29">
        <f>IF(FR_VM!V33&gt;0,FR_VM!V32,"")</f>
        <v>9</v>
      </c>
      <c r="G12" s="29">
        <f>IF(FR_VM!W33&gt;0,FR_VM!W32,"")</f>
        <v>11</v>
      </c>
      <c r="H12" s="29">
        <f>IF(FR_VM!X33&gt;0,FR_VM!X32,"")</f>
        <v>10</v>
      </c>
      <c r="I12" s="29">
        <f>IF(FR_VM!Y33&gt;0,FR_VM!Y32,"")</f>
        <v>13</v>
      </c>
      <c r="J12" s="29">
        <f>IF(FR_VM!Z33&gt;0,FR_VM!Z32,"")</f>
        <v>2</v>
      </c>
      <c r="K12" s="29">
        <f>IF(FR_VM!AA33&gt;0,FR_VM!AA32,"")</f>
        <v>3</v>
      </c>
      <c r="L12" s="29">
        <f>IF(FR_VM!AB33&gt;0,FR_VM!AB32,"")</f>
        <v>2</v>
      </c>
      <c r="M12" s="29">
        <f>IF(FR_VM!AC33&gt;0,FR_VM!AC32,"")</f>
        <v>3</v>
      </c>
      <c r="N12" s="29">
        <f>IF(FR_VM!AD33&gt;0,FR_VM!AD32,"")</f>
        <v>4</v>
      </c>
      <c r="O12" s="29">
        <f>IF(FR_VM!AE33&gt;0,FR_VM!AE32,"")</f>
        <v>6</v>
      </c>
      <c r="P12" s="29">
        <f>IF(FR_VM!AF33&gt;0,FR_VM!AF32,"")</f>
        <v>8</v>
      </c>
      <c r="Q12" s="29">
        <f>IF(FR_VM!AG33&gt;0,FR_VM!AG32,"")</f>
        <v>9</v>
      </c>
      <c r="R12" s="29">
        <f>IF(FR_VM!AH33&gt;0,FR_VM!AH32,"")</f>
        <v>11</v>
      </c>
      <c r="S12" s="29">
        <f>IF(FR_VM!AI33&gt;0,FR_VM!AI32,"")</f>
        <v>6</v>
      </c>
      <c r="T12" s="29">
        <f>IF(FR_VM!AJ33&gt;0,FR_VM!AJ32,"")</f>
        <v>7</v>
      </c>
      <c r="U12" s="29">
        <f>IF(FR_VM!AK33&gt;0,FR_VM!AK32,"")</f>
        <v>9</v>
      </c>
      <c r="V12" s="29">
        <f>IF(FR_VM!AL33&gt;0,FR_VM!AL32,"")</f>
        <v>3</v>
      </c>
      <c r="W12" s="29">
        <f>IF(FR_VM!AM33&gt;0,FR_VM!AM32,"")</f>
        <v>4</v>
      </c>
      <c r="X12" s="29">
        <f>IF(FR_VM!AN33&gt;0,FR_VM!AN32,"")</f>
        <v>8</v>
      </c>
      <c r="Y12" s="29">
        <f>IF(FR_VM!AO33&gt;0,FR_VM!AO32,"")</f>
        <v>11</v>
      </c>
      <c r="Z12" s="29">
        <f>IF(FR_VM!AP33&gt;0,FR_VM!AP32,"")</f>
        <v>78</v>
      </c>
      <c r="AA12" s="29">
        <f>IF(FR_VM!AQ33&gt;0,FR_VM!AQ32,"")</f>
        <v>315</v>
      </c>
      <c r="AB12" s="29">
        <f>IF(FR_VM!AR33&gt;0,FR_VM!AR32,"")</f>
        <v>304</v>
      </c>
      <c r="AC12" s="29">
        <f>IF(FR_VM!AS33&gt;0,FR_VM!AS32,"")</f>
        <v>249</v>
      </c>
      <c r="AD12" s="29">
        <f>IF(FR_VM!AT33&gt;0,FR_VM!AT32,"")</f>
        <v>786</v>
      </c>
      <c r="AE12" s="29">
        <f>IF(FR_VM!AU33&gt;0,FR_VM!AU32,"")</f>
        <v>1465</v>
      </c>
      <c r="AF12" s="29">
        <f>IF(FR_VM!AV33&gt;0,FR_VM!AV32,"")</f>
        <v>1877</v>
      </c>
      <c r="AG12" s="29">
        <f>IF(FR_VM!AW33&gt;0,FR_VM!AW32,"")</f>
        <v>3254</v>
      </c>
      <c r="AH12" s="29">
        <f>IF(FR_VM!AX33&gt;0,FR_VM!AX32,"")</f>
        <v>1108</v>
      </c>
      <c r="AI12" s="29">
        <f>IF(FR_VM!AY33&gt;0,FR_VM!AY32,"")</f>
        <v>655</v>
      </c>
      <c r="AJ12" s="29">
        <f>IF(FR_VM!AZ33&gt;0,FR_VM!AZ32,"")</f>
        <v>2249</v>
      </c>
      <c r="AK12" s="29">
        <f>IF(FR_VM!BA33&gt;0,FR_VM!BA32,"")</f>
        <v>4055</v>
      </c>
      <c r="AL12" s="29">
        <f>IF(FR_VM!BB33&gt;0,FR_VM!BB32,"")</f>
        <v>4306</v>
      </c>
      <c r="AM12" s="29">
        <f>IF(FR_VM!BC33&gt;0,FR_VM!BC32,"")</f>
        <v>5561</v>
      </c>
      <c r="AN12" s="29">
        <f>IF(FR_VM!BD33&gt;0,FR_VM!BD32,"")</f>
        <v>3712</v>
      </c>
      <c r="AO12" s="29">
        <f>IF(FR_VM!BE33&gt;0,FR_VM!BE32,"")</f>
        <v>2557</v>
      </c>
      <c r="AP12" s="29">
        <f>IF(FR_VM!BF33&gt;0,FR_VM!BF32,"")</f>
        <v>886</v>
      </c>
      <c r="AQ12" s="29">
        <f>IF(FR_VM!BG33&gt;0,FR_VM!BG32,"")</f>
        <v>5294</v>
      </c>
      <c r="AR12" s="29">
        <f>IF(FR_VM!BH33&gt;0,FR_VM!BH32,"")</f>
        <v>8677</v>
      </c>
      <c r="AS12" s="29">
        <f>IF(FR_VM!BI33&gt;0,FR_VM!BI32,"")</f>
        <v>3663</v>
      </c>
      <c r="AT12" s="29">
        <f>IF(FR_VM!BJ33&gt;0,FR_VM!BJ32,"")</f>
        <v>3663</v>
      </c>
      <c r="AU12" s="29">
        <f>IF(FR_VM!BK33&gt;0,FR_VM!BK32,"")</f>
        <v>3663</v>
      </c>
      <c r="AV12" s="29">
        <f>IF(FR_VM!BL33&gt;0,FR_VM!BL32,"")</f>
        <v>3663</v>
      </c>
      <c r="AW12" s="29">
        <f>IF(FR_VM!BM33&gt;0,FR_VM!BM32,"")</f>
        <v>25</v>
      </c>
      <c r="AX12" s="29">
        <f>IF(FR_VM!BN33&gt;0,FR_VM!BN32,"")</f>
        <v>25</v>
      </c>
      <c r="AY12" s="29">
        <f>IF(FR_VM!BO33&gt;0,FR_VM!BO32,"")</f>
        <v>70</v>
      </c>
      <c r="AZ12" s="29">
        <f>IF(FR_VM!BP33&gt;0,FR_VM!BP32,"")</f>
        <v>163</v>
      </c>
      <c r="BA12" s="29">
        <f>IF(FR_VM!BQ33&gt;0,FR_VM!BQ32,"")</f>
        <v>163</v>
      </c>
      <c r="BB12" s="77">
        <f t="shared" si="0"/>
        <v>63506</v>
      </c>
      <c r="BC12" s="72">
        <f>MAX(FR_VM!R33:BQ33)</f>
        <v>5</v>
      </c>
      <c r="BD12" s="78">
        <f t="shared" si="1"/>
        <v>12701.2</v>
      </c>
    </row>
    <row r="13" spans="1:56" x14ac:dyDescent="0.2">
      <c r="A13" s="21" t="s">
        <v>20</v>
      </c>
      <c r="B13" s="29">
        <f>IF(GE!O78&gt;0,GE!O77,"")</f>
        <v>28</v>
      </c>
      <c r="C13" s="29">
        <f>IF(GE!P78&gt;0,GE!P77,"")</f>
        <v>0</v>
      </c>
      <c r="D13" s="29">
        <f>IF(GE!Q78&gt;0,GE!Q77,"")</f>
        <v>0</v>
      </c>
      <c r="E13" s="29">
        <f>IF(GE!R78&gt;0,GE!R77,"")</f>
        <v>0</v>
      </c>
      <c r="F13" s="29">
        <f>IF(GE!S78&gt;0,GE!S77,"")</f>
        <v>1</v>
      </c>
      <c r="G13" s="29">
        <f>IF(GE!T78&gt;0,GE!T77,"")</f>
        <v>0</v>
      </c>
      <c r="H13" s="29">
        <f>IF(GE!U78&gt;0,GE!U77,"")</f>
        <v>0</v>
      </c>
      <c r="I13" s="29">
        <f>IF(GE!V78&gt;0,GE!V77,"")</f>
        <v>0</v>
      </c>
      <c r="J13" s="29">
        <f>IF(GE!W78&gt;0,GE!W77,"")</f>
        <v>1</v>
      </c>
      <c r="K13" s="29">
        <f>IF(GE!X78&gt;0,GE!X77,"")</f>
        <v>0</v>
      </c>
      <c r="L13" s="29">
        <f>IF(GE!Y78&gt;0,GE!Y77,"")</f>
        <v>0</v>
      </c>
      <c r="M13" s="29">
        <f>IF(GE!Z78&gt;0,GE!Z77,"")</f>
        <v>1</v>
      </c>
      <c r="N13" s="29">
        <f>IF(GE!AA78&gt;0,GE!AA77,"")</f>
        <v>0</v>
      </c>
      <c r="O13" s="29">
        <f>IF(GE!AB78&gt;0,GE!AB77,"")</f>
        <v>0</v>
      </c>
      <c r="P13" s="29">
        <f>IF(GE!AC78&gt;0,GE!AC77,"")</f>
        <v>0</v>
      </c>
      <c r="Q13" s="29">
        <f>IF(GE!AD78&gt;0,GE!AD77,"")</f>
        <v>2</v>
      </c>
      <c r="R13" s="29">
        <f>IF(GE!AE78&gt;0,GE!AE77,"")</f>
        <v>3</v>
      </c>
      <c r="S13" s="29">
        <f>IF(GE!AF78&gt;0,GE!AF77,"")</f>
        <v>12</v>
      </c>
      <c r="T13" s="29">
        <f>IF(GE!AG78&gt;0,GE!AG77,"")</f>
        <v>4</v>
      </c>
      <c r="U13" s="29">
        <f>IF(GE!AH78&gt;0,GE!AH77,"")</f>
        <v>4</v>
      </c>
      <c r="V13" s="29">
        <f>IF(GE!AI78&gt;0,GE!AI77,"")</f>
        <v>3</v>
      </c>
      <c r="W13" s="29">
        <f>IF(GE!AJ78&gt;0,GE!AJ77,"")</f>
        <v>0</v>
      </c>
      <c r="X13" s="29">
        <f>IF(GE!AK78&gt;0,GE!AK77,"")</f>
        <v>1</v>
      </c>
      <c r="Y13" s="29">
        <f>IF(GE!AL78&gt;0,GE!AL77,"")</f>
        <v>6</v>
      </c>
      <c r="Z13" s="29">
        <f>IF(GE!AM78&gt;0,GE!AM77,"")</f>
        <v>62</v>
      </c>
      <c r="AA13" s="29">
        <f>IF(GE!AN78&gt;0,GE!AN77,"")</f>
        <v>131</v>
      </c>
      <c r="AB13" s="29">
        <f>IF(GE!AO78&gt;0,GE!AO77,"")</f>
        <v>545</v>
      </c>
      <c r="AC13" s="29">
        <f>IF(GE!AP78&gt;0,GE!AP77,"")</f>
        <v>1311</v>
      </c>
      <c r="AD13" s="29">
        <f>IF(GE!AQ78&gt;0,GE!AQ77,"")</f>
        <v>2440</v>
      </c>
      <c r="AE13" s="29">
        <f>IF(GE!AR78&gt;0,GE!AR77,"")</f>
        <v>913</v>
      </c>
      <c r="AF13" s="29">
        <f>IF(GE!AS78&gt;0,GE!AS77,"")</f>
        <v>1674</v>
      </c>
      <c r="AG13" s="29">
        <f>IF(GE!AT78&gt;0,GE!AT77,"")</f>
        <v>1695</v>
      </c>
      <c r="AH13" s="29">
        <f>IF(GE!AU78&gt;0,GE!AU77,"")</f>
        <v>1129</v>
      </c>
      <c r="AI13" s="29">
        <f>IF(GE!AV78&gt;0,GE!AV77,"")</f>
        <v>1875</v>
      </c>
      <c r="AJ13" s="29">
        <f>IF(GE!AW78&gt;0,GE!AW77,"")</f>
        <v>1264</v>
      </c>
      <c r="AK13" s="29">
        <f>IF(GE!AX78&gt;0,GE!AX77,"")</f>
        <v>1218</v>
      </c>
      <c r="AL13" s="29">
        <f>IF(GE!AY78&gt;0,GE!AY77,"")</f>
        <v>679</v>
      </c>
      <c r="AM13" s="29">
        <f>IF(GE!AZ78&gt;0,GE!AZ77,"")</f>
        <v>1198</v>
      </c>
      <c r="AN13" s="29">
        <f>IF(GE!BA78&gt;0,GE!BA77,"")</f>
        <v>3420</v>
      </c>
      <c r="AO13" s="29">
        <f>IF(GE!BB78&gt;0,GE!BB77,"")</f>
        <v>2020</v>
      </c>
      <c r="AP13" s="29">
        <f>IF(GE!BC78&gt;0,GE!BC77,"")</f>
        <v>992</v>
      </c>
      <c r="AQ13" s="29">
        <f>IF(GE!BD78&gt;0,GE!BD77,"")</f>
        <v>852</v>
      </c>
      <c r="AR13" s="29">
        <f>IF(GE!BE78&gt;0,GE!BE77,"")</f>
        <v>852</v>
      </c>
      <c r="AS13" s="29">
        <f>IF(GE!BF78&gt;0,GE!BF77,"")</f>
        <v>160</v>
      </c>
      <c r="AT13" s="29">
        <f>IF(GE!BG78&gt;0,GE!BG77,"")</f>
        <v>160</v>
      </c>
      <c r="AU13" s="29">
        <f>IF(GE!BH78&gt;0,GE!BH77,"")</f>
        <v>160</v>
      </c>
      <c r="AV13" s="29">
        <f>IF(GE!BI78&gt;0,GE!BI77,"")</f>
        <v>50</v>
      </c>
      <c r="AW13" s="29">
        <f>IF(GE!BJ78&gt;0,GE!BJ77,"")</f>
        <v>50</v>
      </c>
      <c r="AX13" s="29">
        <f>IF(GE!BK78&gt;0,GE!BK77,"")</f>
        <v>50</v>
      </c>
      <c r="AY13" s="29">
        <f>IF(GE!BL78&gt;0,GE!BL77,"")</f>
        <v>50</v>
      </c>
      <c r="AZ13" s="29">
        <f>IF(GE!BM78&gt;0,GE!BM77,"")</f>
        <v>5</v>
      </c>
      <c r="BA13" s="29">
        <f>IF(GE!BN78&gt;0,GE!BN77,"")</f>
        <v>5</v>
      </c>
      <c r="BB13" s="77">
        <f t="shared" si="0"/>
        <v>25026</v>
      </c>
      <c r="BC13" s="72">
        <f>MAX(GE!O78:BN78)</f>
        <v>14</v>
      </c>
      <c r="BD13" s="78">
        <f t="shared" si="1"/>
        <v>1787.5714285714287</v>
      </c>
    </row>
    <row r="14" spans="1:56" x14ac:dyDescent="0.2">
      <c r="A14" s="21" t="s">
        <v>21</v>
      </c>
      <c r="B14" s="29" t="str">
        <f>IF(GR!O38&gt;0,GR!O37,"")</f>
        <v/>
      </c>
      <c r="C14" s="29" t="str">
        <f>IF(GR!P38&gt;0,GR!P37,"")</f>
        <v/>
      </c>
      <c r="D14" s="29" t="str">
        <f>IF(GR!Q38&gt;0,GR!Q37,"")</f>
        <v/>
      </c>
      <c r="E14" s="29" t="str">
        <f>IF(GR!R38&gt;0,GR!R37,"")</f>
        <v/>
      </c>
      <c r="F14" s="29" t="str">
        <f>IF(GR!S38&gt;0,GR!S37,"")</f>
        <v/>
      </c>
      <c r="G14" s="29" t="str">
        <f>IF(GR!T38&gt;0,GR!T37,"")</f>
        <v/>
      </c>
      <c r="H14" s="29" t="str">
        <f>IF(GR!U38&gt;0,GR!U37,"")</f>
        <v/>
      </c>
      <c r="I14" s="29" t="str">
        <f>IF(GR!V38&gt;0,GR!V37,"")</f>
        <v/>
      </c>
      <c r="J14" s="29" t="str">
        <f>IF(GR!W38&gt;0,GR!W37,"")</f>
        <v/>
      </c>
      <c r="K14" s="29" t="str">
        <f>IF(GR!X38&gt;0,GR!X37,"")</f>
        <v/>
      </c>
      <c r="L14" s="29" t="str">
        <f>IF(GR!Y38&gt;0,GR!Y37,"")</f>
        <v/>
      </c>
      <c r="M14" s="29" t="str">
        <f>IF(GR!Z38&gt;0,GR!Z37,"")</f>
        <v/>
      </c>
      <c r="N14" s="29" t="str">
        <f>IF(GR!AA38&gt;0,GR!AA37,"")</f>
        <v/>
      </c>
      <c r="O14" s="29" t="str">
        <f>IF(GR!AB38&gt;0,GR!AB37,"")</f>
        <v/>
      </c>
      <c r="P14" s="29" t="str">
        <f>IF(GR!AC38&gt;0,GR!AC37,"")</f>
        <v/>
      </c>
      <c r="Q14" s="29" t="str">
        <f>IF(GR!AD38&gt;0,GR!AD37,"")</f>
        <v/>
      </c>
      <c r="R14" s="29" t="str">
        <f>IF(GR!AE38&gt;0,GR!AE37,"")</f>
        <v/>
      </c>
      <c r="S14" s="29" t="str">
        <f>IF(GR!AF38&gt;0,GR!AF37,"")</f>
        <v/>
      </c>
      <c r="T14" s="29" t="str">
        <f>IF(GR!AG38&gt;0,GR!AG37,"")</f>
        <v/>
      </c>
      <c r="U14" s="29" t="str">
        <f>IF(GR!AH38&gt;0,GR!AH37,"")</f>
        <v/>
      </c>
      <c r="V14" s="29" t="str">
        <f>IF(GR!AI38&gt;0,GR!AI37,"")</f>
        <v/>
      </c>
      <c r="W14" s="29" t="str">
        <f>IF(GR!AJ38&gt;0,GR!AJ37,"")</f>
        <v/>
      </c>
      <c r="X14" s="29" t="str">
        <f>IF(GR!AK38&gt;0,GR!AK37,"")</f>
        <v/>
      </c>
      <c r="Y14" s="29" t="str">
        <f>IF(GR!AL38&gt;0,GR!AL37,"")</f>
        <v/>
      </c>
      <c r="Z14" s="29" t="str">
        <f>IF(GR!AM38&gt;0,GR!AM37,"")</f>
        <v/>
      </c>
      <c r="AA14" s="29" t="str">
        <f>IF(GR!AN38&gt;0,GR!AN37,"")</f>
        <v/>
      </c>
      <c r="AB14" s="29" t="str">
        <f>IF(GR!AO38&gt;0,GR!AO37,"")</f>
        <v/>
      </c>
      <c r="AC14" s="29" t="str">
        <f>IF(GR!AP38&gt;0,GR!AP37,"")</f>
        <v/>
      </c>
      <c r="AD14" s="29" t="str">
        <f>IF(GR!AQ38&gt;0,GR!AQ37,"")</f>
        <v/>
      </c>
      <c r="AE14" s="29" t="str">
        <f>IF(GR!AR38&gt;0,GR!AR37,"")</f>
        <v/>
      </c>
      <c r="AF14" s="29" t="str">
        <f>IF(GR!AS38&gt;0,GR!AS37,"")</f>
        <v/>
      </c>
      <c r="AG14" s="29" t="str">
        <f>IF(GR!AT38&gt;0,GR!AT37,"")</f>
        <v/>
      </c>
      <c r="AH14" s="29">
        <f>IF(GR!AU38&gt;0,GR!AU37,"")</f>
        <v>609</v>
      </c>
      <c r="AI14" s="29">
        <f>IF(GR!AV38&gt;0,GR!AV37,"")</f>
        <v>868</v>
      </c>
      <c r="AJ14" s="29">
        <f>IF(GR!AW38&gt;0,GR!AW37,"")</f>
        <v>1578</v>
      </c>
      <c r="AK14" s="29">
        <f>IF(GR!AX38&gt;0,GR!AX37,"")</f>
        <v>1054</v>
      </c>
      <c r="AL14" s="29">
        <f>IF(GR!AY38&gt;0,GR!AY37,"")</f>
        <v>1644</v>
      </c>
      <c r="AM14" s="29">
        <f>IF(GR!AZ38&gt;0,GR!AZ37,"")</f>
        <v>2314</v>
      </c>
      <c r="AN14" s="29">
        <f>IF(GR!BA38&gt;0,GR!BA37,"")</f>
        <v>4112</v>
      </c>
      <c r="AO14" s="29">
        <f>IF(GR!BB38&gt;0,GR!BB37,"")</f>
        <v>2540</v>
      </c>
      <c r="AP14" s="29">
        <f>IF(GR!BC38&gt;0,GR!BC37,"")</f>
        <v>1806</v>
      </c>
      <c r="AQ14" s="29">
        <f>IF(GR!BD38&gt;0,GR!BD37,"")</f>
        <v>1166</v>
      </c>
      <c r="AR14" s="29">
        <f>IF(GR!BE38&gt;0,GR!BE37,"")</f>
        <v>2178</v>
      </c>
      <c r="AS14" s="29">
        <f>IF(GR!BF38&gt;0,GR!BF37,"")</f>
        <v>1434</v>
      </c>
      <c r="AT14" s="29" t="str">
        <f>IF(GR!BG38&gt;0,GR!BG37,"")</f>
        <v/>
      </c>
      <c r="AU14" s="29" t="str">
        <f>IF(GR!BH38&gt;0,GR!BH37,"")</f>
        <v/>
      </c>
      <c r="AV14" s="29" t="str">
        <f>IF(GR!BI38&gt;0,GR!BI37,"")</f>
        <v/>
      </c>
      <c r="AW14" s="29" t="str">
        <f>IF(GR!BJ38&gt;0,GR!BJ37,"")</f>
        <v/>
      </c>
      <c r="AX14" s="29" t="str">
        <f>IF(GR!BK38&gt;0,GR!BK37,"")</f>
        <v/>
      </c>
      <c r="AY14" s="29" t="str">
        <f>IF(GR!BL38&gt;0,GR!BL37,"")</f>
        <v/>
      </c>
      <c r="AZ14" s="29" t="str">
        <f>IF(GR!BM38&gt;0,GR!BM37,"")</f>
        <v/>
      </c>
      <c r="BA14" s="29" t="str">
        <f>IF(GR!BN38&gt;0,GR!BN37,"")</f>
        <v/>
      </c>
      <c r="BB14" s="77">
        <f t="shared" si="0"/>
        <v>21303</v>
      </c>
      <c r="BC14" s="72">
        <f>MAX(GR!O38:BN38)</f>
        <v>6</v>
      </c>
      <c r="BD14" s="78">
        <f t="shared" si="1"/>
        <v>3550.5</v>
      </c>
    </row>
    <row r="15" spans="1:56" x14ac:dyDescent="0.2">
      <c r="A15" s="21" t="s">
        <v>22</v>
      </c>
      <c r="B15" s="29">
        <f>IF(JU!O18&gt;0,JU!O17,"")</f>
        <v>2</v>
      </c>
      <c r="C15" s="29">
        <f>IF(JU!P18&gt;0,JU!P17,"")</f>
        <v>0</v>
      </c>
      <c r="D15" s="29">
        <f>IF(JU!Q18&gt;0,JU!Q17,"")</f>
        <v>0</v>
      </c>
      <c r="E15" s="29">
        <f>IF(JU!R18&gt;0,JU!R17,"")</f>
        <v>1</v>
      </c>
      <c r="F15" s="29">
        <f>IF(JU!S18&gt;0,JU!S17,"")</f>
        <v>1</v>
      </c>
      <c r="G15" s="29">
        <f>IF(JU!T18&gt;0,JU!T17,"")</f>
        <v>0</v>
      </c>
      <c r="H15" s="29">
        <f>IF(JU!U18&gt;0,JU!U17,"")</f>
        <v>0</v>
      </c>
      <c r="I15" s="29">
        <f>IF(JU!V18&gt;0,JU!V17,"")</f>
        <v>0</v>
      </c>
      <c r="J15" s="29">
        <f>IF(JU!W18&gt;0,JU!W17,"")</f>
        <v>0</v>
      </c>
      <c r="K15" s="29">
        <f>IF(JU!X18&gt;0,JU!X17,"")</f>
        <v>0</v>
      </c>
      <c r="L15" s="29">
        <f>IF(JU!Y18&gt;0,JU!Y17,"")</f>
        <v>0</v>
      </c>
      <c r="M15" s="29">
        <f>IF(JU!Z18&gt;0,JU!Z17,"")</f>
        <v>0</v>
      </c>
      <c r="N15" s="29">
        <f>IF(JU!AA18&gt;0,JU!AA17,"")</f>
        <v>1</v>
      </c>
      <c r="O15" s="29">
        <f>IF(JU!AB18&gt;0,JU!AB17,"")</f>
        <v>1</v>
      </c>
      <c r="P15" s="29">
        <f>IF(JU!AC18&gt;0,JU!AC17,"")</f>
        <v>1</v>
      </c>
      <c r="Q15" s="29">
        <f>IF(JU!AD18&gt;0,JU!AD17,"")</f>
        <v>0</v>
      </c>
      <c r="R15" s="29">
        <f>IF(JU!AE18&gt;0,JU!AE17,"")</f>
        <v>2</v>
      </c>
      <c r="S15" s="29">
        <f>IF(JU!AF18&gt;0,JU!AF17,"")</f>
        <v>0</v>
      </c>
      <c r="T15" s="29">
        <f>IF(JU!AG18&gt;0,JU!AG17,"")</f>
        <v>1</v>
      </c>
      <c r="U15" s="29">
        <f>IF(JU!AH18&gt;0,JU!AH17,"")</f>
        <v>0</v>
      </c>
      <c r="V15" s="29">
        <f>IF(JU!AI18&gt;0,JU!AI17,"")</f>
        <v>1</v>
      </c>
      <c r="W15" s="29">
        <f>IF(JU!AJ18&gt;0,JU!AJ17,"")</f>
        <v>0</v>
      </c>
      <c r="X15" s="29">
        <f>IF(JU!AK18&gt;0,JU!AK17,"")</f>
        <v>0</v>
      </c>
      <c r="Y15" s="29">
        <f>IF(JU!AL18&gt;0,JU!AL17,"")</f>
        <v>0</v>
      </c>
      <c r="Z15" s="29">
        <f>IF(JU!AM18&gt;0,JU!AM17,"")</f>
        <v>2</v>
      </c>
      <c r="AA15" s="29">
        <f>IF(JU!AN18&gt;0,JU!AN17,"")</f>
        <v>19</v>
      </c>
      <c r="AB15" s="29">
        <f>IF(JU!AO18&gt;0,JU!AO17,"")</f>
        <v>10</v>
      </c>
      <c r="AC15" s="29">
        <f>IF(JU!AP18&gt;0,JU!AP17,"")</f>
        <v>7</v>
      </c>
      <c r="AD15" s="29">
        <f>IF(JU!AQ18&gt;0,JU!AQ17,"")</f>
        <v>15</v>
      </c>
      <c r="AE15" s="29">
        <f>IF(JU!AR18&gt;0,JU!AR17,"")</f>
        <v>89</v>
      </c>
      <c r="AF15" s="29">
        <f>IF(JU!AS18&gt;0,JU!AS17,"")</f>
        <v>133</v>
      </c>
      <c r="AG15" s="29">
        <f>IF(JU!AT18&gt;0,JU!AT17,"")</f>
        <v>327</v>
      </c>
      <c r="AH15" s="29">
        <f>IF(JU!AU18&gt;0,JU!AU17,"")</f>
        <v>109</v>
      </c>
      <c r="AI15" s="29">
        <f>IF(JU!AV18&gt;0,JU!AV17,"")</f>
        <v>296</v>
      </c>
      <c r="AJ15" s="29">
        <f>IF(JU!AW18&gt;0,JU!AW17,"")</f>
        <v>781</v>
      </c>
      <c r="AK15" s="29">
        <f>IF(JU!AX18&gt;0,JU!AX17,"")</f>
        <v>854</v>
      </c>
      <c r="AL15" s="29">
        <f>IF(JU!AY18&gt;0,JU!AY17,"")</f>
        <v>735</v>
      </c>
      <c r="AM15" s="29">
        <f>IF(JU!AZ18&gt;0,JU!AZ17,"")</f>
        <v>1214</v>
      </c>
      <c r="AN15" s="29">
        <f>IF(JU!BA18&gt;0,JU!BA17,"")</f>
        <v>865</v>
      </c>
      <c r="AO15" s="29">
        <f>IF(JU!BB18&gt;0,JU!BB17,"")</f>
        <v>653</v>
      </c>
      <c r="AP15" s="29">
        <f>IF(JU!BC18&gt;0,JU!BC17,"")</f>
        <v>247</v>
      </c>
      <c r="AQ15" s="29">
        <f>IF(JU!BD18&gt;0,JU!BD17,"")</f>
        <v>972</v>
      </c>
      <c r="AR15" s="29">
        <f>IF(JU!BE18&gt;0,JU!BE17,"")</f>
        <v>2152</v>
      </c>
      <c r="AS15" s="29">
        <f>IF(JU!BF18&gt;0,JU!BF17,"")</f>
        <v>2339</v>
      </c>
      <c r="AT15" s="29">
        <f>IF(JU!BG18&gt;0,JU!BG17,"")</f>
        <v>58</v>
      </c>
      <c r="AU15" s="29">
        <f>IF(JU!BH18&gt;0,JU!BH17,"")</f>
        <v>974</v>
      </c>
      <c r="AV15" s="29">
        <f>IF(JU!BI18&gt;0,JU!BI17,"")</f>
        <v>548</v>
      </c>
      <c r="AW15" s="29">
        <f>IF(JU!BJ18&gt;0,JU!BJ17,"")</f>
        <v>3</v>
      </c>
      <c r="AX15" s="29">
        <f>IF(JU!BK18&gt;0,JU!BK17,"")</f>
        <v>11</v>
      </c>
      <c r="AY15" s="29">
        <f>IF(JU!BL18&gt;0,JU!BL17,"")</f>
        <v>9</v>
      </c>
      <c r="AZ15" s="29">
        <f>IF(JU!BM18&gt;0,JU!BM17,"")</f>
        <v>20</v>
      </c>
      <c r="BA15" s="29">
        <f>IF(JU!BN18&gt;0,JU!BN17,"")</f>
        <v>0</v>
      </c>
      <c r="BB15" s="77">
        <f t="shared" si="0"/>
        <v>13453</v>
      </c>
      <c r="BC15" s="72">
        <f>MAX(JU!O18:BN18)</f>
        <v>2</v>
      </c>
      <c r="BD15" s="78">
        <f t="shared" si="1"/>
        <v>6726.5</v>
      </c>
    </row>
    <row r="16" spans="1:56" x14ac:dyDescent="0.2">
      <c r="A16" s="21" t="s">
        <v>23</v>
      </c>
      <c r="B16" s="29">
        <f>IF(LU!O48&gt;0,LU!O47,"")</f>
        <v>0</v>
      </c>
      <c r="C16" s="29">
        <f>IF(LU!P48&gt;0,LU!P47,"")</f>
        <v>1</v>
      </c>
      <c r="D16" s="29">
        <f>IF(LU!Q48&gt;0,LU!Q47,"")</f>
        <v>0</v>
      </c>
      <c r="E16" s="29">
        <f>IF(LU!R48&gt;0,LU!R47,"")</f>
        <v>2</v>
      </c>
      <c r="F16" s="29">
        <f>IF(LU!S48&gt;0,LU!S47,"")</f>
        <v>0</v>
      </c>
      <c r="G16" s="29">
        <f>IF(LU!T48&gt;0,LU!T47,"")</f>
        <v>0</v>
      </c>
      <c r="H16" s="29">
        <f>IF(LU!U48&gt;0,LU!U47,"")</f>
        <v>0</v>
      </c>
      <c r="I16" s="29">
        <f>IF(LU!V48&gt;0,LU!V47,"")</f>
        <v>2</v>
      </c>
      <c r="J16" s="29">
        <f>IF(LU!W48&gt;0,LU!W47,"")</f>
        <v>0</v>
      </c>
      <c r="K16" s="29">
        <f>IF(LU!X48&gt;0,LU!X47,"")</f>
        <v>0</v>
      </c>
      <c r="L16" s="29">
        <f>IF(LU!Y48&gt;0,LU!Y47,"")</f>
        <v>0</v>
      </c>
      <c r="M16" s="29">
        <f>IF(LU!Z48&gt;0,LU!Z47,"")</f>
        <v>1</v>
      </c>
      <c r="N16" s="29">
        <f>IF(LU!AA48&gt;0,LU!AA47,"")</f>
        <v>0</v>
      </c>
      <c r="O16" s="29">
        <f>IF(LU!AB48&gt;0,LU!AB47,"")</f>
        <v>0</v>
      </c>
      <c r="P16" s="29">
        <f>IF(LU!AC48&gt;0,LU!AC47,"")</f>
        <v>0</v>
      </c>
      <c r="Q16" s="29">
        <f>IF(LU!AD48&gt;0,LU!AD47,"")</f>
        <v>0</v>
      </c>
      <c r="R16" s="29">
        <f>IF(LU!AE48&gt;0,LU!AE47,"")</f>
        <v>0</v>
      </c>
      <c r="S16" s="29">
        <f>IF(LU!AF48&gt;0,LU!AF47,"")</f>
        <v>3</v>
      </c>
      <c r="T16" s="29">
        <f>IF(LU!AG48&gt;0,LU!AG47,"")</f>
        <v>0</v>
      </c>
      <c r="U16" s="29">
        <f>IF(LU!AH48&gt;0,LU!AH47,"")</f>
        <v>0</v>
      </c>
      <c r="V16" s="29">
        <f>IF(LU!AI48&gt;0,LU!AI47,"")</f>
        <v>0</v>
      </c>
      <c r="W16" s="29">
        <f>IF(LU!AJ48&gt;0,LU!AJ47,"")</f>
        <v>0</v>
      </c>
      <c r="X16" s="29">
        <f>IF(LU!AK48&gt;0,LU!AK47,"")</f>
        <v>1</v>
      </c>
      <c r="Y16" s="29">
        <f>IF(LU!AL48&gt;0,LU!AL47,"")</f>
        <v>1</v>
      </c>
      <c r="Z16" s="29">
        <f>IF(LU!AM48&gt;0,LU!AM47,"")</f>
        <v>6</v>
      </c>
      <c r="AA16" s="29">
        <f>IF(LU!AN48&gt;0,LU!AN47,"")</f>
        <v>34</v>
      </c>
      <c r="AB16" s="29">
        <f>IF(LU!AO48&gt;0,LU!AO47,"")</f>
        <v>41</v>
      </c>
      <c r="AC16" s="29">
        <f>IF(LU!AP48&gt;0,LU!AP47,"")</f>
        <v>44</v>
      </c>
      <c r="AD16" s="29">
        <f>IF(LU!AQ48&gt;0,LU!AQ47,"")</f>
        <v>179</v>
      </c>
      <c r="AE16" s="29">
        <f>IF(LU!AR48&gt;0,LU!AR47,"")</f>
        <v>406</v>
      </c>
      <c r="AF16" s="29">
        <f>IF(LU!AS48&gt;0,LU!AS47,"")</f>
        <v>657</v>
      </c>
      <c r="AG16" s="29">
        <f>IF(LU!AT48&gt;0,LU!AT47,"")</f>
        <v>1147</v>
      </c>
      <c r="AH16" s="29">
        <f>IF(LU!AU48&gt;0,LU!AU47,"")</f>
        <v>889</v>
      </c>
      <c r="AI16" s="29">
        <f>IF(LU!AV48&gt;0,LU!AV47,"")</f>
        <v>1073</v>
      </c>
      <c r="AJ16" s="29">
        <f>IF(LU!AW48&gt;0,LU!AW47,"")</f>
        <v>1455</v>
      </c>
      <c r="AK16" s="29">
        <f>IF(LU!AX48&gt;0,LU!AX47,"")</f>
        <v>6339</v>
      </c>
      <c r="AL16" s="29">
        <f>IF(LU!AY48&gt;0,LU!AY47,"")</f>
        <v>3530</v>
      </c>
      <c r="AM16" s="29">
        <f>IF(LU!AZ48&gt;0,LU!AZ47,"")</f>
        <v>4369</v>
      </c>
      <c r="AN16" s="29">
        <f>IF(LU!BA48&gt;0,LU!BA47,"")</f>
        <v>3362</v>
      </c>
      <c r="AO16" s="29">
        <f>IF(LU!BB48&gt;0,LU!BB47,"")</f>
        <v>519</v>
      </c>
      <c r="AP16" s="29">
        <f>IF(LU!BC48&gt;0,LU!BC47,"")</f>
        <v>1027</v>
      </c>
      <c r="AQ16" s="29">
        <f>IF(LU!BD48&gt;0,LU!BD47,"")</f>
        <v>1278</v>
      </c>
      <c r="AR16" s="29">
        <f>IF(LU!BE48&gt;0,LU!BE47,"")</f>
        <v>4434</v>
      </c>
      <c r="AS16" s="29">
        <f>IF(LU!BF48&gt;0,LU!BF47,"")</f>
        <v>481</v>
      </c>
      <c r="AT16" s="29">
        <f>IF(LU!BG48&gt;0,LU!BG47,"")</f>
        <v>475</v>
      </c>
      <c r="AU16" s="29">
        <f>IF(LU!BH48&gt;0,LU!BH47,"")</f>
        <v>746</v>
      </c>
      <c r="AV16" s="29">
        <f>IF(LU!BI48&gt;0,LU!BI47,"")</f>
        <v>769</v>
      </c>
      <c r="AW16" s="29">
        <f>IF(LU!BJ48&gt;0,LU!BJ47,"")</f>
        <v>5</v>
      </c>
      <c r="AX16" s="29">
        <f>IF(LU!BK48&gt;0,LU!BK47,"")</f>
        <v>4</v>
      </c>
      <c r="AY16" s="29">
        <f>IF(LU!BL48&gt;0,LU!BL47,"")</f>
        <v>17</v>
      </c>
      <c r="AZ16" s="29">
        <f>IF(LU!BM48&gt;0,LU!BM47,"")</f>
        <v>11</v>
      </c>
      <c r="BA16" s="29">
        <f>IF(LU!BN48&gt;0,LU!BN47,"")</f>
        <v>0</v>
      </c>
      <c r="BB16" s="77">
        <f t="shared" si="0"/>
        <v>33308</v>
      </c>
      <c r="BC16" s="72">
        <f>MAX(LU!O48:BN48)</f>
        <v>8</v>
      </c>
      <c r="BD16" s="78">
        <f t="shared" si="1"/>
        <v>4163.5</v>
      </c>
    </row>
    <row r="17" spans="1:56" x14ac:dyDescent="0.2">
      <c r="A17" s="21" t="s">
        <v>58</v>
      </c>
      <c r="B17" s="29" t="str">
        <f>IF(SO_VM!R33&gt;0,SO_VM!R32,"")</f>
        <v/>
      </c>
      <c r="C17" s="29" t="str">
        <f>IF(SO_VM!S33&gt;0,SO_VM!S32,"")</f>
        <v/>
      </c>
      <c r="D17" s="29" t="str">
        <f>IF(SO_VM!T33&gt;0,SO_VM!T32,"")</f>
        <v/>
      </c>
      <c r="E17" s="29" t="str">
        <f>IF(SO_VM!U33&gt;0,SO_VM!U32,"")</f>
        <v/>
      </c>
      <c r="F17" s="29" t="str">
        <f>IF(SO_VM!V33&gt;0,SO_VM!V32,"")</f>
        <v/>
      </c>
      <c r="G17" s="29" t="str">
        <f>IF(SO_VM!W33&gt;0,SO_VM!W32,"")</f>
        <v/>
      </c>
      <c r="H17" s="29" t="str">
        <f>IF(SO_VM!X33&gt;0,SO_VM!X32,"")</f>
        <v/>
      </c>
      <c r="I17" s="29" t="str">
        <f>IF(SO_VM!Y33&gt;0,SO_VM!Y32,"")</f>
        <v/>
      </c>
      <c r="J17" s="29" t="str">
        <f>IF(SO_VM!Z33&gt;0,SO_VM!Z32,"")</f>
        <v/>
      </c>
      <c r="K17" s="29" t="str">
        <f>IF(SO_VM!AA33&gt;0,SO_VM!AA32,"")</f>
        <v/>
      </c>
      <c r="L17" s="29" t="str">
        <f>IF(SO_VM!AB33&gt;0,SO_VM!AB32,"")</f>
        <v/>
      </c>
      <c r="M17" s="29" t="str">
        <f>IF(SO_VM!AC33&gt;0,SO_VM!AC32,"")</f>
        <v/>
      </c>
      <c r="N17" s="29" t="str">
        <f>IF(SO_VM!AD33&gt;0,SO_VM!AD32,"")</f>
        <v/>
      </c>
      <c r="O17" s="29" t="str">
        <f>IF(SO_VM!AE33&gt;0,SO_VM!AE32,"")</f>
        <v/>
      </c>
      <c r="P17" s="29">
        <f>IF(SO_VM!AF33&gt;0,SO_VM!AF32,"")</f>
        <v>0</v>
      </c>
      <c r="Q17" s="29">
        <f>IF(SO_VM!AG33&gt;0,SO_VM!AG32,"")</f>
        <v>0</v>
      </c>
      <c r="R17" s="29">
        <f>IF(SO_VM!AH33&gt;0,SO_VM!AH32,"")</f>
        <v>0</v>
      </c>
      <c r="S17" s="29">
        <f>IF(SO_VM!AI33&gt;0,SO_VM!AI32,"")</f>
        <v>0</v>
      </c>
      <c r="T17" s="29">
        <f>IF(SO_VM!AJ33&gt;0,SO_VM!AJ32,"")</f>
        <v>1</v>
      </c>
      <c r="U17" s="29">
        <f>IF(SO_VM!AK33&gt;0,SO_VM!AK32,"")</f>
        <v>1</v>
      </c>
      <c r="V17" s="29">
        <f>IF(SO_VM!AL33&gt;0,SO_VM!AL32,"")</f>
        <v>38</v>
      </c>
      <c r="W17" s="29">
        <f>IF(SO_VM!AM33&gt;0,SO_VM!AM32,"")</f>
        <v>5</v>
      </c>
      <c r="X17" s="29">
        <f>IF(SO_VM!AN33&gt;0,SO_VM!AN32,"")</f>
        <v>9</v>
      </c>
      <c r="Y17" s="29">
        <f>IF(SO_VM!AO33&gt;0,SO_VM!AO32,"")</f>
        <v>5</v>
      </c>
      <c r="Z17" s="29">
        <f>IF(SO_VM!AP33&gt;0,SO_VM!AP32,"")</f>
        <v>24</v>
      </c>
      <c r="AA17" s="29">
        <f>IF(SO_VM!AQ33&gt;0,SO_VM!AQ32,"")</f>
        <v>46</v>
      </c>
      <c r="AB17" s="29">
        <f>IF(SO_VM!AR33&gt;0,SO_VM!AR32,"")</f>
        <v>32</v>
      </c>
      <c r="AC17" s="29">
        <f>IF(SO_VM!AS33&gt;0,SO_VM!AS32,"")</f>
        <v>27</v>
      </c>
      <c r="AD17" s="29">
        <f>IF(SO_VM!AT33&gt;0,SO_VM!AT32,"")</f>
        <v>60</v>
      </c>
      <c r="AE17" s="29">
        <f>IF(SO_VM!AU33&gt;0,SO_VM!AU32,"")</f>
        <v>449</v>
      </c>
      <c r="AF17" s="29">
        <f>IF(SO_VM!AV33&gt;0,SO_VM!AV32,"")</f>
        <v>572</v>
      </c>
      <c r="AG17" s="29">
        <f>IF(SO_VM!AW33&gt;0,SO_VM!AW32,"")</f>
        <v>622</v>
      </c>
      <c r="AH17" s="29">
        <f>IF(SO_VM!AX33&gt;0,SO_VM!AX32,"")</f>
        <v>536</v>
      </c>
      <c r="AI17" s="29">
        <f>IF(SO_VM!AY33&gt;0,SO_VM!AY32,"")</f>
        <v>465</v>
      </c>
      <c r="AJ17" s="29">
        <f>IF(SO_VM!AZ33&gt;0,SO_VM!AZ32,"")</f>
        <v>715</v>
      </c>
      <c r="AK17" s="29">
        <f>IF(SO_VM!BA33&gt;0,SO_VM!BA32,"")</f>
        <v>338</v>
      </c>
      <c r="AL17" s="29">
        <f>IF(SO_VM!BB33&gt;0,SO_VM!BB32,"")</f>
        <v>344</v>
      </c>
      <c r="AM17" s="29">
        <f>IF(SO_VM!BC33&gt;0,SO_VM!BC32,"")</f>
        <v>750</v>
      </c>
      <c r="AN17" s="29">
        <f>IF(SO_VM!BD33&gt;0,SO_VM!BD32,"")</f>
        <v>790</v>
      </c>
      <c r="AO17" s="29">
        <f>IF(SO_VM!BE33&gt;0,SO_VM!BE32,"")</f>
        <v>488</v>
      </c>
      <c r="AP17" s="29">
        <f>IF(SO_VM!BF33&gt;0,SO_VM!BF32,"")</f>
        <v>257</v>
      </c>
      <c r="AQ17" s="29">
        <f>IF(SO_VM!BG33&gt;0,SO_VM!BG32,"")</f>
        <v>365</v>
      </c>
      <c r="AR17" s="29">
        <f>IF(SO_VM!BH33&gt;0,SO_VM!BH32,"")</f>
        <v>456</v>
      </c>
      <c r="AS17" s="29">
        <f>IF(SO_VM!BI33&gt;0,SO_VM!BI32,"")</f>
        <v>2</v>
      </c>
      <c r="AT17" s="29">
        <f>IF(SO_VM!BJ33&gt;0,SO_VM!BJ32,"")</f>
        <v>6</v>
      </c>
      <c r="AU17" s="29">
        <f>IF(SO_VM!BK33&gt;0,SO_VM!BK32,"")</f>
        <v>64</v>
      </c>
      <c r="AV17" s="29">
        <f>IF(SO_VM!BL33&gt;0,SO_VM!BL32,"")</f>
        <v>13</v>
      </c>
      <c r="AW17" s="29">
        <f>IF(SO_VM!BM33&gt;0,SO_VM!BM32,"")</f>
        <v>57</v>
      </c>
      <c r="AX17" s="29">
        <f>IF(SO_VM!BN33&gt;0,SO_VM!BN32,"")</f>
        <v>8</v>
      </c>
      <c r="AY17" s="29">
        <f>IF(SO_VM!BO33&gt;0,SO_VM!BO32,"")</f>
        <v>0</v>
      </c>
      <c r="AZ17" s="29">
        <f>IF(SO_VM!BP33&gt;0,SO_VM!BP32,"")</f>
        <v>0</v>
      </c>
      <c r="BA17" s="29">
        <f>IF(SO_VM!BQ33&gt;0,SO_VM!BQ32,"")</f>
        <v>0</v>
      </c>
      <c r="BB17" s="77">
        <f t="shared" si="0"/>
        <v>7545</v>
      </c>
      <c r="BC17" s="72">
        <f>MAX(SO_VM!R33:BQ33)</f>
        <v>5</v>
      </c>
      <c r="BD17" s="78">
        <f t="shared" si="1"/>
        <v>1509</v>
      </c>
    </row>
    <row r="18" spans="1:56" x14ac:dyDescent="0.2">
      <c r="A18" s="21" t="s">
        <v>62</v>
      </c>
      <c r="B18" s="29">
        <f>IF(VD_VM!R83&gt;0,VD_VM!R82,"")</f>
        <v>99</v>
      </c>
      <c r="C18" s="29">
        <f>IF(VD_VM!S83&gt;0,VD_VM!S82,"")</f>
        <v>20</v>
      </c>
      <c r="D18" s="29">
        <f>IF(VD_VM!T83&gt;0,VD_VM!T82,"")</f>
        <v>20</v>
      </c>
      <c r="E18" s="29">
        <f>IF(VD_VM!U83&gt;0,VD_VM!U82,"")</f>
        <v>72</v>
      </c>
      <c r="F18" s="29">
        <f>IF(VD_VM!V83&gt;0,VD_VM!V82,"")</f>
        <v>74</v>
      </c>
      <c r="G18" s="29">
        <f>IF(VD_VM!W83&gt;0,VD_VM!W82,"")</f>
        <v>73</v>
      </c>
      <c r="H18" s="29">
        <f>IF(VD_VM!X83&gt;0,VD_VM!X82,"")</f>
        <v>72</v>
      </c>
      <c r="I18" s="29">
        <f>IF(VD_VM!Y83&gt;0,VD_VM!Y82,"")</f>
        <v>139</v>
      </c>
      <c r="J18" s="29">
        <f>IF(VD_VM!Z83&gt;0,VD_VM!Z82,"")</f>
        <v>139</v>
      </c>
      <c r="K18" s="29">
        <f>IF(VD_VM!AA83&gt;0,VD_VM!AA82,"")</f>
        <v>29</v>
      </c>
      <c r="L18" s="29">
        <f>IF(VD_VM!AB83&gt;0,VD_VM!AB82,"")</f>
        <v>30</v>
      </c>
      <c r="M18" s="29">
        <f>IF(VD_VM!AC83&gt;0,VD_VM!AC82,"")</f>
        <v>32</v>
      </c>
      <c r="N18" s="29">
        <f>IF(VD_VM!AD83&gt;0,VD_VM!AD82,"")</f>
        <v>31</v>
      </c>
      <c r="O18" s="29">
        <f>IF(VD_VM!AE83&gt;0,VD_VM!AE82,"")</f>
        <v>43</v>
      </c>
      <c r="P18" s="29">
        <f>IF(VD_VM!AF83&gt;0,VD_VM!AF82,"")</f>
        <v>43</v>
      </c>
      <c r="Q18" s="29">
        <f>IF(VD_VM!AG83&gt;0,VD_VM!AG82,"")</f>
        <v>14</v>
      </c>
      <c r="R18" s="29">
        <f>IF(VD_VM!AH83&gt;0,VD_VM!AH82,"")</f>
        <v>17</v>
      </c>
      <c r="S18" s="29">
        <f>IF(VD_VM!AI83&gt;0,VD_VM!AI82,"")</f>
        <v>23</v>
      </c>
      <c r="T18" s="29">
        <f>IF(VD_VM!AJ83&gt;0,VD_VM!AJ82,"")</f>
        <v>19</v>
      </c>
      <c r="U18" s="29">
        <f>IF(VD_VM!AK83&gt;0,VD_VM!AK82,"")</f>
        <v>19</v>
      </c>
      <c r="V18" s="29">
        <f>IF(VD_VM!AL83&gt;0,VD_VM!AL82,"")</f>
        <v>21</v>
      </c>
      <c r="W18" s="29">
        <f>IF(VD_VM!AM83&gt;0,VD_VM!AM82,"")</f>
        <v>18</v>
      </c>
      <c r="X18" s="29">
        <f>IF(VD_VM!AN83&gt;0,VD_VM!AN82,"")</f>
        <v>25</v>
      </c>
      <c r="Y18" s="29">
        <f>IF(VD_VM!AO83&gt;0,VD_VM!AO82,"")</f>
        <v>24</v>
      </c>
      <c r="Z18" s="29">
        <f>IF(VD_VM!AP83&gt;0,VD_VM!AP82,"")</f>
        <v>112</v>
      </c>
      <c r="AA18" s="29">
        <f>IF(VD_VM!AQ83&gt;0,VD_VM!AQ82,"")</f>
        <v>393</v>
      </c>
      <c r="AB18" s="29">
        <f>IF(VD_VM!AR83&gt;0,VD_VM!AR82,"")</f>
        <v>668</v>
      </c>
      <c r="AC18" s="29">
        <f>IF(VD_VM!AS83&gt;0,VD_VM!AS82,"")</f>
        <v>3191</v>
      </c>
      <c r="AD18" s="29">
        <f>IF(VD_VM!AT83&gt;0,VD_VM!AT82,"")</f>
        <v>2692</v>
      </c>
      <c r="AE18" s="29">
        <f>IF(VD_VM!AU83&gt;0,VD_VM!AU82,"")</f>
        <v>9361</v>
      </c>
      <c r="AF18" s="29">
        <f>IF(VD_VM!AV83&gt;0,VD_VM!AV82,"")</f>
        <v>6873</v>
      </c>
      <c r="AG18" s="29">
        <f>IF(VD_VM!AW83&gt;0,VD_VM!AW82,"")</f>
        <v>2582</v>
      </c>
      <c r="AH18" s="29">
        <f>IF(VD_VM!AX83&gt;0,VD_VM!AX82,"")</f>
        <v>2253</v>
      </c>
      <c r="AI18" s="29">
        <f>IF(VD_VM!AY83&gt;0,VD_VM!AY82,"")</f>
        <v>4302</v>
      </c>
      <c r="AJ18" s="29">
        <f>IF(VD_VM!AZ83&gt;0,VD_VM!AZ82,"")</f>
        <v>8811</v>
      </c>
      <c r="AK18" s="29">
        <f>IF(VD_VM!BA83&gt;0,VD_VM!BA82,"")</f>
        <v>10371</v>
      </c>
      <c r="AL18" s="29">
        <f>IF(VD_VM!BB83&gt;0,VD_VM!BB82,"")</f>
        <v>9218</v>
      </c>
      <c r="AM18" s="29">
        <f>IF(VD_VM!BC83&gt;0,VD_VM!BC82,"")</f>
        <v>7262</v>
      </c>
      <c r="AN18" s="29">
        <f>IF(VD_VM!BD83&gt;0,VD_VM!BD82,"")</f>
        <v>10693</v>
      </c>
      <c r="AO18" s="29">
        <f>IF(VD_VM!BE83&gt;0,VD_VM!BE82,"")</f>
        <v>2353</v>
      </c>
      <c r="AP18" s="29">
        <f>IF(VD_VM!BF83&gt;0,VD_VM!BF82,"")</f>
        <v>709</v>
      </c>
      <c r="AQ18" s="29">
        <f>IF(VD_VM!BG83&gt;0,VD_VM!BG82,"")</f>
        <v>1534</v>
      </c>
      <c r="AR18" s="29">
        <f>IF(VD_VM!BH83&gt;0,VD_VM!BH82,"")</f>
        <v>965</v>
      </c>
      <c r="AS18" s="29">
        <f>IF(VD_VM!BI83&gt;0,VD_VM!BI82,"")</f>
        <v>406</v>
      </c>
      <c r="AT18" s="29">
        <f>IF(VD_VM!BJ83&gt;0,VD_VM!BJ82,"")</f>
        <v>348</v>
      </c>
      <c r="AU18" s="29">
        <f>IF(VD_VM!BK83&gt;0,VD_VM!BK82,"")</f>
        <v>348</v>
      </c>
      <c r="AV18" s="29">
        <f>IF(VD_VM!BL83&gt;0,VD_VM!BL82,"")</f>
        <v>607</v>
      </c>
      <c r="AW18" s="29">
        <f>IF(VD_VM!BM83&gt;0,VD_VM!BM82,"")</f>
        <v>607</v>
      </c>
      <c r="AX18" s="29">
        <f>IF(VD_VM!BN83&gt;0,VD_VM!BN82,"")</f>
        <v>607</v>
      </c>
      <c r="AY18" s="29">
        <f>IF(VD_VM!BO83&gt;0,VD_VM!BO82,"")</f>
        <v>607</v>
      </c>
      <c r="AZ18" s="29">
        <f>IF(VD_VM!BP83&gt;0,VD_VM!BP82,"")</f>
        <v>9</v>
      </c>
      <c r="BA18" s="29">
        <f>IF(VD_VM!BQ83&gt;0,VD_VM!BQ82,"")</f>
        <v>5</v>
      </c>
      <c r="BB18" s="77">
        <f t="shared" si="0"/>
        <v>88983</v>
      </c>
      <c r="BC18" s="72">
        <f>MAX(VD_VM!R83:BQ83)</f>
        <v>8</v>
      </c>
      <c r="BD18" s="78">
        <f t="shared" si="1"/>
        <v>11122.875</v>
      </c>
    </row>
    <row r="19" spans="1:56" x14ac:dyDescent="0.2">
      <c r="A19" s="21" t="s">
        <v>60</v>
      </c>
      <c r="B19" s="29" t="str">
        <f>IF(SH!O83&gt;0,SH!O82,"")</f>
        <v/>
      </c>
      <c r="C19" s="29" t="str">
        <f>IF(SH!P83&gt;0,SH!P82,"")</f>
        <v/>
      </c>
      <c r="D19" s="29" t="str">
        <f>IF(SH!Q83&gt;0,SH!Q82,"")</f>
        <v/>
      </c>
      <c r="E19" s="29" t="str">
        <f>IF(SH!R83&gt;0,SH!R82,"")</f>
        <v/>
      </c>
      <c r="F19" s="29" t="str">
        <f>IF(SH!S83&gt;0,SH!S82,"")</f>
        <v/>
      </c>
      <c r="G19" s="29" t="str">
        <f>IF(SH!T83&gt;0,SH!T82,"")</f>
        <v/>
      </c>
      <c r="H19" s="29" t="str">
        <f>IF(SH!U83&gt;0,SH!U82,"")</f>
        <v/>
      </c>
      <c r="I19" s="29" t="str">
        <f>IF(SH!V83&gt;0,SH!V82,"")</f>
        <v/>
      </c>
      <c r="J19" s="29" t="str">
        <f>IF(SH!W83&gt;0,SH!W82,"")</f>
        <v/>
      </c>
      <c r="K19" s="29" t="str">
        <f>IF(SH!X83&gt;0,SH!X82,"")</f>
        <v/>
      </c>
      <c r="L19" s="29" t="str">
        <f>IF(SH!Y83&gt;0,SH!Y82,"")</f>
        <v/>
      </c>
      <c r="M19" s="29" t="str">
        <f>IF(SH!Z83&gt;0,SH!Z82,"")</f>
        <v/>
      </c>
      <c r="N19" s="29" t="str">
        <f>IF(SH!AA83&gt;0,SH!AA82,"")</f>
        <v/>
      </c>
      <c r="O19" s="29" t="str">
        <f>IF(SH!AB83&gt;0,SH!AB82,"")</f>
        <v/>
      </c>
      <c r="P19" s="29" t="str">
        <f>IF(SH!AC83&gt;0,SH!AC82,"")</f>
        <v/>
      </c>
      <c r="Q19" s="29" t="str">
        <f>IF(SH!AD83&gt;0,SH!AD82,"")</f>
        <v/>
      </c>
      <c r="R19" s="29" t="str">
        <f>IF(SH!AE83&gt;0,SH!AE82,"")</f>
        <v/>
      </c>
      <c r="S19" s="29" t="str">
        <f>IF(SH!AF83&gt;0,SH!AF82,"")</f>
        <v/>
      </c>
      <c r="T19" s="29" t="str">
        <f>IF(SH!AG83&gt;0,SH!AG82,"")</f>
        <v/>
      </c>
      <c r="U19" s="29" t="str">
        <f>IF(SH!AH83&gt;0,SH!AH82,"")</f>
        <v/>
      </c>
      <c r="V19" s="29" t="str">
        <f>IF(SH!AI83&gt;0,SH!AI82,"")</f>
        <v/>
      </c>
      <c r="W19" s="29" t="str">
        <f>IF(SH!AJ83&gt;0,SH!AJ82,"")</f>
        <v/>
      </c>
      <c r="X19" s="29" t="str">
        <f>IF(SH!AK83&gt;0,SH!AK82,"")</f>
        <v/>
      </c>
      <c r="Y19" s="29" t="str">
        <f>IF(SH!AL83&gt;0,SH!AL82,"")</f>
        <v/>
      </c>
      <c r="Z19" s="29" t="str">
        <f>IF(SH!AM83&gt;0,SH!AM82,"")</f>
        <v/>
      </c>
      <c r="AA19" s="29" t="str">
        <f>IF(SH!AN83&gt;0,SH!AN82,"")</f>
        <v/>
      </c>
      <c r="AB19" s="29" t="str">
        <f>IF(SH!AO83&gt;0,SH!AO82,"")</f>
        <v/>
      </c>
      <c r="AC19" s="29" t="str">
        <f>IF(SH!AP83&gt;0,SH!AP82,"")</f>
        <v/>
      </c>
      <c r="AD19" s="29" t="str">
        <f>IF(SH!AQ83&gt;0,SH!AQ82,"")</f>
        <v/>
      </c>
      <c r="AE19" s="29">
        <f>IF(SH!AR83&gt;0,SH!AR82,"")</f>
        <v>174</v>
      </c>
      <c r="AF19" s="29">
        <f>IF(SH!AS83&gt;0,SH!AS82,"")</f>
        <v>172</v>
      </c>
      <c r="AG19" s="29">
        <f>IF(SH!AT83&gt;0,SH!AT82,"")</f>
        <v>169</v>
      </c>
      <c r="AH19" s="29">
        <f>IF(SH!AU83&gt;0,SH!AU82,"")</f>
        <v>198</v>
      </c>
      <c r="AI19" s="29">
        <f>IF(SH!AV83&gt;0,SH!AV82,"")</f>
        <v>333</v>
      </c>
      <c r="AJ19" s="29">
        <f>IF(SH!AW83&gt;0,SH!AW82,"")</f>
        <v>1229</v>
      </c>
      <c r="AK19" s="29">
        <f>IF(SH!AX83&gt;0,SH!AX82,"")</f>
        <v>656</v>
      </c>
      <c r="AL19" s="29">
        <f>IF(SH!AY83&gt;0,SH!AY82,"")</f>
        <v>533</v>
      </c>
      <c r="AM19" s="29">
        <f>IF(SH!AZ83&gt;0,SH!AZ82,"")</f>
        <v>597</v>
      </c>
      <c r="AN19" s="29">
        <f>IF(SH!BA83&gt;0,SH!BA82,"")</f>
        <v>664</v>
      </c>
      <c r="AO19" s="29">
        <f>IF(SH!BB83&gt;0,SH!BB82,"")</f>
        <v>403</v>
      </c>
      <c r="AP19" s="29">
        <f>IF(SH!BC83&gt;0,SH!BC82,"")</f>
        <v>117</v>
      </c>
      <c r="AQ19" s="29" t="str">
        <f>IF(SH!BD83&gt;0,SH!BD82,"")</f>
        <v/>
      </c>
      <c r="AR19" s="29" t="str">
        <f>IF(SH!BE83&gt;0,SH!BE82,"")</f>
        <v/>
      </c>
      <c r="AS19" s="29" t="str">
        <f>IF(SH!BF83&gt;0,SH!BF82,"")</f>
        <v/>
      </c>
      <c r="AT19" s="29" t="str">
        <f>IF(SH!BG83&gt;0,SH!BG82,"")</f>
        <v/>
      </c>
      <c r="AU19" s="29" t="str">
        <f>IF(SH!BH83&gt;0,SH!BH82,"")</f>
        <v/>
      </c>
      <c r="AV19" s="29" t="str">
        <f>IF(SH!BI83&gt;0,SH!BI82,"")</f>
        <v/>
      </c>
      <c r="AW19" s="29" t="str">
        <f>IF(SH!BJ83&gt;0,SH!BJ82,"")</f>
        <v/>
      </c>
      <c r="AX19" s="29" t="str">
        <f>IF(SH!BK83&gt;0,SH!BK82,"")</f>
        <v/>
      </c>
      <c r="AY19" s="29" t="str">
        <f>IF(SH!BL83&gt;0,SH!BL82,"")</f>
        <v/>
      </c>
      <c r="AZ19" s="29" t="str">
        <f>IF(SH!BM83&gt;0,SH!BM82,"")</f>
        <v/>
      </c>
      <c r="BA19" s="29" t="str">
        <f>IF(SH!BN83&gt;0,SH!BN82,"")</f>
        <v/>
      </c>
      <c r="BB19" s="77">
        <f t="shared" si="0"/>
        <v>5245</v>
      </c>
      <c r="BC19" s="72">
        <f>MAX(SH!O83:BN83)</f>
        <v>14</v>
      </c>
      <c r="BD19" s="78">
        <f t="shared" si="1"/>
        <v>374.64285714285717</v>
      </c>
    </row>
    <row r="20" spans="1:56" x14ac:dyDescent="0.2">
      <c r="A20" s="21" t="s">
        <v>70</v>
      </c>
      <c r="B20" s="29">
        <f>IF('Vbg(A)'!O43&gt;0,'Vbg(A)'!O42,"")</f>
        <v>165</v>
      </c>
      <c r="C20" s="29">
        <f>IF('Vbg(A)'!P43&gt;0,'Vbg(A)'!P42,"")</f>
        <v>14.9</v>
      </c>
      <c r="D20" s="29">
        <f>IF('Vbg(A)'!Q43&gt;0,'Vbg(A)'!Q42,"")</f>
        <v>14.9</v>
      </c>
      <c r="E20" s="29">
        <f>IF('Vbg(A)'!R43&gt;0,'Vbg(A)'!R42,"")</f>
        <v>14.9</v>
      </c>
      <c r="F20" s="29">
        <f>IF('Vbg(A)'!S43&gt;0,'Vbg(A)'!S42,"")</f>
        <v>1.5</v>
      </c>
      <c r="G20" s="29">
        <f>IF('Vbg(A)'!T43&gt;0,'Vbg(A)'!T42,"")</f>
        <v>1.5</v>
      </c>
      <c r="H20" s="29">
        <f>IF('Vbg(A)'!U43&gt;0,'Vbg(A)'!U42,"")</f>
        <v>0</v>
      </c>
      <c r="I20" s="29">
        <f>IF('Vbg(A)'!V43&gt;0,'Vbg(A)'!V42,"")</f>
        <v>0</v>
      </c>
      <c r="J20" s="29">
        <f>IF('Vbg(A)'!W43&gt;0,'Vbg(A)'!W42,"")</f>
        <v>0</v>
      </c>
      <c r="K20" s="29">
        <f>IF('Vbg(A)'!X43&gt;0,'Vbg(A)'!X42,"")</f>
        <v>0</v>
      </c>
      <c r="L20" s="29">
        <f>IF('Vbg(A)'!Y43&gt;0,'Vbg(A)'!Y42,"")</f>
        <v>0</v>
      </c>
      <c r="M20" s="29">
        <f>IF('Vbg(A)'!Z43&gt;0,'Vbg(A)'!Z42,"")</f>
        <v>0</v>
      </c>
      <c r="N20" s="29">
        <f>IF('Vbg(A)'!AA43&gt;0,'Vbg(A)'!AA42,"")</f>
        <v>0</v>
      </c>
      <c r="O20" s="29">
        <f>IF('Vbg(A)'!AB43&gt;0,'Vbg(A)'!AB42,"")</f>
        <v>0</v>
      </c>
      <c r="P20" s="29">
        <f>IF('Vbg(A)'!AC43&gt;0,'Vbg(A)'!AC42,"")</f>
        <v>0</v>
      </c>
      <c r="Q20" s="29">
        <f>IF('Vbg(A)'!AD43&gt;0,'Vbg(A)'!AD42,"")</f>
        <v>0</v>
      </c>
      <c r="R20" s="29">
        <f>IF('Vbg(A)'!AE43&gt;0,'Vbg(A)'!AE42,"")</f>
        <v>0</v>
      </c>
      <c r="S20" s="29">
        <f>IF('Vbg(A)'!AF43&gt;0,'Vbg(A)'!AF42,"")</f>
        <v>0</v>
      </c>
      <c r="T20" s="29">
        <f>IF('Vbg(A)'!AG43&gt;0,'Vbg(A)'!AG42,"")</f>
        <v>0</v>
      </c>
      <c r="U20" s="29">
        <f>IF('Vbg(A)'!AH43&gt;0,'Vbg(A)'!AH42,"")</f>
        <v>0</v>
      </c>
      <c r="V20" s="29">
        <f>IF('Vbg(A)'!AI43&gt;0,'Vbg(A)'!AI42,"")</f>
        <v>0</v>
      </c>
      <c r="W20" s="29">
        <f>IF('Vbg(A)'!AJ43&gt;0,'Vbg(A)'!AJ42,"")</f>
        <v>0</v>
      </c>
      <c r="X20" s="29">
        <f>IF('Vbg(A)'!AK43&gt;0,'Vbg(A)'!AK42,"")</f>
        <v>0</v>
      </c>
      <c r="Y20" s="29">
        <f>IF('Vbg(A)'!AL43&gt;0,'Vbg(A)'!AL42,"")</f>
        <v>0</v>
      </c>
      <c r="Z20" s="29">
        <f>IF('Vbg(A)'!AM43&gt;0,'Vbg(A)'!AM42,"")</f>
        <v>3.5</v>
      </c>
      <c r="AA20" s="29">
        <f>IF('Vbg(A)'!AN43&gt;0,'Vbg(A)'!AN42,"")</f>
        <v>3.5</v>
      </c>
      <c r="AB20" s="29">
        <f>IF('Vbg(A)'!AO43&gt;0,'Vbg(A)'!AO42,"")</f>
        <v>2</v>
      </c>
      <c r="AC20" s="29">
        <f>IF('Vbg(A)'!AP43&gt;0,'Vbg(A)'!AP42,"")</f>
        <v>2</v>
      </c>
      <c r="AD20" s="29">
        <f>IF('Vbg(A)'!AQ43&gt;0,'Vbg(A)'!AQ42,"")</f>
        <v>110.5</v>
      </c>
      <c r="AE20" s="29">
        <f>IF('Vbg(A)'!AR43&gt;0,'Vbg(A)'!AR42,"")</f>
        <v>110.5</v>
      </c>
      <c r="AF20" s="29">
        <f>IF('Vbg(A)'!AS43&gt;0,'Vbg(A)'!AS42,"")</f>
        <v>31.5</v>
      </c>
      <c r="AG20" s="29">
        <f>IF('Vbg(A)'!AT43&gt;0,'Vbg(A)'!AT42,"")</f>
        <v>31.5</v>
      </c>
      <c r="AH20" s="29">
        <f>IF('Vbg(A)'!AU43&gt;0,'Vbg(A)'!AU42,"")</f>
        <v>9.5</v>
      </c>
      <c r="AI20" s="29">
        <f>IF('Vbg(A)'!AV43&gt;0,'Vbg(A)'!AV42,"")</f>
        <v>9.5</v>
      </c>
      <c r="AJ20" s="29">
        <f>IF('Vbg(A)'!AW43&gt;0,'Vbg(A)'!AW42,"")</f>
        <v>27.5</v>
      </c>
      <c r="AK20" s="29">
        <f>IF('Vbg(A)'!AX43&gt;0,'Vbg(A)'!AX42,"")</f>
        <v>27.5</v>
      </c>
      <c r="AL20" s="29">
        <f>IF('Vbg(A)'!AY43&gt;0,'Vbg(A)'!AY42,"")</f>
        <v>54.5</v>
      </c>
      <c r="AM20" s="29">
        <f>IF('Vbg(A)'!AZ43&gt;0,'Vbg(A)'!AZ42,"")</f>
        <v>54.5</v>
      </c>
      <c r="AN20" s="29">
        <f>IF('Vbg(A)'!BA43&gt;0,'Vbg(A)'!BA42,"")</f>
        <v>63.5</v>
      </c>
      <c r="AO20" s="29">
        <f>IF('Vbg(A)'!BB43&gt;0,'Vbg(A)'!BB42,"")</f>
        <v>63.5</v>
      </c>
      <c r="AP20" s="29">
        <f>IF('Vbg(A)'!BC43&gt;0,'Vbg(A)'!BC42,"")</f>
        <v>31.5</v>
      </c>
      <c r="AQ20" s="29">
        <f>IF('Vbg(A)'!BD43&gt;0,'Vbg(A)'!BD42,"")</f>
        <v>31.5</v>
      </c>
      <c r="AR20" s="29">
        <f>IF('Vbg(A)'!BE43&gt;0,'Vbg(A)'!BE42,"")</f>
        <v>138</v>
      </c>
      <c r="AS20" s="29">
        <f>IF('Vbg(A)'!BF43&gt;0,'Vbg(A)'!BF42,"")</f>
        <v>138</v>
      </c>
      <c r="AT20" s="29">
        <f>IF('Vbg(A)'!BG43&gt;0,'Vbg(A)'!BG42,"")</f>
        <v>81.5</v>
      </c>
      <c r="AU20" s="29">
        <f>IF('Vbg(A)'!BH43&gt;0,'Vbg(A)'!BH42,"")</f>
        <v>81.5</v>
      </c>
      <c r="AV20" s="29" t="str">
        <f>IF('Vbg(A)'!BI43&gt;0,'Vbg(A)'!BI42,"")</f>
        <v/>
      </c>
      <c r="AW20" s="29" t="str">
        <f>IF('Vbg(A)'!BJ43&gt;0,'Vbg(A)'!BJ42,"")</f>
        <v/>
      </c>
      <c r="AX20" s="29" t="str">
        <f>IF('Vbg(A)'!BK43&gt;0,'Vbg(A)'!BK42,"")</f>
        <v/>
      </c>
      <c r="AY20" s="29" t="str">
        <f>IF('Vbg(A)'!BL43&gt;0,'Vbg(A)'!BL42,"")</f>
        <v/>
      </c>
      <c r="AZ20" s="29" t="str">
        <f>IF('Vbg(A)'!BM43&gt;0,'Vbg(A)'!BM42,"")</f>
        <v/>
      </c>
      <c r="BA20" s="29" t="str">
        <f>IF('Vbg(A)'!BN43&gt;0,'Vbg(A)'!BN42,"")</f>
        <v/>
      </c>
      <c r="BB20" s="77">
        <f t="shared" si="0"/>
        <v>1319.7</v>
      </c>
      <c r="BC20" s="72">
        <f>MAX('Vbg(A)'!O43:BN43)</f>
        <v>6</v>
      </c>
      <c r="BD20" s="78">
        <f t="shared" si="1"/>
        <v>219.95000000000002</v>
      </c>
    </row>
    <row r="21" spans="1:56" x14ac:dyDescent="0.2">
      <c r="A21" s="21" t="s">
        <v>25</v>
      </c>
      <c r="B21" s="29">
        <f>IF(SG!O163&gt;0,SG!O162,"")</f>
        <v>728</v>
      </c>
      <c r="C21" s="29">
        <f>IF(SG!P163&gt;0,SG!P162,"")</f>
        <v>734</v>
      </c>
      <c r="D21" s="29">
        <f>IF(SG!Q163&gt;0,SG!Q162,"")</f>
        <v>21</v>
      </c>
      <c r="E21" s="29">
        <f>IF(SG!R163&gt;0,SG!R162,"")</f>
        <v>25</v>
      </c>
      <c r="F21" s="29">
        <f>IF(SG!S163&gt;0,SG!S162,"")</f>
        <v>94</v>
      </c>
      <c r="G21" s="29">
        <f>IF(SG!T163&gt;0,SG!T162,"")</f>
        <v>101</v>
      </c>
      <c r="H21" s="29">
        <f>IF(SG!U163&gt;0,SG!U162,"")</f>
        <v>13</v>
      </c>
      <c r="I21" s="29">
        <f>IF(SG!V163&gt;0,SG!V162,"")</f>
        <v>17</v>
      </c>
      <c r="J21" s="29">
        <f>IF(SG!W163&gt;0,SG!W162,"")</f>
        <v>5</v>
      </c>
      <c r="K21" s="29">
        <f>IF(SG!X163&gt;0,SG!X162,"")</f>
        <v>6</v>
      </c>
      <c r="L21" s="29">
        <f>IF(SG!Y163&gt;0,SG!Y162,"")</f>
        <v>0</v>
      </c>
      <c r="M21" s="29">
        <f>IF(SG!Z163&gt;0,SG!Z162,"")</f>
        <v>2</v>
      </c>
      <c r="N21" s="29">
        <f>IF(SG!AA163&gt;0,SG!AA162,"")</f>
        <v>0</v>
      </c>
      <c r="O21" s="29">
        <f>IF(SG!AB163&gt;0,SG!AB162,"")</f>
        <v>3</v>
      </c>
      <c r="P21" s="29">
        <f>IF(SG!AC163&gt;0,SG!AC162,"")</f>
        <v>0</v>
      </c>
      <c r="Q21" s="29">
        <f>IF(SG!AD163&gt;0,SG!AD162,"")</f>
        <v>1</v>
      </c>
      <c r="R21" s="29">
        <f>IF(SG!AE163&gt;0,SG!AE162,"")</f>
        <v>0</v>
      </c>
      <c r="S21" s="29">
        <f>IF(SG!AF163&gt;0,SG!AF162,"")</f>
        <v>1</v>
      </c>
      <c r="T21" s="29">
        <f>IF(SG!AG163&gt;0,SG!AG162,"")</f>
        <v>0</v>
      </c>
      <c r="U21" s="29">
        <f>IF(SG!AH163&gt;0,SG!AH162,"")</f>
        <v>0</v>
      </c>
      <c r="V21" s="29">
        <f>IF(SG!AI163&gt;0,SG!AI162,"")</f>
        <v>0</v>
      </c>
      <c r="W21" s="29">
        <f>IF(SG!AJ163&gt;0,SG!AJ162,"")</f>
        <v>1</v>
      </c>
      <c r="X21" s="29">
        <f>IF(SG!AK163&gt;0,SG!AK162,"")</f>
        <v>0</v>
      </c>
      <c r="Y21" s="29">
        <f>IF(SG!AL163&gt;0,SG!AL162,"")</f>
        <v>5</v>
      </c>
      <c r="Z21" s="29">
        <f>IF(SG!AM163&gt;0,SG!AM162,"")</f>
        <v>9</v>
      </c>
      <c r="AA21" s="29">
        <f>IF(SG!AN163&gt;0,SG!AN162,"")</f>
        <v>23</v>
      </c>
      <c r="AB21" s="29">
        <f>IF(SG!AO163&gt;0,SG!AO162,"")</f>
        <v>23</v>
      </c>
      <c r="AC21" s="29">
        <f>IF(SG!AP163&gt;0,SG!AP162,"")</f>
        <v>861</v>
      </c>
      <c r="AD21" s="29">
        <f>IF(SG!AQ163&gt;0,SG!AQ162,"")</f>
        <v>1475</v>
      </c>
      <c r="AE21" s="29">
        <f>IF(SG!AR163&gt;0,SG!AR162,"")</f>
        <v>3104</v>
      </c>
      <c r="AF21" s="29">
        <f>IF(SG!AS163&gt;0,SG!AS162,"")</f>
        <v>2631</v>
      </c>
      <c r="AG21" s="29">
        <f>IF(SG!AT163&gt;0,SG!AT162,"")</f>
        <v>3996</v>
      </c>
      <c r="AH21" s="29">
        <f>IF(SG!AU163&gt;0,SG!AU162,"")</f>
        <v>4783</v>
      </c>
      <c r="AI21" s="29">
        <f>IF(SG!AV163&gt;0,SG!AV162,"")</f>
        <v>7755</v>
      </c>
      <c r="AJ21" s="29">
        <f>IF(SG!AW163&gt;0,SG!AW162,"")</f>
        <v>7162</v>
      </c>
      <c r="AK21" s="29">
        <f>IF(SG!AX163&gt;0,SG!AX162,"")</f>
        <v>7841</v>
      </c>
      <c r="AL21" s="29">
        <f>IF(SG!AY163&gt;0,SG!AY162,"")</f>
        <v>13016</v>
      </c>
      <c r="AM21" s="29">
        <f>IF(SG!AZ163&gt;0,SG!AZ162,"")</f>
        <v>14402</v>
      </c>
      <c r="AN21" s="29">
        <f>IF(SG!BA163&gt;0,SG!BA162,"")</f>
        <v>9633</v>
      </c>
      <c r="AO21" s="29">
        <f>IF(SG!BB163&gt;0,SG!BB162,"")</f>
        <v>13861</v>
      </c>
      <c r="AP21" s="29">
        <f>IF(SG!BC163&gt;0,SG!BC162,"")</f>
        <v>1502</v>
      </c>
      <c r="AQ21" s="29">
        <f>IF(SG!BD163&gt;0,SG!BD162,"")</f>
        <v>11490</v>
      </c>
      <c r="AR21" s="29">
        <f>IF(SG!BE163&gt;0,SG!BE162,"")</f>
        <v>11058</v>
      </c>
      <c r="AS21" s="29">
        <f>IF(SG!BF163&gt;0,SG!BF162,"")</f>
        <v>18722</v>
      </c>
      <c r="AT21" s="29">
        <f>IF(SG!BG163&gt;0,SG!BG162,"")</f>
        <v>34384</v>
      </c>
      <c r="AU21" s="29">
        <f>IF(SG!BH163&gt;0,SG!BH162,"")</f>
        <v>4556</v>
      </c>
      <c r="AV21" s="29">
        <f>IF(SG!BI163&gt;0,SG!BI162,"")</f>
        <v>32805</v>
      </c>
      <c r="AW21" s="29">
        <f>IF(SG!BJ163&gt;0,SG!BJ162,"")</f>
        <v>15882</v>
      </c>
      <c r="AX21" s="29">
        <f>IF(SG!BK163&gt;0,SG!BK162,"")</f>
        <v>387</v>
      </c>
      <c r="AY21" s="29">
        <f>IF(SG!BL163&gt;0,SG!BL162,"")</f>
        <v>2415</v>
      </c>
      <c r="AZ21" s="29">
        <f>IF(SG!BM163&gt;0,SG!BM162,"")</f>
        <v>153</v>
      </c>
      <c r="BA21" s="29" t="str">
        <f>IF(SG!BN163&gt;0,SG!BN162,"")</f>
        <v/>
      </c>
      <c r="BB21" s="77">
        <f t="shared" si="0"/>
        <v>225686</v>
      </c>
      <c r="BC21" s="72">
        <f>MAX(SG!O163:BN163)</f>
        <v>31</v>
      </c>
      <c r="BD21" s="78">
        <f t="shared" si="1"/>
        <v>7280.1935483870966</v>
      </c>
    </row>
    <row r="22" spans="1:56" x14ac:dyDescent="0.2">
      <c r="A22" s="21" t="s">
        <v>24</v>
      </c>
      <c r="B22" s="29" t="str">
        <f>IF(NW!O18&gt;0,NW!O17,"")</f>
        <v/>
      </c>
      <c r="C22" s="29" t="str">
        <f>IF(NW!P18&gt;0,NW!P17,"")</f>
        <v/>
      </c>
      <c r="D22" s="29" t="str">
        <f>IF(NW!Q18&gt;0,NW!Q17,"")</f>
        <v/>
      </c>
      <c r="E22" s="29" t="str">
        <f>IF(NW!R18&gt;0,NW!R17,"")</f>
        <v/>
      </c>
      <c r="F22" s="29" t="str">
        <f>IF(NW!S18&gt;0,NW!S17,"")</f>
        <v/>
      </c>
      <c r="G22" s="29" t="str">
        <f>IF(NW!T18&gt;0,NW!T17,"")</f>
        <v/>
      </c>
      <c r="H22" s="29" t="str">
        <f>IF(NW!U18&gt;0,NW!U17,"")</f>
        <v/>
      </c>
      <c r="I22" s="29" t="str">
        <f>IF(NW!V18&gt;0,NW!V17,"")</f>
        <v/>
      </c>
      <c r="J22" s="29" t="str">
        <f>IF(NW!W18&gt;0,NW!W17,"")</f>
        <v/>
      </c>
      <c r="K22" s="29" t="str">
        <f>IF(NW!X18&gt;0,NW!X17,"")</f>
        <v/>
      </c>
      <c r="L22" s="29" t="str">
        <f>IF(NW!Y18&gt;0,NW!Y17,"")</f>
        <v/>
      </c>
      <c r="M22" s="29" t="str">
        <f>IF(NW!Z18&gt;0,NW!Z17,"")</f>
        <v/>
      </c>
      <c r="N22" s="29" t="str">
        <f>IF(NW!AA18&gt;0,NW!AA17,"")</f>
        <v/>
      </c>
      <c r="O22" s="29" t="str">
        <f>IF(NW!AB18&gt;0,NW!AB17,"")</f>
        <v/>
      </c>
      <c r="P22" s="29" t="str">
        <f>IF(NW!AC18&gt;0,NW!AC17,"")</f>
        <v/>
      </c>
      <c r="Q22" s="29" t="str">
        <f>IF(NW!AD18&gt;0,NW!AD17,"")</f>
        <v/>
      </c>
      <c r="R22" s="29" t="str">
        <f>IF(NW!AE18&gt;0,NW!AE17,"")</f>
        <v/>
      </c>
      <c r="S22" s="29" t="str">
        <f>IF(NW!AF18&gt;0,NW!AF17,"")</f>
        <v/>
      </c>
      <c r="T22" s="29" t="str">
        <f>IF(NW!AG18&gt;0,NW!AG17,"")</f>
        <v/>
      </c>
      <c r="U22" s="29" t="str">
        <f>IF(NW!AH18&gt;0,NW!AH17,"")</f>
        <v/>
      </c>
      <c r="V22" s="29" t="str">
        <f>IF(NW!AI18&gt;0,NW!AI17,"")</f>
        <v/>
      </c>
      <c r="W22" s="29" t="str">
        <f>IF(NW!AJ18&gt;0,NW!AJ17,"")</f>
        <v/>
      </c>
      <c r="X22" s="29" t="str">
        <f>IF(NW!AK18&gt;0,NW!AK17,"")</f>
        <v/>
      </c>
      <c r="Y22" s="29" t="str">
        <f>IF(NW!AL18&gt;0,NW!AL17,"")</f>
        <v/>
      </c>
      <c r="Z22" s="29" t="str">
        <f>IF(NW!AM18&gt;0,NW!AM17,"")</f>
        <v/>
      </c>
      <c r="AA22" s="29" t="str">
        <f>IF(NW!AN18&gt;0,NW!AN17,"")</f>
        <v/>
      </c>
      <c r="AB22" s="29" t="str">
        <f>IF(NW!AO18&gt;0,NW!AO17,"")</f>
        <v/>
      </c>
      <c r="AC22" s="29" t="str">
        <f>IF(NW!AP18&gt;0,NW!AP17,"")</f>
        <v/>
      </c>
      <c r="AD22" s="29" t="str">
        <f>IF(NW!AQ18&gt;0,NW!AQ17,"")</f>
        <v/>
      </c>
      <c r="AE22" s="29" t="str">
        <f>IF(NW!AR18&gt;0,NW!AR17,"")</f>
        <v/>
      </c>
      <c r="AF22" s="29" t="str">
        <f>IF(NW!AS18&gt;0,NW!AS17,"")</f>
        <v/>
      </c>
      <c r="AG22" s="29" t="str">
        <f>IF(NW!AT18&gt;0,NW!AT17,"")</f>
        <v/>
      </c>
      <c r="AH22" s="29" t="str">
        <f>IF(NW!AU18&gt;0,NW!AU17,"")</f>
        <v/>
      </c>
      <c r="AI22" s="29" t="str">
        <f>IF(NW!AV18&gt;0,NW!AV17,"")</f>
        <v/>
      </c>
      <c r="AJ22" s="29" t="str">
        <f>IF(NW!AW18&gt;0,NW!AW17,"")</f>
        <v/>
      </c>
      <c r="AK22" s="29" t="str">
        <f>IF(NW!AX18&gt;0,NW!AX17,"")</f>
        <v/>
      </c>
      <c r="AL22" s="29" t="str">
        <f>IF(NW!AY18&gt;0,NW!AY17,"")</f>
        <v/>
      </c>
      <c r="AM22" s="29" t="str">
        <f>IF(NW!AZ18&gt;0,NW!AZ17,"")</f>
        <v/>
      </c>
      <c r="AN22" s="29" t="str">
        <f>IF(NW!BA18&gt;0,NW!BA17,"")</f>
        <v/>
      </c>
      <c r="AO22" s="29" t="str">
        <f>IF(NW!BB18&gt;0,NW!BB17,"")</f>
        <v/>
      </c>
      <c r="AP22" s="29" t="str">
        <f>IF(NW!BC18&gt;0,NW!BC17,"")</f>
        <v/>
      </c>
      <c r="AQ22" s="29" t="str">
        <f>IF(NW!BD18&gt;0,NW!BD17,"")</f>
        <v/>
      </c>
      <c r="AR22" s="29" t="str">
        <f>IF(NW!BE18&gt;0,NW!BE17,"")</f>
        <v/>
      </c>
      <c r="AS22" s="29" t="str">
        <f>IF(NW!BF18&gt;0,NW!BF17,"")</f>
        <v/>
      </c>
      <c r="AT22" s="29" t="str">
        <f>IF(NW!BG18&gt;0,NW!BG17,"")</f>
        <v/>
      </c>
      <c r="AU22" s="29" t="str">
        <f>IF(NW!BH18&gt;0,NW!BH17,"")</f>
        <v/>
      </c>
      <c r="AV22" s="29" t="str">
        <f>IF(NW!BI18&gt;0,NW!BI17,"")</f>
        <v/>
      </c>
      <c r="AW22" s="29" t="str">
        <f>IF(NW!BJ18&gt;0,NW!BJ17,"")</f>
        <v/>
      </c>
      <c r="AX22" s="29" t="str">
        <f>IF(NW!BK18&gt;0,NW!BK17,"")</f>
        <v/>
      </c>
      <c r="AY22" s="29" t="str">
        <f>IF(NW!BL18&gt;0,NW!BL17,"")</f>
        <v/>
      </c>
      <c r="AZ22" s="29" t="str">
        <f>IF(NW!BM18&gt;0,NW!BM17,"")</f>
        <v/>
      </c>
      <c r="BA22" s="29" t="str">
        <f>IF(NW!BN18&gt;0,NW!BN17,"")</f>
        <v/>
      </c>
      <c r="BB22" s="77">
        <f t="shared" si="0"/>
        <v>0</v>
      </c>
      <c r="BC22" s="72">
        <f>MAX(NW!O18:BN18)</f>
        <v>0</v>
      </c>
      <c r="BD22" s="78" t="e">
        <f t="shared" si="1"/>
        <v>#DIV/0!</v>
      </c>
    </row>
    <row r="23" spans="1:56" x14ac:dyDescent="0.2">
      <c r="A23" s="21" t="s">
        <v>56</v>
      </c>
      <c r="B23" s="29" t="str">
        <f>IF(NE!O23&gt;0,NE!O22,"")</f>
        <v/>
      </c>
      <c r="C23" s="29" t="str">
        <f>IF(NE!P23&gt;0,NE!P22,"")</f>
        <v/>
      </c>
      <c r="D23" s="29" t="str">
        <f>IF(NE!Q23&gt;0,NE!Q22,"")</f>
        <v/>
      </c>
      <c r="E23" s="29" t="str">
        <f>IF(NE!R23&gt;0,NE!R22,"")</f>
        <v/>
      </c>
      <c r="F23" s="29" t="str">
        <f>IF(NE!S23&gt;0,NE!S22,"")</f>
        <v/>
      </c>
      <c r="G23" s="29" t="str">
        <f>IF(NE!T23&gt;0,NE!T22,"")</f>
        <v/>
      </c>
      <c r="H23" s="29" t="str">
        <f>IF(NE!U23&gt;0,NE!U22,"")</f>
        <v/>
      </c>
      <c r="I23" s="29" t="str">
        <f>IF(NE!V23&gt;0,NE!V22,"")</f>
        <v/>
      </c>
      <c r="J23" s="29" t="str">
        <f>IF(NE!W23&gt;0,NE!W22,"")</f>
        <v/>
      </c>
      <c r="K23" s="29" t="str">
        <f>IF(NE!X23&gt;0,NE!X22,"")</f>
        <v/>
      </c>
      <c r="L23" s="29" t="str">
        <f>IF(NE!Y23&gt;0,NE!Y22,"")</f>
        <v/>
      </c>
      <c r="M23" s="29" t="str">
        <f>IF(NE!Z23&gt;0,NE!Z22,"")</f>
        <v/>
      </c>
      <c r="N23" s="29" t="str">
        <f>IF(NE!AA23&gt;0,NE!AA22,"")</f>
        <v/>
      </c>
      <c r="O23" s="29" t="str">
        <f>IF(NE!AB23&gt;0,NE!AB22,"")</f>
        <v/>
      </c>
      <c r="P23" s="29" t="str">
        <f>IF(NE!AC23&gt;0,NE!AC22,"")</f>
        <v/>
      </c>
      <c r="Q23" s="29" t="str">
        <f>IF(NE!AD23&gt;0,NE!AD22,"")</f>
        <v/>
      </c>
      <c r="R23" s="29" t="str">
        <f>IF(NE!AE23&gt;0,NE!AE22,"")</f>
        <v/>
      </c>
      <c r="S23" s="29" t="str">
        <f>IF(NE!AF23&gt;0,NE!AF22,"")</f>
        <v/>
      </c>
      <c r="T23" s="29" t="str">
        <f>IF(NE!AG23&gt;0,NE!AG22,"")</f>
        <v/>
      </c>
      <c r="U23" s="29" t="str">
        <f>IF(NE!AH23&gt;0,NE!AH22,"")</f>
        <v/>
      </c>
      <c r="V23" s="29" t="str">
        <f>IF(NE!AI23&gt;0,NE!AI22,"")</f>
        <v/>
      </c>
      <c r="W23" s="29" t="str">
        <f>IF(NE!AJ23&gt;0,NE!AJ22,"")</f>
        <v/>
      </c>
      <c r="X23" s="29" t="str">
        <f>IF(NE!AK23&gt;0,NE!AK22,"")</f>
        <v/>
      </c>
      <c r="Y23" s="29" t="str">
        <f>IF(NE!AL23&gt;0,NE!AL22,"")</f>
        <v/>
      </c>
      <c r="Z23" s="29" t="str">
        <f>IF(NE!AM23&gt;0,NE!AM22,"")</f>
        <v/>
      </c>
      <c r="AA23" s="29" t="str">
        <f>IF(NE!AN23&gt;0,NE!AN22,"")</f>
        <v/>
      </c>
      <c r="AB23" s="29" t="str">
        <f>IF(NE!AO23&gt;0,NE!AO22,"")</f>
        <v/>
      </c>
      <c r="AC23" s="29" t="str">
        <f>IF(NE!AP23&gt;0,NE!AP22,"")</f>
        <v/>
      </c>
      <c r="AD23" s="29" t="str">
        <f>IF(NE!AQ23&gt;0,NE!AQ22,"")</f>
        <v/>
      </c>
      <c r="AE23" s="29" t="str">
        <f>IF(NE!AR23&gt;0,NE!AR22,"")</f>
        <v/>
      </c>
      <c r="AF23" s="29">
        <f>IF(NE!AS23&gt;0,NE!AS22,"")</f>
        <v>22</v>
      </c>
      <c r="AG23" s="29">
        <f>IF(NE!AT23&gt;0,NE!AT22,"")</f>
        <v>45</v>
      </c>
      <c r="AH23" s="29">
        <f>IF(NE!AU23&gt;0,NE!AU22,"")</f>
        <v>27</v>
      </c>
      <c r="AI23" s="29">
        <f>IF(NE!AV23&gt;0,NE!AV22,"")</f>
        <v>39</v>
      </c>
      <c r="AJ23" s="29">
        <f>IF(NE!AW23&gt;0,NE!AW22,"")</f>
        <v>120</v>
      </c>
      <c r="AK23" s="29">
        <f>IF(NE!AX23&gt;0,NE!AX22,"")</f>
        <v>45</v>
      </c>
      <c r="AL23" s="29">
        <f>IF(NE!AY23&gt;0,NE!AY22,"")</f>
        <v>41</v>
      </c>
      <c r="AM23" s="29">
        <f>IF(NE!AZ23&gt;0,NE!AZ22,"")</f>
        <v>29</v>
      </c>
      <c r="AN23" s="29">
        <f>IF(NE!BA23&gt;0,NE!BA22,"")</f>
        <v>31</v>
      </c>
      <c r="AO23" s="29">
        <f>IF(NE!BB23&gt;0,NE!BB22,"")</f>
        <v>12</v>
      </c>
      <c r="AP23" s="29" t="str">
        <f>IF(NE!BC23&gt;0,NE!BC22,"")</f>
        <v/>
      </c>
      <c r="AQ23" s="29" t="str">
        <f>IF(NE!BD23&gt;0,NE!BD22,"")</f>
        <v/>
      </c>
      <c r="AR23" s="29" t="str">
        <f>IF(NE!BE23&gt;0,NE!BE22,"")</f>
        <v/>
      </c>
      <c r="AS23" s="29" t="str">
        <f>IF(NE!BF23&gt;0,NE!BF22,"")</f>
        <v/>
      </c>
      <c r="AT23" s="29" t="str">
        <f>IF(NE!BG23&gt;0,NE!BG22,"")</f>
        <v/>
      </c>
      <c r="AU23" s="29" t="str">
        <f>IF(NE!BH23&gt;0,NE!BH22,"")</f>
        <v/>
      </c>
      <c r="AV23" s="29" t="str">
        <f>IF(NE!BI23&gt;0,NE!BI22,"")</f>
        <v/>
      </c>
      <c r="AW23" s="29" t="str">
        <f>IF(NE!BJ23&gt;0,NE!BJ22,"")</f>
        <v/>
      </c>
      <c r="AX23" s="29" t="str">
        <f>IF(NE!BK23&gt;0,NE!BK22,"")</f>
        <v/>
      </c>
      <c r="AY23" s="29" t="str">
        <f>IF(NE!BL23&gt;0,NE!BL22,"")</f>
        <v/>
      </c>
      <c r="AZ23" s="29" t="str">
        <f>IF(NE!BM23&gt;0,NE!BM22,"")</f>
        <v/>
      </c>
      <c r="BA23" s="29" t="str">
        <f>IF(NE!BN23&gt;0,NE!BN22,"")</f>
        <v/>
      </c>
      <c r="BB23" s="77">
        <f t="shared" si="0"/>
        <v>411</v>
      </c>
      <c r="BC23" s="72">
        <f>MAX(NE!O23:BN23)</f>
        <v>3</v>
      </c>
      <c r="BD23" s="78">
        <f t="shared" si="1"/>
        <v>137</v>
      </c>
    </row>
    <row r="24" spans="1:56" x14ac:dyDescent="0.2">
      <c r="A24" s="21" t="s">
        <v>72</v>
      </c>
      <c r="B24" s="29">
        <f>IF('BW (D)'!O208&gt;0,'BW (D)'!O207,"")</f>
        <v>185</v>
      </c>
      <c r="C24" s="29">
        <f>IF('BW (D)'!P208&gt;0,'BW (D)'!P207,"")</f>
        <v>32</v>
      </c>
      <c r="D24" s="29">
        <f>IF('BW (D)'!Q208&gt;0,'BW (D)'!Q207,"")</f>
        <v>0</v>
      </c>
      <c r="E24" s="29">
        <f>IF('BW (D)'!R208&gt;0,'BW (D)'!R207,"")</f>
        <v>26</v>
      </c>
      <c r="F24" s="29">
        <f>IF('BW (D)'!S208&gt;0,'BW (D)'!S207,"")</f>
        <v>21</v>
      </c>
      <c r="G24" s="29">
        <f>IF('BW (D)'!T208&gt;0,'BW (D)'!T207,"")</f>
        <v>46</v>
      </c>
      <c r="H24" s="29">
        <f>IF('BW (D)'!U208&gt;0,'BW (D)'!U207,"")</f>
        <v>13</v>
      </c>
      <c r="I24" s="29">
        <f>IF('BW (D)'!V208&gt;0,'BW (D)'!V207,"")</f>
        <v>10</v>
      </c>
      <c r="J24" s="29">
        <f>IF('BW (D)'!W208&gt;0,'BW (D)'!W207,"")</f>
        <v>0</v>
      </c>
      <c r="K24" s="29">
        <f>IF('BW (D)'!X208&gt;0,'BW (D)'!X207,"")</f>
        <v>1</v>
      </c>
      <c r="L24" s="29">
        <f>IF('BW (D)'!Y208&gt;0,'BW (D)'!Y207,"")</f>
        <v>2</v>
      </c>
      <c r="M24" s="29">
        <f>IF('BW (D)'!Z208&gt;0,'BW (D)'!Z207,"")</f>
        <v>0</v>
      </c>
      <c r="N24" s="29">
        <f>IF('BW (D)'!AA208&gt;0,'BW (D)'!AA207,"")</f>
        <v>2</v>
      </c>
      <c r="O24" s="29">
        <f>IF('BW (D)'!AB208&gt;0,'BW (D)'!AB207,"")</f>
        <v>3</v>
      </c>
      <c r="P24" s="29">
        <f>IF('BW (D)'!AC208&gt;0,'BW (D)'!AC207,"")</f>
        <v>3</v>
      </c>
      <c r="Q24" s="29">
        <f>IF('BW (D)'!AD208&gt;0,'BW (D)'!AD207,"")</f>
        <v>4</v>
      </c>
      <c r="R24" s="29">
        <f>IF('BW (D)'!AE208&gt;0,'BW (D)'!AE207,"")</f>
        <v>2</v>
      </c>
      <c r="S24" s="29">
        <f>IF('BW (D)'!AF208&gt;0,'BW (D)'!AF207,"")</f>
        <v>0</v>
      </c>
      <c r="T24" s="29">
        <f>IF('BW (D)'!AG208&gt;0,'BW (D)'!AG207,"")</f>
        <v>4</v>
      </c>
      <c r="U24" s="29">
        <f>IF('BW (D)'!AH208&gt;0,'BW (D)'!AH207,"")</f>
        <v>7</v>
      </c>
      <c r="V24" s="29">
        <f>IF('BW (D)'!AI208&gt;0,'BW (D)'!AI207,"")</f>
        <v>13</v>
      </c>
      <c r="W24" s="29">
        <f>IF('BW (D)'!AJ208&gt;0,'BW (D)'!AJ207,"")</f>
        <v>4</v>
      </c>
      <c r="X24" s="29">
        <f>IF('BW (D)'!AK208&gt;0,'BW (D)'!AK207,"")</f>
        <v>17</v>
      </c>
      <c r="Y24" s="29">
        <f>IF('BW (D)'!AL208&gt;0,'BW (D)'!AL207,"")</f>
        <v>15</v>
      </c>
      <c r="Z24" s="29">
        <f>IF('BW (D)'!AM208&gt;0,'BW (D)'!AM207,"")</f>
        <v>39</v>
      </c>
      <c r="AA24" s="29">
        <f>IF('BW (D)'!AN208&gt;0,'BW (D)'!AN207,"")</f>
        <v>45</v>
      </c>
      <c r="AB24" s="29">
        <f>IF('BW (D)'!AO208&gt;0,'BW (D)'!AO207,"")</f>
        <v>126</v>
      </c>
      <c r="AC24" s="29">
        <f>IF('BW (D)'!AP208&gt;0,'BW (D)'!AP207,"")</f>
        <v>203</v>
      </c>
      <c r="AD24" s="29">
        <f>IF('BW (D)'!AQ208&gt;0,'BW (D)'!AQ207,"")</f>
        <v>349</v>
      </c>
      <c r="AE24" s="29">
        <f>IF('BW (D)'!AR208&gt;0,'BW (D)'!AR207,"")</f>
        <v>573</v>
      </c>
      <c r="AF24" s="29">
        <f>IF('BW (D)'!AS208&gt;0,'BW (D)'!AS207,"")</f>
        <v>2259</v>
      </c>
      <c r="AG24" s="29">
        <f>IF('BW (D)'!AT208&gt;0,'BW (D)'!AT207,"")</f>
        <v>8643</v>
      </c>
      <c r="AH24" s="29">
        <f>IF('BW (D)'!AU208&gt;0,'BW (D)'!AU207,"")</f>
        <v>2155</v>
      </c>
      <c r="AI24" s="29">
        <f>IF('BW (D)'!AV208&gt;0,'BW (D)'!AV207,"")</f>
        <v>1831</v>
      </c>
      <c r="AJ24" s="29">
        <f>IF('BW (D)'!AW208&gt;0,'BW (D)'!AW207,"")</f>
        <v>4869</v>
      </c>
      <c r="AK24" s="29">
        <f>IF('BW (D)'!AX208&gt;0,'BW (D)'!AX207,"")</f>
        <v>6879</v>
      </c>
      <c r="AL24" s="29">
        <f>IF('BW (D)'!AY208&gt;0,'BW (D)'!AY207,"")</f>
        <v>8713</v>
      </c>
      <c r="AM24" s="29">
        <f>IF('BW (D)'!AZ208&gt;0,'BW (D)'!AZ207,"")</f>
        <v>7002</v>
      </c>
      <c r="AN24" s="29">
        <f>IF('BW (D)'!BA208&gt;0,'BW (D)'!BA207,"")</f>
        <v>6624</v>
      </c>
      <c r="AO24" s="29">
        <f>IF('BW (D)'!BB208&gt;0,'BW (D)'!BB207,"")</f>
        <v>3247</v>
      </c>
      <c r="AP24" s="29">
        <f>IF('BW (D)'!BC208&gt;0,'BW (D)'!BC207,"")</f>
        <v>1217</v>
      </c>
      <c r="AQ24" s="29">
        <f>IF('BW (D)'!BD208&gt;0,'BW (D)'!BD207,"")</f>
        <v>2936</v>
      </c>
      <c r="AR24" s="29">
        <f>IF('BW (D)'!BE208&gt;0,'BW (D)'!BE207,"")</f>
        <v>4861</v>
      </c>
      <c r="AS24" s="29">
        <f>IF('BW (D)'!BF208&gt;0,'BW (D)'!BF207,"")</f>
        <v>6001</v>
      </c>
      <c r="AT24" s="29">
        <f>IF('BW (D)'!BG208&gt;0,'BW (D)'!BG207,"")</f>
        <v>1910</v>
      </c>
      <c r="AU24" s="29">
        <f>IF('BW (D)'!BH208&gt;0,'BW (D)'!BH207,"")</f>
        <v>3364</v>
      </c>
      <c r="AV24" s="29">
        <f>IF('BW (D)'!BI208&gt;0,'BW (D)'!BI207,"")</f>
        <v>10067</v>
      </c>
      <c r="AW24" s="29">
        <f>IF('BW (D)'!BJ208&gt;0,'BW (D)'!BJ207,"")</f>
        <v>631</v>
      </c>
      <c r="AX24" s="29">
        <f>IF('BW (D)'!BK208&gt;0,'BW (D)'!BK207,"")</f>
        <v>34</v>
      </c>
      <c r="AY24" s="29">
        <f>IF('BW (D)'!BL208&gt;0,'BW (D)'!BL207,"")</f>
        <v>45</v>
      </c>
      <c r="AZ24" s="29">
        <f>IF('BW (D)'!BM208&gt;0,'BW (D)'!BM207,"")</f>
        <v>2</v>
      </c>
      <c r="BA24" s="29">
        <f>IF('BW (D)'!BN208&gt;0,'BW (D)'!BN207,"")</f>
        <v>489</v>
      </c>
      <c r="BB24" s="77">
        <f t="shared" si="0"/>
        <v>85524</v>
      </c>
      <c r="BC24" s="72">
        <f>MAX('BW (D)'!O208:BN208)</f>
        <v>29</v>
      </c>
      <c r="BD24" s="78">
        <f t="shared" si="1"/>
        <v>2949.1034482758619</v>
      </c>
    </row>
    <row r="25" spans="1:56" x14ac:dyDescent="0.2">
      <c r="A25" s="21" t="s">
        <v>525</v>
      </c>
      <c r="B25" s="29">
        <f>IF('BY_LI (D)'!O93&gt;0,'BY_LI (D)'!O92,"")</f>
        <v>557</v>
      </c>
      <c r="C25" s="29">
        <f>IF('BY_LI (D)'!P93&gt;0,'BY_LI (D)'!P92,"")</f>
        <v>569</v>
      </c>
      <c r="D25" s="29">
        <f>IF('BY_LI (D)'!Q93&gt;0,'BY_LI (D)'!Q92,"")</f>
        <v>988</v>
      </c>
      <c r="E25" s="29">
        <f>IF('BY_LI (D)'!R93&gt;0,'BY_LI (D)'!R92,"")</f>
        <v>1101</v>
      </c>
      <c r="F25" s="29">
        <f>IF('BY_LI (D)'!S93&gt;0,'BY_LI (D)'!S92,"")</f>
        <v>85</v>
      </c>
      <c r="G25" s="29">
        <f>IF('BY_LI (D)'!T93&gt;0,'BY_LI (D)'!T92,"")</f>
        <v>87</v>
      </c>
      <c r="H25" s="29">
        <f>IF('BY_LI (D)'!U93&gt;0,'BY_LI (D)'!U92,"")</f>
        <v>32</v>
      </c>
      <c r="I25" s="29">
        <f>IF('BY_LI (D)'!V93&gt;0,'BY_LI (D)'!V92,"")</f>
        <v>37</v>
      </c>
      <c r="J25" s="29">
        <f>IF('BY_LI (D)'!W93&gt;0,'BY_LI (D)'!W92,"")</f>
        <v>5</v>
      </c>
      <c r="K25" s="29">
        <f>IF('BY_LI (D)'!X93&gt;0,'BY_LI (D)'!X92,"")</f>
        <v>4</v>
      </c>
      <c r="L25" s="29">
        <f>IF('BY_LI (D)'!Y93&gt;0,'BY_LI (D)'!Y92,"")</f>
        <v>6</v>
      </c>
      <c r="M25" s="29">
        <f>IF('BY_LI (D)'!Z93&gt;0,'BY_LI (D)'!Z92,"")</f>
        <v>1</v>
      </c>
      <c r="N25" s="29">
        <f>IF('BY_LI (D)'!AA93&gt;0,'BY_LI (D)'!AA92,"")</f>
        <v>7</v>
      </c>
      <c r="O25" s="29">
        <f>IF('BY_LI (D)'!AB93&gt;0,'BY_LI (D)'!AB92,"")</f>
        <v>11</v>
      </c>
      <c r="P25" s="29">
        <f>IF('BY_LI (D)'!AC93&gt;0,'BY_LI (D)'!AC92,"")</f>
        <v>19</v>
      </c>
      <c r="Q25" s="29">
        <f>IF('BY_LI (D)'!AD93&gt;0,'BY_LI (D)'!AD92,"")</f>
        <v>3</v>
      </c>
      <c r="R25" s="29">
        <f>IF('BY_LI (D)'!AE93&gt;0,'BY_LI (D)'!AE92,"")</f>
        <v>3</v>
      </c>
      <c r="S25" s="29">
        <f>IF('BY_LI (D)'!AF93&gt;0,'BY_LI (D)'!AF92,"")</f>
        <v>2</v>
      </c>
      <c r="T25" s="29">
        <f>IF('BY_LI (D)'!AG93&gt;0,'BY_LI (D)'!AG92,"")</f>
        <v>13</v>
      </c>
      <c r="U25" s="29">
        <f>IF('BY_LI (D)'!AH93&gt;0,'BY_LI (D)'!AH92,"")</f>
        <v>5</v>
      </c>
      <c r="V25" s="29">
        <f>IF('BY_LI (D)'!AI93&gt;0,'BY_LI (D)'!AI92,"")</f>
        <v>11</v>
      </c>
      <c r="W25" s="29">
        <f>IF('BY_LI (D)'!AJ93&gt;0,'BY_LI (D)'!AJ92,"")</f>
        <v>4</v>
      </c>
      <c r="X25" s="29">
        <f>IF('BY_LI (D)'!AK93&gt;0,'BY_LI (D)'!AK92,"")</f>
        <v>6</v>
      </c>
      <c r="Y25" s="29">
        <f>IF('BY_LI (D)'!AL93&gt;0,'BY_LI (D)'!AL92,"")</f>
        <v>6</v>
      </c>
      <c r="Z25" s="29">
        <f>IF('BY_LI (D)'!AM93&gt;0,'BY_LI (D)'!AM92,"")</f>
        <v>16</v>
      </c>
      <c r="AA25" s="29">
        <f>IF('BY_LI (D)'!AN93&gt;0,'BY_LI (D)'!AN92,"")</f>
        <v>9</v>
      </c>
      <c r="AB25" s="29">
        <f>IF('BY_LI (D)'!AO93&gt;0,'BY_LI (D)'!AO92,"")</f>
        <v>54</v>
      </c>
      <c r="AC25" s="29">
        <f>IF('BY_LI (D)'!AP93&gt;0,'BY_LI (D)'!AP92,"")</f>
        <v>150</v>
      </c>
      <c r="AD25" s="29">
        <f>IF('BY_LI (D)'!AQ93&gt;0,'BY_LI (D)'!AQ92,"")</f>
        <v>142</v>
      </c>
      <c r="AE25" s="29">
        <f>IF('BY_LI (D)'!AR93&gt;0,'BY_LI (D)'!AR92,"")</f>
        <v>777</v>
      </c>
      <c r="AF25" s="29">
        <f>IF('BY_LI (D)'!AS93&gt;0,'BY_LI (D)'!AS92,"")</f>
        <v>2912</v>
      </c>
      <c r="AG25" s="29">
        <f>IF('BY_LI (D)'!AT93&gt;0,'BY_LI (D)'!AT92,"")</f>
        <v>2049</v>
      </c>
      <c r="AH25" s="29">
        <f>IF('BY_LI (D)'!AU93&gt;0,'BY_LI (D)'!AU92,"")</f>
        <v>1669</v>
      </c>
      <c r="AI25" s="29">
        <f>IF('BY_LI (D)'!AV93&gt;0,'BY_LI (D)'!AV92,"")</f>
        <v>3208</v>
      </c>
      <c r="AJ25" s="29">
        <f>IF('BY_LI (D)'!AW93&gt;0,'BY_LI (D)'!AW92,"")</f>
        <v>3052</v>
      </c>
      <c r="AK25" s="29">
        <f>IF('BY_LI (D)'!AX93&gt;0,'BY_LI (D)'!AX92,"")</f>
        <v>6598</v>
      </c>
      <c r="AL25" s="29">
        <f>IF('BY_LI (D)'!AY93&gt;0,'BY_LI (D)'!AY92,"")</f>
        <v>6551</v>
      </c>
      <c r="AM25" s="29">
        <f>IF('BY_LI (D)'!AZ93&gt;0,'BY_LI (D)'!AZ92,"")</f>
        <v>9674</v>
      </c>
      <c r="AN25" s="29" t="str">
        <f>IF('BY_LI (D)'!BA93&gt;0,'BY_LI (D)'!BA92,"")</f>
        <v/>
      </c>
      <c r="AO25" s="29" t="str">
        <f>IF('BY_LI (D)'!BB93&gt;0,'BY_LI (D)'!BB92,"")</f>
        <v/>
      </c>
      <c r="AP25" s="29" t="str">
        <f>IF('BY_LI (D)'!BC93&gt;0,'BY_LI (D)'!BC92,"")</f>
        <v/>
      </c>
      <c r="AQ25" s="29" t="str">
        <f>IF('BY_LI (D)'!BD93&gt;0,'BY_LI (D)'!BD92,"")</f>
        <v/>
      </c>
      <c r="AR25" s="29" t="str">
        <f>IF('BY_LI (D)'!BE93&gt;0,'BY_LI (D)'!BE92,"")</f>
        <v/>
      </c>
      <c r="AS25" s="29" t="str">
        <f>IF('BY_LI (D)'!BF93&gt;0,'BY_LI (D)'!BF92,"")</f>
        <v/>
      </c>
      <c r="AT25" s="29" t="str">
        <f>IF('BY_LI (D)'!BG93&gt;0,'BY_LI (D)'!BG92,"")</f>
        <v/>
      </c>
      <c r="AU25" s="29" t="str">
        <f>IF('BY_LI (D)'!BH93&gt;0,'BY_LI (D)'!BH92,"")</f>
        <v/>
      </c>
      <c r="AV25" s="29" t="str">
        <f>IF('BY_LI (D)'!BI93&gt;0,'BY_LI (D)'!BI92,"")</f>
        <v/>
      </c>
      <c r="AW25" s="29" t="str">
        <f>IF('BY_LI (D)'!BJ93&gt;0,'BY_LI (D)'!BJ92,"")</f>
        <v/>
      </c>
      <c r="AX25" s="29" t="str">
        <f>IF('BY_LI (D)'!BK93&gt;0,'BY_LI (D)'!BK92,"")</f>
        <v/>
      </c>
      <c r="AY25" s="29" t="str">
        <f>IF('BY_LI (D)'!BL93&gt;0,'BY_LI (D)'!BL92,"")</f>
        <v/>
      </c>
      <c r="AZ25" s="29" t="str">
        <f>IF('BY_LI (D)'!BM93&gt;0,'BY_LI (D)'!BM92,"")</f>
        <v/>
      </c>
      <c r="BA25" s="29" t="str">
        <f>IF('BY_LI (D)'!BN93&gt;0,'BY_LI (D)'!BN92,"")</f>
        <v/>
      </c>
      <c r="BB25" s="77">
        <f t="shared" si="0"/>
        <v>40423</v>
      </c>
      <c r="BC25" s="72">
        <f>MAX('BY_LI (D)'!O93:BN93)</f>
        <v>17</v>
      </c>
      <c r="BD25" s="78">
        <f t="shared" si="1"/>
        <v>2377.8235294117649</v>
      </c>
    </row>
    <row r="26" spans="1:56" x14ac:dyDescent="0.2">
      <c r="A26" s="21" t="s">
        <v>439</v>
      </c>
      <c r="B26" s="29">
        <f>IF('Lyon (F)'!O163&gt;0,'Lyon (F)'!O162,"")</f>
        <v>57</v>
      </c>
      <c r="C26" s="29">
        <f>IF('Lyon (F)'!P163&gt;0,'Lyon (F)'!P162,"")</f>
        <v>56</v>
      </c>
      <c r="D26" s="29">
        <f>IF('Lyon (F)'!Q163&gt;0,'Lyon (F)'!Q162,"")</f>
        <v>59</v>
      </c>
      <c r="E26" s="29">
        <f>IF('Lyon (F)'!R163&gt;0,'Lyon (F)'!R162,"")</f>
        <v>61</v>
      </c>
      <c r="F26" s="29">
        <f>IF('Lyon (F)'!S163&gt;0,'Lyon (F)'!S162,"")</f>
        <v>19</v>
      </c>
      <c r="G26" s="29">
        <f>IF('Lyon (F)'!T163&gt;0,'Lyon (F)'!T162,"")</f>
        <v>20</v>
      </c>
      <c r="H26" s="29">
        <f>IF('Lyon (F)'!U163&gt;0,'Lyon (F)'!U162,"")</f>
        <v>38</v>
      </c>
      <c r="I26" s="29">
        <f>IF('Lyon (F)'!V163&gt;0,'Lyon (F)'!V162,"")</f>
        <v>43</v>
      </c>
      <c r="J26" s="29">
        <f>IF('Lyon (F)'!W163&gt;0,'Lyon (F)'!W162,"")</f>
        <v>5</v>
      </c>
      <c r="K26" s="29">
        <f>IF('Lyon (F)'!X163&gt;0,'Lyon (F)'!X162,"")</f>
        <v>7</v>
      </c>
      <c r="L26" s="29">
        <f>IF('Lyon (F)'!Y163&gt;0,'Lyon (F)'!Y162,"")</f>
        <v>5</v>
      </c>
      <c r="M26" s="29">
        <f>IF('Lyon (F)'!Z163&gt;0,'Lyon (F)'!Z162,"")</f>
        <v>10</v>
      </c>
      <c r="N26" s="29">
        <f>IF('Lyon (F)'!AA163&gt;0,'Lyon (F)'!AA162,"")</f>
        <v>5</v>
      </c>
      <c r="O26" s="29">
        <f>IF('Lyon (F)'!AB163&gt;0,'Lyon (F)'!AB162,"")</f>
        <v>4</v>
      </c>
      <c r="P26" s="29">
        <f>IF('Lyon (F)'!AC163&gt;0,'Lyon (F)'!AC162,"")</f>
        <v>3</v>
      </c>
      <c r="Q26" s="29">
        <f>IF('Lyon (F)'!AD163&gt;0,'Lyon (F)'!AD162,"")</f>
        <v>53</v>
      </c>
      <c r="R26" s="29">
        <f>IF('Lyon (F)'!AE163&gt;0,'Lyon (F)'!AE162,"")</f>
        <v>57</v>
      </c>
      <c r="S26" s="29">
        <f>IF('Lyon (F)'!AF163&gt;0,'Lyon (F)'!AF162,"")</f>
        <v>32</v>
      </c>
      <c r="T26" s="29">
        <f>IF('Lyon (F)'!AG163&gt;0,'Lyon (F)'!AG162,"")</f>
        <v>186</v>
      </c>
      <c r="U26" s="29">
        <f>IF('Lyon (F)'!AH163&gt;0,'Lyon (F)'!AH162,"")</f>
        <v>35</v>
      </c>
      <c r="V26" s="29">
        <f>IF('Lyon (F)'!AI163&gt;0,'Lyon (F)'!AI162,"")</f>
        <v>37</v>
      </c>
      <c r="W26" s="29">
        <f>IF('Lyon (F)'!AJ163&gt;0,'Lyon (F)'!AJ162,"")</f>
        <v>39</v>
      </c>
      <c r="X26" s="29">
        <f>IF('Lyon (F)'!AK163&gt;0,'Lyon (F)'!AK162,"")</f>
        <v>201</v>
      </c>
      <c r="Y26" s="29">
        <f>IF('Lyon (F)'!AL163&gt;0,'Lyon (F)'!AL162,"")</f>
        <v>497</v>
      </c>
      <c r="Z26" s="29">
        <f>IF('Lyon (F)'!AM163&gt;0,'Lyon (F)'!AM162,"")</f>
        <v>71</v>
      </c>
      <c r="AA26" s="29">
        <f>IF('Lyon (F)'!AN163&gt;0,'Lyon (F)'!AN162,"")</f>
        <v>365</v>
      </c>
      <c r="AB26" s="29">
        <f>IF('Lyon (F)'!AO163&gt;0,'Lyon (F)'!AO162,"")</f>
        <v>1115</v>
      </c>
      <c r="AC26" s="29">
        <f>IF('Lyon (F)'!AP163&gt;0,'Lyon (F)'!AP162,"")</f>
        <v>1760</v>
      </c>
      <c r="AD26" s="29">
        <f>IF('Lyon (F)'!AQ163&gt;0,'Lyon (F)'!AQ162,"")</f>
        <v>2142</v>
      </c>
      <c r="AE26" s="29">
        <f>IF('Lyon (F)'!AR163&gt;0,'Lyon (F)'!AR162,"")</f>
        <v>937</v>
      </c>
      <c r="AF26" s="29">
        <f>IF('Lyon (F)'!AS163&gt;0,'Lyon (F)'!AS162,"")</f>
        <v>1128</v>
      </c>
      <c r="AG26" s="29">
        <f>IF('Lyon (F)'!AT163&gt;0,'Lyon (F)'!AT162,"")</f>
        <v>3528</v>
      </c>
      <c r="AH26" s="29">
        <f>IF('Lyon (F)'!AU163&gt;0,'Lyon (F)'!AU162,"")</f>
        <v>4088</v>
      </c>
      <c r="AI26" s="29">
        <f>IF('Lyon (F)'!AV163&gt;0,'Lyon (F)'!AV162,"")</f>
        <v>2275</v>
      </c>
      <c r="AJ26" s="29">
        <f>IF('Lyon (F)'!AW163&gt;0,'Lyon (F)'!AW162,"")</f>
        <v>765</v>
      </c>
      <c r="AK26" s="29">
        <f>IF('Lyon (F)'!AX163&gt;0,'Lyon (F)'!AX162,"")</f>
        <v>184</v>
      </c>
      <c r="AL26" s="29">
        <f>IF('Lyon (F)'!AY163&gt;0,'Lyon (F)'!AY162,"")</f>
        <v>229</v>
      </c>
      <c r="AM26" s="29">
        <f>IF('Lyon (F)'!AZ163&gt;0,'Lyon (F)'!AZ162,"")</f>
        <v>240</v>
      </c>
      <c r="AN26" s="29">
        <f>IF('Lyon (F)'!BA163&gt;0,'Lyon (F)'!BA162,"")</f>
        <v>250</v>
      </c>
      <c r="AO26" s="29">
        <f>IF('Lyon (F)'!BB163&gt;0,'Lyon (F)'!BB162,"")</f>
        <v>183</v>
      </c>
      <c r="AP26" s="29">
        <f>IF('Lyon (F)'!BC163&gt;0,'Lyon (F)'!BC162,"")</f>
        <v>179</v>
      </c>
      <c r="AQ26" s="29" t="str">
        <f>IF('Lyon (F)'!BD163&gt;0,'Lyon (F)'!BD162,"")</f>
        <v/>
      </c>
      <c r="AR26" s="29" t="str">
        <f>IF('Lyon (F)'!BE163&gt;0,'Lyon (F)'!BE162,"")</f>
        <v/>
      </c>
      <c r="AS26" s="29" t="str">
        <f>IF('Lyon (F)'!BF163&gt;0,'Lyon (F)'!BF162,"")</f>
        <v/>
      </c>
      <c r="AT26" s="29" t="str">
        <f>IF('Lyon (F)'!BG163&gt;0,'Lyon (F)'!BG162,"")</f>
        <v/>
      </c>
      <c r="AU26" s="29" t="str">
        <f>IF('Lyon (F)'!BH163&gt;0,'Lyon (F)'!BH162,"")</f>
        <v/>
      </c>
      <c r="AV26" s="29" t="str">
        <f>IF('Lyon (F)'!BI163&gt;0,'Lyon (F)'!BI162,"")</f>
        <v/>
      </c>
      <c r="AW26" s="29" t="str">
        <f>IF('Lyon (F)'!BJ163&gt;0,'Lyon (F)'!BJ162,"")</f>
        <v/>
      </c>
      <c r="AX26" s="29" t="str">
        <f>IF('Lyon (F)'!BK163&gt;0,'Lyon (F)'!BK162,"")</f>
        <v/>
      </c>
      <c r="AY26" s="29" t="str">
        <f>IF('Lyon (F)'!BL163&gt;0,'Lyon (F)'!BL162,"")</f>
        <v/>
      </c>
      <c r="AZ26" s="29" t="str">
        <f>IF('Lyon (F)'!BM163&gt;0,'Lyon (F)'!BM162,"")</f>
        <v/>
      </c>
      <c r="BA26" s="29" t="str">
        <f>IF('Lyon (F)'!BN163&gt;0,'Lyon (F)'!BN162,"")</f>
        <v/>
      </c>
      <c r="BB26" s="79">
        <f t="shared" si="0"/>
        <v>20968</v>
      </c>
      <c r="BC26" s="80">
        <f>MAX('Lyon (F)'!O83:BN83)</f>
        <v>11</v>
      </c>
      <c r="BD26" s="81">
        <f t="shared" si="1"/>
        <v>1906.1818181818182</v>
      </c>
    </row>
    <row r="27" spans="1:56" x14ac:dyDescent="0.2">
      <c r="BA27" s="75" t="s">
        <v>71</v>
      </c>
      <c r="BB27" s="82">
        <f>SUM(BB3:BB26)</f>
        <v>1265718.9666666668</v>
      </c>
      <c r="BC27" s="83">
        <f>SUM(BC3:BC26)</f>
        <v>285</v>
      </c>
      <c r="BD27" s="93">
        <f>BB27/BC27</f>
        <v>4441.11918128655</v>
      </c>
    </row>
    <row r="30" spans="1:56" s="6" customFormat="1" ht="22.5" x14ac:dyDescent="0.2">
      <c r="A30" s="84" t="s">
        <v>906</v>
      </c>
      <c r="B30" s="84" t="s">
        <v>895</v>
      </c>
      <c r="C30" s="84" t="s">
        <v>896</v>
      </c>
      <c r="D30" s="84" t="s">
        <v>897</v>
      </c>
      <c r="E30" s="84" t="s">
        <v>898</v>
      </c>
      <c r="F30" s="84" t="s">
        <v>74</v>
      </c>
      <c r="G30" s="84" t="s">
        <v>899</v>
      </c>
      <c r="H30" s="84" t="s">
        <v>900</v>
      </c>
      <c r="I30" s="84" t="s">
        <v>901</v>
      </c>
      <c r="J30" s="84" t="s">
        <v>902</v>
      </c>
      <c r="K30" s="84" t="s">
        <v>903</v>
      </c>
      <c r="L30" s="84" t="s">
        <v>904</v>
      </c>
      <c r="M30" s="84" t="s">
        <v>905</v>
      </c>
      <c r="N30" s="56"/>
      <c r="O30" s="56"/>
      <c r="P30" s="84" t="s">
        <v>876</v>
      </c>
      <c r="Q30" s="84" t="s">
        <v>895</v>
      </c>
      <c r="R30" s="84" t="s">
        <v>896</v>
      </c>
      <c r="S30" s="84" t="s">
        <v>897</v>
      </c>
      <c r="T30" s="84" t="s">
        <v>898</v>
      </c>
      <c r="U30" s="84" t="s">
        <v>74</v>
      </c>
      <c r="V30" s="84" t="s">
        <v>899</v>
      </c>
      <c r="W30" s="84" t="s">
        <v>900</v>
      </c>
      <c r="X30" s="84" t="s">
        <v>901</v>
      </c>
      <c r="Y30" s="84" t="s">
        <v>902</v>
      </c>
      <c r="Z30" s="84" t="s">
        <v>903</v>
      </c>
      <c r="AA30" s="84" t="s">
        <v>904</v>
      </c>
      <c r="AB30" s="84" t="s">
        <v>905</v>
      </c>
      <c r="BC30" s="7"/>
    </row>
    <row r="31" spans="1:56" s="6" customFormat="1" x14ac:dyDescent="0.2">
      <c r="A31" s="84" t="s">
        <v>54</v>
      </c>
      <c r="B31" s="29">
        <f t="shared" ref="B31:B53" si="2">SUM(B3:E3)</f>
        <v>0</v>
      </c>
      <c r="C31" s="29">
        <f t="shared" ref="C31:C53" si="3">SUM(F3:I3)</f>
        <v>0</v>
      </c>
      <c r="D31" s="29">
        <f t="shared" ref="D31:D53" si="4">SUM(J3:N3)</f>
        <v>0</v>
      </c>
      <c r="E31" s="29">
        <f t="shared" ref="E31:E53" si="5">SUM(O3:R3)</f>
        <v>0</v>
      </c>
      <c r="F31" s="29">
        <f t="shared" ref="F31:F53" si="6">SUM(S3:V3)</f>
        <v>0</v>
      </c>
      <c r="G31" s="29">
        <f t="shared" ref="G31:G53" si="7">SUM(W3:AA3)</f>
        <v>0</v>
      </c>
      <c r="H31" s="29">
        <f t="shared" ref="H31:H53" si="8">SUM(AB3:AE3)</f>
        <v>30</v>
      </c>
      <c r="I31" s="29">
        <f t="shared" ref="I31:I53" si="9">SUM(AF3:AI3)</f>
        <v>74</v>
      </c>
      <c r="J31" s="29">
        <f t="shared" ref="J31:J53" si="10">SUM(AJ3:AN3)</f>
        <v>74</v>
      </c>
      <c r="K31" s="29">
        <f t="shared" ref="K31:K53" si="11">SUM(AO3:AR3)</f>
        <v>12</v>
      </c>
      <c r="L31" s="29">
        <f t="shared" ref="L31:L53" si="12">SUM(AS3:AV3)</f>
        <v>0</v>
      </c>
      <c r="M31" s="29">
        <f t="shared" ref="M31:M53" si="13">SUM(AW3:BA3)</f>
        <v>0</v>
      </c>
      <c r="N31" s="56"/>
      <c r="O31" s="56"/>
      <c r="P31" s="84" t="s">
        <v>54</v>
      </c>
      <c r="Q31" s="85">
        <f>AVERAGE(AR!O18:R18)</f>
        <v>0</v>
      </c>
      <c r="R31" s="86">
        <f>AVERAGE(AR!S18:V18)</f>
        <v>0</v>
      </c>
      <c r="S31" s="86">
        <f>AVERAGE(AR!W18:AA18)</f>
        <v>0</v>
      </c>
      <c r="T31" s="86">
        <f>AVERAGE(AR!AB18:AE18)</f>
        <v>0</v>
      </c>
      <c r="U31" s="86">
        <f>AVERAGE(AR!AF18:AI18)</f>
        <v>0</v>
      </c>
      <c r="V31" s="86">
        <f>AVERAGE(AR!AJ18:AN18)</f>
        <v>0</v>
      </c>
      <c r="W31" s="86">
        <f>AVERAGE(AR!AO18:AR18)</f>
        <v>1</v>
      </c>
      <c r="X31" s="86">
        <f>AVERAGE(AR!AS18:AV18)</f>
        <v>2</v>
      </c>
      <c r="Y31" s="86">
        <f>AVERAGE(AR!AW18:BA18)</f>
        <v>2</v>
      </c>
      <c r="Z31" s="86">
        <f>AVERAGE(AR!BB18:BE18)</f>
        <v>1</v>
      </c>
      <c r="AA31" s="86">
        <f>AVERAGE(AR!BF18:BI18)</f>
        <v>0</v>
      </c>
      <c r="AB31" s="86">
        <f>AVERAGE(AR!BJ18:BN18)</f>
        <v>0</v>
      </c>
      <c r="BC31" s="7"/>
    </row>
    <row r="32" spans="1:56" s="6" customFormat="1" x14ac:dyDescent="0.2">
      <c r="A32" s="84" t="s">
        <v>785</v>
      </c>
      <c r="B32" s="29">
        <f>SUM(B4:E4)</f>
        <v>7</v>
      </c>
      <c r="C32" s="29">
        <f t="shared" si="3"/>
        <v>3</v>
      </c>
      <c r="D32" s="29">
        <f t="shared" si="4"/>
        <v>0</v>
      </c>
      <c r="E32" s="29">
        <f t="shared" si="5"/>
        <v>3</v>
      </c>
      <c r="F32" s="29">
        <f t="shared" si="6"/>
        <v>7</v>
      </c>
      <c r="G32" s="29">
        <f t="shared" si="7"/>
        <v>29</v>
      </c>
      <c r="H32" s="29">
        <f>SUM(AB4:AE4)</f>
        <v>2656</v>
      </c>
      <c r="I32" s="29">
        <f t="shared" si="9"/>
        <v>9148</v>
      </c>
      <c r="J32" s="29">
        <f t="shared" si="10"/>
        <v>20720</v>
      </c>
      <c r="K32" s="29">
        <f t="shared" si="11"/>
        <v>5148</v>
      </c>
      <c r="L32" s="29">
        <f t="shared" si="12"/>
        <v>2644</v>
      </c>
      <c r="M32" s="29">
        <f t="shared" si="13"/>
        <v>657</v>
      </c>
      <c r="N32" s="56"/>
      <c r="O32" s="56"/>
      <c r="P32" s="84" t="s">
        <v>785</v>
      </c>
      <c r="Q32" s="85">
        <f>AVERAGE('FiBL_VM (AG)'!R78:U78)</f>
        <v>2</v>
      </c>
      <c r="R32" s="85">
        <f>AVERAGE('FiBL_VM (AG)'!V78:Y78)</f>
        <v>4</v>
      </c>
      <c r="S32" s="85">
        <f>AVERAGE('FiBL_VM (AG)'!Z78:AD78)</f>
        <v>3.2</v>
      </c>
      <c r="T32" s="85">
        <f>AVERAGE('FiBL_VM (AG)'!AE78:AH78)</f>
        <v>7.5</v>
      </c>
      <c r="U32" s="85">
        <f>AVERAGE('FiBL_VM (AG)'!AI78:AL78)</f>
        <v>14</v>
      </c>
      <c r="V32" s="85">
        <f>AVERAGE('FiBL_VM (AG)'!AM78:AQ78)</f>
        <v>14</v>
      </c>
      <c r="W32" s="85">
        <f>AVERAGE('FiBL_VM (AG)'!AR78:AU78)</f>
        <v>13.75</v>
      </c>
      <c r="X32" s="85">
        <f>AVERAGE('FiBL_VM (AG)'!AV78:AY78)</f>
        <v>13.5</v>
      </c>
      <c r="Y32" s="85">
        <f>AVERAGE('FiBL_VM (AG)'!AZ78:BD78)</f>
        <v>14</v>
      </c>
      <c r="Z32" s="85">
        <f>AVERAGE('FiBL_VM (AG)'!BE78:BH78)</f>
        <v>14</v>
      </c>
      <c r="AA32" s="85">
        <f>AVERAGE('FiBL_VM (AG)'!BI78:BL78)</f>
        <v>14</v>
      </c>
      <c r="AB32" s="85">
        <f>AVERAGE('FiBL_VM (AG)'!BM78:BQ78)</f>
        <v>5.6</v>
      </c>
      <c r="BC32" s="7"/>
    </row>
    <row r="33" spans="1:28" x14ac:dyDescent="0.2">
      <c r="A33" s="21" t="s">
        <v>15</v>
      </c>
      <c r="B33" s="29">
        <f t="shared" si="2"/>
        <v>10</v>
      </c>
      <c r="C33" s="29">
        <f t="shared" si="3"/>
        <v>6</v>
      </c>
      <c r="D33" s="29">
        <f t="shared" si="4"/>
        <v>0</v>
      </c>
      <c r="E33" s="29">
        <f t="shared" si="5"/>
        <v>5</v>
      </c>
      <c r="F33" s="29">
        <f t="shared" si="6"/>
        <v>38</v>
      </c>
      <c r="G33" s="29">
        <f t="shared" si="7"/>
        <v>146</v>
      </c>
      <c r="H33" s="29">
        <f t="shared" si="8"/>
        <v>2668</v>
      </c>
      <c r="I33" s="29">
        <f t="shared" si="9"/>
        <v>7148</v>
      </c>
      <c r="J33" s="29">
        <f t="shared" si="10"/>
        <v>19312</v>
      </c>
      <c r="K33" s="29">
        <f t="shared" si="11"/>
        <v>6255</v>
      </c>
      <c r="L33" s="29">
        <f t="shared" si="12"/>
        <v>1084</v>
      </c>
      <c r="M33" s="29">
        <f t="shared" si="13"/>
        <v>247</v>
      </c>
      <c r="N33" s="26"/>
      <c r="O33" s="26"/>
      <c r="P33" s="21" t="s">
        <v>15</v>
      </c>
      <c r="Q33" s="85">
        <f>AVERAGE(AG_VM!R158:U158)</f>
        <v>4</v>
      </c>
      <c r="R33" s="85">
        <f>AVERAGE(AG_VM!V158:Y158)</f>
        <v>5.25</v>
      </c>
      <c r="S33" s="85">
        <f>AVERAGE(AG_VM!Z158:AD158)</f>
        <v>15</v>
      </c>
      <c r="T33" s="85">
        <f>AVERAGE(AG_VM!AE158:AH158)</f>
        <v>15.25</v>
      </c>
      <c r="U33" s="85">
        <f>AVERAGE(AG_VM!AI158:AL158)</f>
        <v>17</v>
      </c>
      <c r="V33" s="85">
        <f>AVERAGE(AG_VM!AM158:AQ158)</f>
        <v>17</v>
      </c>
      <c r="W33" s="85">
        <f>AVERAGE(AG_VM!AR158:AU158)</f>
        <v>18.25</v>
      </c>
      <c r="X33" s="85">
        <f>AVERAGE(AG_VM!AV158:AY158)</f>
        <v>21.25</v>
      </c>
      <c r="Y33" s="85">
        <f>AVERAGE(AG_VM!AZ158:BD158)</f>
        <v>19.2</v>
      </c>
      <c r="Z33" s="85">
        <f>AVERAGE(AG_VM!BE158:BH158)</f>
        <v>14</v>
      </c>
      <c r="AA33" s="85">
        <f>AVERAGE(AG_VM!BI158:BL158)</f>
        <v>5</v>
      </c>
      <c r="AB33" s="85">
        <f>AVERAGE(AG_VM!BM158:BQ158)</f>
        <v>5.2</v>
      </c>
    </row>
    <row r="34" spans="1:28" x14ac:dyDescent="0.2">
      <c r="A34" s="21" t="s">
        <v>27</v>
      </c>
      <c r="B34" s="29">
        <f t="shared" si="2"/>
        <v>72</v>
      </c>
      <c r="C34" s="29">
        <f t="shared" si="3"/>
        <v>63</v>
      </c>
      <c r="D34" s="29">
        <f t="shared" si="4"/>
        <v>194</v>
      </c>
      <c r="E34" s="29">
        <f t="shared" si="5"/>
        <v>601</v>
      </c>
      <c r="F34" s="29">
        <f t="shared" si="6"/>
        <v>331</v>
      </c>
      <c r="G34" s="29">
        <f t="shared" si="7"/>
        <v>2814</v>
      </c>
      <c r="H34" s="29">
        <f t="shared" si="8"/>
        <v>26492</v>
      </c>
      <c r="I34" s="29">
        <f t="shared" si="9"/>
        <v>33794</v>
      </c>
      <c r="J34" s="29">
        <f t="shared" si="10"/>
        <v>29961</v>
      </c>
      <c r="K34" s="29">
        <f t="shared" si="11"/>
        <v>34318</v>
      </c>
      <c r="L34" s="29">
        <f t="shared" si="12"/>
        <v>24503</v>
      </c>
      <c r="M34" s="29">
        <f t="shared" si="13"/>
        <v>9123</v>
      </c>
      <c r="N34" s="26"/>
      <c r="O34" s="26"/>
      <c r="P34" s="21" t="s">
        <v>27</v>
      </c>
      <c r="Q34" s="85">
        <f>AVERAGE(TI_VM!R63:U63)</f>
        <v>6</v>
      </c>
      <c r="R34" s="85">
        <f>AVERAGE(TI_VM!V63:Y63)</f>
        <v>6</v>
      </c>
      <c r="S34" s="85">
        <f>AVERAGE(TI_VM!Z63:AD63)</f>
        <v>6</v>
      </c>
      <c r="T34" s="85">
        <f>AVERAGE(TI_VM!AE63:AH63)</f>
        <v>6</v>
      </c>
      <c r="U34" s="85">
        <f>AVERAGE(TI_VM!AI63:AL63)</f>
        <v>8.5</v>
      </c>
      <c r="V34" s="85">
        <f>AVERAGE(TI_VM!AM63:AQ63)</f>
        <v>10.4</v>
      </c>
      <c r="W34" s="85">
        <f>AVERAGE(TI_VM!AR63:AU63)</f>
        <v>11</v>
      </c>
      <c r="X34" s="85">
        <f>AVERAGE(TI_VM!AV63:AY63)</f>
        <v>10</v>
      </c>
      <c r="Y34" s="85">
        <f>AVERAGE(TI_VM!AZ63:BD63)</f>
        <v>11</v>
      </c>
      <c r="Z34" s="85">
        <f>AVERAGE(TI_VM!BE63:BH63)</f>
        <v>11</v>
      </c>
      <c r="AA34" s="85">
        <f>AVERAGE(TI_VM!BI63:BL63)</f>
        <v>11</v>
      </c>
      <c r="AB34" s="85">
        <f>AVERAGE(TI_VM!BM63:BQ63)</f>
        <v>11</v>
      </c>
    </row>
    <row r="35" spans="1:28" x14ac:dyDescent="0.2">
      <c r="A35" s="21" t="s">
        <v>28</v>
      </c>
      <c r="B35" s="29">
        <f t="shared" si="2"/>
        <v>144</v>
      </c>
      <c r="C35" s="29">
        <f t="shared" si="3"/>
        <v>116</v>
      </c>
      <c r="D35" s="29">
        <f t="shared" si="4"/>
        <v>11</v>
      </c>
      <c r="E35" s="29">
        <f t="shared" si="5"/>
        <v>23</v>
      </c>
      <c r="F35" s="29">
        <f t="shared" si="6"/>
        <v>16</v>
      </c>
      <c r="G35" s="29">
        <f t="shared" si="7"/>
        <v>90</v>
      </c>
      <c r="H35" s="29">
        <f t="shared" si="8"/>
        <v>1651</v>
      </c>
      <c r="I35" s="29">
        <f t="shared" si="9"/>
        <v>19380</v>
      </c>
      <c r="J35" s="29">
        <f t="shared" si="10"/>
        <v>38251</v>
      </c>
      <c r="K35" s="29">
        <f t="shared" si="11"/>
        <v>42546</v>
      </c>
      <c r="L35" s="29">
        <f t="shared" si="12"/>
        <v>20474</v>
      </c>
      <c r="M35" s="29">
        <f t="shared" si="13"/>
        <v>16</v>
      </c>
      <c r="N35" s="26"/>
      <c r="O35" s="26"/>
      <c r="P35" s="21" t="s">
        <v>28</v>
      </c>
      <c r="Q35" s="85">
        <f>AVERAGE(VS_VM!R73:U73)</f>
        <v>3</v>
      </c>
      <c r="R35" s="85">
        <f>AVERAGE(VS_VM!V73:Y73)</f>
        <v>3</v>
      </c>
      <c r="S35" s="85">
        <f>AVERAGE(VS_VM!Z73:AD73)</f>
        <v>3</v>
      </c>
      <c r="T35" s="85">
        <f>AVERAGE(VS_VM!AE73:AH73)</f>
        <v>2.75</v>
      </c>
      <c r="U35" s="85">
        <f>AVERAGE(VS_VM!AI73:AL73)</f>
        <v>4.5</v>
      </c>
      <c r="V35" s="85">
        <f>AVERAGE(VS_VM!AM73:AQ73)</f>
        <v>6</v>
      </c>
      <c r="W35" s="85">
        <f>AVERAGE(VS_VM!AR73:AU73)</f>
        <v>5.75</v>
      </c>
      <c r="X35" s="85">
        <f>AVERAGE(VS_VM!AV73:AY73)</f>
        <v>8.75</v>
      </c>
      <c r="Y35" s="85">
        <f>AVERAGE(VS_VM!AZ73:BD73)</f>
        <v>8.8000000000000007</v>
      </c>
      <c r="Z35" s="85">
        <f>AVERAGE(VS_VM!BE73:BH73)</f>
        <v>7.75</v>
      </c>
      <c r="AA35" s="85">
        <f>AVERAGE(VS_VM!BI73:BL73)</f>
        <v>9</v>
      </c>
      <c r="AB35" s="85">
        <f>AVERAGE(VS_VM!BM73:BQ73)</f>
        <v>6.2</v>
      </c>
    </row>
    <row r="36" spans="1:28" x14ac:dyDescent="0.2">
      <c r="A36" s="89" t="s">
        <v>17</v>
      </c>
      <c r="B36" s="29">
        <f t="shared" si="2"/>
        <v>62</v>
      </c>
      <c r="C36" s="29">
        <f t="shared" si="3"/>
        <v>0</v>
      </c>
      <c r="D36" s="29">
        <f t="shared" si="4"/>
        <v>0</v>
      </c>
      <c r="E36" s="29">
        <f t="shared" si="5"/>
        <v>8</v>
      </c>
      <c r="F36" s="29">
        <f t="shared" si="6"/>
        <v>75</v>
      </c>
      <c r="G36" s="29">
        <f t="shared" si="7"/>
        <v>620</v>
      </c>
      <c r="H36" s="29">
        <f t="shared" si="8"/>
        <v>2995</v>
      </c>
      <c r="I36" s="29">
        <f t="shared" si="9"/>
        <v>13281</v>
      </c>
      <c r="J36" s="29">
        <f t="shared" si="10"/>
        <v>23294</v>
      </c>
      <c r="K36" s="29">
        <f t="shared" si="11"/>
        <v>11758</v>
      </c>
      <c r="L36" s="29">
        <f t="shared" si="12"/>
        <v>13902</v>
      </c>
      <c r="M36" s="29">
        <f t="shared" si="13"/>
        <v>4474</v>
      </c>
      <c r="N36" s="26"/>
      <c r="O36" s="26"/>
      <c r="P36" s="89" t="s">
        <v>17</v>
      </c>
      <c r="Q36" s="85">
        <f>AVERAGE(BL_VM!R58:U58)</f>
        <v>3</v>
      </c>
      <c r="R36" s="85">
        <f>AVERAGE(BL_VM!V58:Y58)</f>
        <v>2</v>
      </c>
      <c r="S36" s="85">
        <f>AVERAGE(BL_VM!Z58:AD58)</f>
        <v>4</v>
      </c>
      <c r="T36" s="85">
        <f>AVERAGE(BL_VM!AE58:AH58)</f>
        <v>4</v>
      </c>
      <c r="U36" s="85">
        <f>AVERAGE(BL_VM!AI58:AL58)</f>
        <v>4</v>
      </c>
      <c r="V36" s="85">
        <f>AVERAGE(BL_VM!AM58:AQ58)</f>
        <v>10</v>
      </c>
      <c r="W36" s="85">
        <f>AVERAGE(BL_VM!AR58:AU58)</f>
        <v>9.5</v>
      </c>
      <c r="X36" s="85">
        <f>AVERAGE(BL_VM!AV58:AY58)</f>
        <v>9.5</v>
      </c>
      <c r="Y36" s="85">
        <f>AVERAGE(BL_VM!AZ58:BD58)</f>
        <v>10</v>
      </c>
      <c r="Z36" s="85">
        <f>AVERAGE(BL_VM!BE58:BH58)</f>
        <v>10</v>
      </c>
      <c r="AA36" s="85">
        <f>AVERAGE(BL_VM!BI58:BL58)</f>
        <v>10</v>
      </c>
      <c r="AB36" s="85">
        <f>AVERAGE(BL_VM!BM58:BQ58)</f>
        <v>6</v>
      </c>
    </row>
    <row r="37" spans="1:28" x14ac:dyDescent="0.2">
      <c r="A37" s="90" t="s">
        <v>26</v>
      </c>
      <c r="B37" s="29">
        <f t="shared" si="2"/>
        <v>440</v>
      </c>
      <c r="C37" s="29">
        <f t="shared" si="3"/>
        <v>152</v>
      </c>
      <c r="D37" s="29">
        <f t="shared" si="4"/>
        <v>14</v>
      </c>
      <c r="E37" s="29">
        <f t="shared" si="5"/>
        <v>17</v>
      </c>
      <c r="F37" s="29">
        <f t="shared" si="6"/>
        <v>21</v>
      </c>
      <c r="G37" s="29">
        <f t="shared" si="7"/>
        <v>35</v>
      </c>
      <c r="H37" s="29">
        <f t="shared" si="8"/>
        <v>514</v>
      </c>
      <c r="I37" s="29">
        <f t="shared" si="9"/>
        <v>5121</v>
      </c>
      <c r="J37" s="29">
        <f t="shared" si="10"/>
        <v>20548</v>
      </c>
      <c r="K37" s="29">
        <f t="shared" si="11"/>
        <v>12197</v>
      </c>
      <c r="L37" s="29">
        <f t="shared" si="12"/>
        <v>13898</v>
      </c>
      <c r="M37" s="29">
        <f t="shared" si="13"/>
        <v>1004</v>
      </c>
      <c r="N37" s="26"/>
      <c r="O37" s="26"/>
      <c r="P37" s="90" t="s">
        <v>26</v>
      </c>
      <c r="Q37" s="85">
        <f>AVERAGE(TG_VM!R108:U108)</f>
        <v>9</v>
      </c>
      <c r="R37" s="85">
        <f>AVERAGE(TG_VM!V108:Y108)</f>
        <v>9</v>
      </c>
      <c r="S37" s="85">
        <f>AVERAGE(TG_VM!Z108:AD108)</f>
        <v>6.4</v>
      </c>
      <c r="T37" s="85">
        <f>AVERAGE(TG_VM!AE108:AH108)</f>
        <v>10.25</v>
      </c>
      <c r="U37" s="85">
        <f>AVERAGE(TG_VM!AI108:AL108)</f>
        <v>12.5</v>
      </c>
      <c r="V37" s="85">
        <f>AVERAGE(TG_VM!AM108:AQ108)</f>
        <v>15</v>
      </c>
      <c r="W37" s="85">
        <f>AVERAGE(TG_VM!AR108:AU108)</f>
        <v>13.5</v>
      </c>
      <c r="X37" s="85">
        <f>AVERAGE(TG_VM!AV108:AY108)</f>
        <v>13.25</v>
      </c>
      <c r="Y37" s="85">
        <f>AVERAGE(TG_VM!AZ108:BD108)</f>
        <v>13.2</v>
      </c>
      <c r="Z37" s="85">
        <f>AVERAGE(TG_VM!BE108:BH108)</f>
        <v>12</v>
      </c>
      <c r="AA37" s="85">
        <f>AVERAGE(TG_VM!BI108:BL108)</f>
        <v>3</v>
      </c>
      <c r="AB37" s="85">
        <f>AVERAGE(TG_VM!BM108:BQ108)</f>
        <v>3</v>
      </c>
    </row>
    <row r="38" spans="1:28" x14ac:dyDescent="0.2">
      <c r="A38" s="58" t="s">
        <v>29</v>
      </c>
      <c r="B38" s="29">
        <f t="shared" si="2"/>
        <v>120</v>
      </c>
      <c r="C38" s="29">
        <f t="shared" si="3"/>
        <v>1</v>
      </c>
      <c r="D38" s="29">
        <f t="shared" si="4"/>
        <v>135</v>
      </c>
      <c r="E38" s="29">
        <f t="shared" si="5"/>
        <v>246</v>
      </c>
      <c r="F38" s="29">
        <f t="shared" si="6"/>
        <v>161</v>
      </c>
      <c r="G38" s="29">
        <f t="shared" si="7"/>
        <v>147</v>
      </c>
      <c r="H38" s="29">
        <f t="shared" si="8"/>
        <v>2302</v>
      </c>
      <c r="I38" s="29">
        <f t="shared" si="9"/>
        <v>6978</v>
      </c>
      <c r="J38" s="29">
        <f t="shared" si="10"/>
        <v>29476</v>
      </c>
      <c r="K38" s="29">
        <f t="shared" si="11"/>
        <v>12004</v>
      </c>
      <c r="L38" s="29">
        <f t="shared" si="12"/>
        <v>83974</v>
      </c>
      <c r="M38" s="29">
        <f t="shared" si="13"/>
        <v>3127</v>
      </c>
      <c r="N38" s="26"/>
      <c r="O38" s="26"/>
      <c r="P38" s="58" t="s">
        <v>29</v>
      </c>
      <c r="Q38" s="85">
        <f>AVERAGE(ZH_VM!R308:U308)</f>
        <v>9</v>
      </c>
      <c r="R38" s="85">
        <f>AVERAGE(ZH_VM!V308:Y308)</f>
        <v>6.75</v>
      </c>
      <c r="S38" s="85">
        <f>AVERAGE(ZH_VM!Z308:AD308)</f>
        <v>10.199999999999999</v>
      </c>
      <c r="T38" s="85">
        <f>AVERAGE(ZH_VM!AE308:AH308)</f>
        <v>15</v>
      </c>
      <c r="U38" s="85">
        <f>AVERAGE(ZH_VM!AI308:AL308)</f>
        <v>15</v>
      </c>
      <c r="V38" s="85">
        <f>AVERAGE(ZH_VM!AM308:AQ308)</f>
        <v>18.8</v>
      </c>
      <c r="W38" s="85">
        <f>AVERAGE(ZH_VM!AR308:AU308)</f>
        <v>20</v>
      </c>
      <c r="X38" s="85">
        <f>AVERAGE(ZH_VM!AV308:AY308)</f>
        <v>20.25</v>
      </c>
      <c r="Y38" s="85">
        <f>AVERAGE(ZH_VM!AZ308:BD308)</f>
        <v>23.4</v>
      </c>
      <c r="Z38" s="85">
        <f>AVERAGE(ZH_VM!BE308:BH308)</f>
        <v>18.75</v>
      </c>
      <c r="AA38" s="85">
        <f>AVERAGE(ZH_VM!BI308:BL308)</f>
        <v>15</v>
      </c>
      <c r="AB38" s="85">
        <f>AVERAGE(ZH_VM!BM308:BQ308)</f>
        <v>14.6</v>
      </c>
    </row>
    <row r="39" spans="1:28" x14ac:dyDescent="0.2">
      <c r="A39" s="21" t="s">
        <v>16</v>
      </c>
      <c r="B39" s="29">
        <f t="shared" si="2"/>
        <v>5</v>
      </c>
      <c r="C39" s="29">
        <f t="shared" si="3"/>
        <v>0</v>
      </c>
      <c r="D39" s="29">
        <f t="shared" si="4"/>
        <v>0</v>
      </c>
      <c r="E39" s="29">
        <f t="shared" si="5"/>
        <v>0</v>
      </c>
      <c r="F39" s="29">
        <f t="shared" si="6"/>
        <v>0.5</v>
      </c>
      <c r="G39" s="29">
        <f t="shared" si="7"/>
        <v>33.25</v>
      </c>
      <c r="H39" s="29">
        <f t="shared" si="8"/>
        <v>1465.25</v>
      </c>
      <c r="I39" s="29">
        <f t="shared" si="9"/>
        <v>1632.2666666666669</v>
      </c>
      <c r="J39" s="29">
        <f t="shared" si="10"/>
        <v>2212.9499999999998</v>
      </c>
      <c r="K39" s="29">
        <f t="shared" si="11"/>
        <v>646.04999999999995</v>
      </c>
      <c r="L39" s="29">
        <f t="shared" si="12"/>
        <v>797</v>
      </c>
      <c r="M39" s="29">
        <f t="shared" si="13"/>
        <v>10</v>
      </c>
      <c r="N39" s="26"/>
      <c r="O39" s="26"/>
      <c r="P39" s="21" t="s">
        <v>16</v>
      </c>
      <c r="Q39" s="85">
        <f>AVERAGE(BE!P83:S83)</f>
        <v>3</v>
      </c>
      <c r="R39" s="85">
        <f>AVERAGE(BE!T83:W83)</f>
        <v>3</v>
      </c>
      <c r="S39" s="85">
        <f>AVERAGE(BE!X83:AB83)</f>
        <v>3</v>
      </c>
      <c r="T39" s="85">
        <f>AVERAGE(BE!AC83:AF83)</f>
        <v>3</v>
      </c>
      <c r="U39" s="85">
        <f>AVERAGE(BE!AG83:AJ83)</f>
        <v>8.75</v>
      </c>
      <c r="V39" s="85">
        <f>AVERAGE(BE!AK83:AO83)</f>
        <v>9.8000000000000007</v>
      </c>
      <c r="W39" s="85">
        <f>AVERAGE(BE!AP83:AS83)</f>
        <v>10.25</v>
      </c>
      <c r="X39" s="85">
        <f>AVERAGE(BE!AT83:AW83)</f>
        <v>11.5</v>
      </c>
      <c r="Y39" s="85">
        <f>AVERAGE(BE!AX83:BB83)</f>
        <v>11.6</v>
      </c>
      <c r="Z39" s="85">
        <f>AVERAGE(BE!BC83:BF83)</f>
        <v>5</v>
      </c>
      <c r="AA39" s="85">
        <f>AVERAGE(BE!BG83:BJ83)</f>
        <v>4</v>
      </c>
      <c r="AB39" s="85">
        <f>AVERAGE(BE!BK83:BO83)</f>
        <v>4</v>
      </c>
    </row>
    <row r="40" spans="1:28" x14ac:dyDescent="0.2">
      <c r="A40" s="21" t="s">
        <v>18</v>
      </c>
      <c r="B40" s="29">
        <f t="shared" si="2"/>
        <v>881</v>
      </c>
      <c r="C40" s="29">
        <f t="shared" si="3"/>
        <v>43</v>
      </c>
      <c r="D40" s="29">
        <f t="shared" si="4"/>
        <v>14</v>
      </c>
      <c r="E40" s="29">
        <f t="shared" si="5"/>
        <v>34</v>
      </c>
      <c r="F40" s="29">
        <f t="shared" si="6"/>
        <v>25</v>
      </c>
      <c r="G40" s="29">
        <f t="shared" si="7"/>
        <v>416</v>
      </c>
      <c r="H40" s="29">
        <f t="shared" si="8"/>
        <v>2804</v>
      </c>
      <c r="I40" s="29">
        <f t="shared" si="9"/>
        <v>6894</v>
      </c>
      <c r="J40" s="29">
        <f t="shared" si="10"/>
        <v>19883</v>
      </c>
      <c r="K40" s="29">
        <f t="shared" si="11"/>
        <v>17414</v>
      </c>
      <c r="L40" s="29">
        <f t="shared" si="12"/>
        <v>14652</v>
      </c>
      <c r="M40" s="29">
        <f t="shared" si="13"/>
        <v>446</v>
      </c>
      <c r="N40" s="26"/>
      <c r="O40" s="26"/>
      <c r="P40" s="21" t="s">
        <v>18</v>
      </c>
      <c r="Q40" s="85">
        <f>AVERAGE(FR_VM!R33:U33)</f>
        <v>4</v>
      </c>
      <c r="R40" s="85">
        <f>AVERAGE(FR_VM!V33:Y33)</f>
        <v>4</v>
      </c>
      <c r="S40" s="85">
        <f>AVERAGE(FR_VM!Z33:AD33)</f>
        <v>4</v>
      </c>
      <c r="T40" s="85">
        <f>AVERAGE(FR_VM!AE33:AH33)</f>
        <v>4.25</v>
      </c>
      <c r="U40" s="85">
        <f>AVERAGE(FR_VM!AI33:AL33)</f>
        <v>5</v>
      </c>
      <c r="V40" s="85">
        <f>AVERAGE(FR_VM!AM33:AQ33)</f>
        <v>4.8</v>
      </c>
      <c r="W40" s="85">
        <f>AVERAGE(FR_VM!AR33:AU33)</f>
        <v>5</v>
      </c>
      <c r="X40" s="85">
        <f>AVERAGE(FR_VM!AV33:AY33)</f>
        <v>5</v>
      </c>
      <c r="Y40" s="85">
        <f>AVERAGE(FR_VM!AZ33:BD33)</f>
        <v>5</v>
      </c>
      <c r="Z40" s="85">
        <f>AVERAGE(FR_VM!BE33:BH33)</f>
        <v>5</v>
      </c>
      <c r="AA40" s="85">
        <f>AVERAGE(FR_VM!BI33:BL33)</f>
        <v>5</v>
      </c>
      <c r="AB40" s="85">
        <f>AVERAGE(FR_VM!BM33:BQ33)</f>
        <v>5</v>
      </c>
    </row>
    <row r="41" spans="1:28" x14ac:dyDescent="0.2">
      <c r="A41" s="21" t="s">
        <v>20</v>
      </c>
      <c r="B41" s="29">
        <f t="shared" si="2"/>
        <v>28</v>
      </c>
      <c r="C41" s="29">
        <f t="shared" si="3"/>
        <v>1</v>
      </c>
      <c r="D41" s="29">
        <f t="shared" si="4"/>
        <v>2</v>
      </c>
      <c r="E41" s="29">
        <f t="shared" si="5"/>
        <v>5</v>
      </c>
      <c r="F41" s="29">
        <f t="shared" si="6"/>
        <v>23</v>
      </c>
      <c r="G41" s="29">
        <f t="shared" si="7"/>
        <v>200</v>
      </c>
      <c r="H41" s="29">
        <f t="shared" si="8"/>
        <v>5209</v>
      </c>
      <c r="I41" s="29">
        <f t="shared" si="9"/>
        <v>6373</v>
      </c>
      <c r="J41" s="29">
        <f t="shared" si="10"/>
        <v>7779</v>
      </c>
      <c r="K41" s="29">
        <f t="shared" si="11"/>
        <v>4716</v>
      </c>
      <c r="L41" s="29">
        <f t="shared" si="12"/>
        <v>530</v>
      </c>
      <c r="M41" s="29">
        <f t="shared" si="13"/>
        <v>160</v>
      </c>
      <c r="N41" s="26"/>
      <c r="O41" s="26"/>
      <c r="P41" s="21" t="s">
        <v>20</v>
      </c>
      <c r="Q41" s="85">
        <f>AVERAGE(GE!O78:R78)</f>
        <v>1</v>
      </c>
      <c r="R41" s="85">
        <f>AVERAGE(GE!S78:V78)</f>
        <v>1</v>
      </c>
      <c r="S41" s="85">
        <f>AVERAGE(GE!W78:AA78)</f>
        <v>1</v>
      </c>
      <c r="T41" s="85">
        <f>AVERAGE(GE!AB78:AE78)</f>
        <v>1</v>
      </c>
      <c r="U41" s="85">
        <f>AVERAGE(GE!AF78:AI78)</f>
        <v>1</v>
      </c>
      <c r="V41" s="85">
        <f>AVERAGE(GE!AJ78:AN78)</f>
        <v>14</v>
      </c>
      <c r="W41" s="85">
        <f>AVERAGE(GE!AO78:AR78)</f>
        <v>14</v>
      </c>
      <c r="X41" s="85">
        <f>AVERAGE(GE!AS78:AV78)</f>
        <v>14</v>
      </c>
      <c r="Y41" s="85">
        <f>AVERAGE(GE!AW78:BA78)</f>
        <v>8.6</v>
      </c>
      <c r="Z41" s="85">
        <f>AVERAGE(GE!BB78:BE78)</f>
        <v>1</v>
      </c>
      <c r="AA41" s="85">
        <f>AVERAGE(GE!BF78:BI78)</f>
        <v>1</v>
      </c>
      <c r="AB41" s="85">
        <f>AVERAGE(GE!BJ78:BN78)</f>
        <v>1</v>
      </c>
    </row>
    <row r="42" spans="1:28" x14ac:dyDescent="0.2">
      <c r="A42" s="21" t="s">
        <v>21</v>
      </c>
      <c r="B42" s="29">
        <f t="shared" si="2"/>
        <v>0</v>
      </c>
      <c r="C42" s="29">
        <f t="shared" si="3"/>
        <v>0</v>
      </c>
      <c r="D42" s="29">
        <f t="shared" si="4"/>
        <v>0</v>
      </c>
      <c r="E42" s="29">
        <f t="shared" si="5"/>
        <v>0</v>
      </c>
      <c r="F42" s="29">
        <f t="shared" si="6"/>
        <v>0</v>
      </c>
      <c r="G42" s="29">
        <f t="shared" si="7"/>
        <v>0</v>
      </c>
      <c r="H42" s="29">
        <f t="shared" si="8"/>
        <v>0</v>
      </c>
      <c r="I42" s="29">
        <f t="shared" si="9"/>
        <v>1477</v>
      </c>
      <c r="J42" s="29">
        <f t="shared" si="10"/>
        <v>10702</v>
      </c>
      <c r="K42" s="29">
        <f t="shared" si="11"/>
        <v>7690</v>
      </c>
      <c r="L42" s="29">
        <f t="shared" si="12"/>
        <v>1434</v>
      </c>
      <c r="M42" s="29">
        <f t="shared" si="13"/>
        <v>0</v>
      </c>
      <c r="N42" s="26"/>
      <c r="O42" s="26"/>
      <c r="P42" s="21" t="s">
        <v>21</v>
      </c>
      <c r="Q42" s="85">
        <f>AVERAGE(GR!O38:R38)</f>
        <v>0</v>
      </c>
      <c r="R42" s="85">
        <f>AVERAGE(GR!S38:V38)</f>
        <v>0</v>
      </c>
      <c r="S42" s="85">
        <f>AVERAGE(GR!W38:AA38)</f>
        <v>0</v>
      </c>
      <c r="T42" s="85">
        <f>AVERAGE(GR!AB38:AE38)</f>
        <v>0</v>
      </c>
      <c r="U42" s="85">
        <f>AVERAGE(GR!AF38:AI38)</f>
        <v>0</v>
      </c>
      <c r="V42" s="85">
        <f>AVERAGE(GR!AJ38:AN38)</f>
        <v>0</v>
      </c>
      <c r="W42" s="85">
        <f>AVERAGE(GR!AO38:AR38)</f>
        <v>0</v>
      </c>
      <c r="X42" s="85">
        <f>AVERAGE(GR!AS38:AV38)</f>
        <v>3</v>
      </c>
      <c r="Y42" s="85">
        <f>AVERAGE(GR!AW38:BA38)</f>
        <v>6</v>
      </c>
      <c r="Z42" s="85">
        <f>AVERAGE(GR!BB38:BE38)</f>
        <v>6</v>
      </c>
      <c r="AA42" s="85">
        <f>AVERAGE(GR!BF38:BI38)</f>
        <v>1.5</v>
      </c>
      <c r="AB42" s="85">
        <f>AVERAGE(GR!BJ38:BN38)</f>
        <v>0</v>
      </c>
    </row>
    <row r="43" spans="1:28" x14ac:dyDescent="0.2">
      <c r="A43" s="21" t="s">
        <v>22</v>
      </c>
      <c r="B43" s="29">
        <f t="shared" si="2"/>
        <v>3</v>
      </c>
      <c r="C43" s="29">
        <f t="shared" si="3"/>
        <v>1</v>
      </c>
      <c r="D43" s="29">
        <f t="shared" si="4"/>
        <v>1</v>
      </c>
      <c r="E43" s="29">
        <f t="shared" si="5"/>
        <v>4</v>
      </c>
      <c r="F43" s="29">
        <f t="shared" si="6"/>
        <v>2</v>
      </c>
      <c r="G43" s="29">
        <f t="shared" si="7"/>
        <v>21</v>
      </c>
      <c r="H43" s="29">
        <f t="shared" si="8"/>
        <v>121</v>
      </c>
      <c r="I43" s="29">
        <f t="shared" si="9"/>
        <v>865</v>
      </c>
      <c r="J43" s="29">
        <f t="shared" si="10"/>
        <v>4449</v>
      </c>
      <c r="K43" s="29">
        <f t="shared" si="11"/>
        <v>4024</v>
      </c>
      <c r="L43" s="29">
        <f t="shared" si="12"/>
        <v>3919</v>
      </c>
      <c r="M43" s="29">
        <f t="shared" si="13"/>
        <v>43</v>
      </c>
      <c r="N43" s="26"/>
      <c r="O43" s="26"/>
      <c r="P43" s="21" t="s">
        <v>22</v>
      </c>
      <c r="Q43" s="85">
        <f>AVERAGE(JU!O18:R18)</f>
        <v>2</v>
      </c>
      <c r="R43" s="85">
        <f>AVERAGE(JU!S18:V18)</f>
        <v>2</v>
      </c>
      <c r="S43" s="85">
        <f>AVERAGE(JU!W18:AA18)</f>
        <v>2</v>
      </c>
      <c r="T43" s="85">
        <f>AVERAGE(JU!AB18:AE18)</f>
        <v>2</v>
      </c>
      <c r="U43" s="85">
        <f>AVERAGE(JU!AF18:AI18)</f>
        <v>2</v>
      </c>
      <c r="V43" s="85">
        <f>AVERAGE(JU!AJ18:AN18)</f>
        <v>2</v>
      </c>
      <c r="W43" s="85">
        <f>AVERAGE(JU!AO18:AR18)</f>
        <v>2</v>
      </c>
      <c r="X43" s="85">
        <f>AVERAGE(JU!AS18:AV18)</f>
        <v>2</v>
      </c>
      <c r="Y43" s="85">
        <f>AVERAGE(JU!AW18:BA18)</f>
        <v>2</v>
      </c>
      <c r="Z43" s="85">
        <f>AVERAGE(JU!BB18:BE18)</f>
        <v>2</v>
      </c>
      <c r="AA43" s="85">
        <f>AVERAGE(JU!BF18:BI18)</f>
        <v>2</v>
      </c>
      <c r="AB43" s="85">
        <f>AVERAGE(JU!BJ18:BN18)</f>
        <v>2</v>
      </c>
    </row>
    <row r="44" spans="1:28" x14ac:dyDescent="0.2">
      <c r="A44" s="21" t="s">
        <v>23</v>
      </c>
      <c r="B44" s="29">
        <f t="shared" si="2"/>
        <v>3</v>
      </c>
      <c r="C44" s="29">
        <f t="shared" si="3"/>
        <v>2</v>
      </c>
      <c r="D44" s="29">
        <f t="shared" si="4"/>
        <v>1</v>
      </c>
      <c r="E44" s="29">
        <f t="shared" si="5"/>
        <v>0</v>
      </c>
      <c r="F44" s="29">
        <f t="shared" si="6"/>
        <v>3</v>
      </c>
      <c r="G44" s="29">
        <f t="shared" si="7"/>
        <v>42</v>
      </c>
      <c r="H44" s="29">
        <f t="shared" si="8"/>
        <v>670</v>
      </c>
      <c r="I44" s="29">
        <f t="shared" si="9"/>
        <v>3766</v>
      </c>
      <c r="J44" s="29">
        <f t="shared" si="10"/>
        <v>19055</v>
      </c>
      <c r="K44" s="29">
        <f t="shared" si="11"/>
        <v>7258</v>
      </c>
      <c r="L44" s="29">
        <f t="shared" si="12"/>
        <v>2471</v>
      </c>
      <c r="M44" s="29">
        <f t="shared" si="13"/>
        <v>37</v>
      </c>
      <c r="N44" s="26"/>
      <c r="O44" s="26"/>
      <c r="P44" s="21" t="s">
        <v>23</v>
      </c>
      <c r="Q44" s="85">
        <f>AVERAGE(LU!O48:R48)</f>
        <v>4</v>
      </c>
      <c r="R44" s="85">
        <f>AVERAGE(LU!S48:V48)</f>
        <v>4</v>
      </c>
      <c r="S44" s="85">
        <f>AVERAGE(LU!W48:AA48)</f>
        <v>4.2</v>
      </c>
      <c r="T44" s="85">
        <f>AVERAGE(LU!AB48:AE48)</f>
        <v>5</v>
      </c>
      <c r="U44" s="85">
        <f>AVERAGE(LU!AF48:AI48)</f>
        <v>5</v>
      </c>
      <c r="V44" s="85">
        <f>AVERAGE(LU!AJ48:AN48)</f>
        <v>6.6</v>
      </c>
      <c r="W44" s="85">
        <f>AVERAGE(LU!AO48:AR48)</f>
        <v>7</v>
      </c>
      <c r="X44" s="85">
        <f>AVERAGE(LU!AS48:AV48)</f>
        <v>7.5</v>
      </c>
      <c r="Y44" s="85">
        <f>AVERAGE(LU!AW48:BA48)</f>
        <v>8</v>
      </c>
      <c r="Z44" s="85">
        <f>AVERAGE(LU!BB48:BE48)</f>
        <v>7</v>
      </c>
      <c r="AA44" s="85">
        <f>AVERAGE(LU!BF48:BI48)</f>
        <v>5</v>
      </c>
      <c r="AB44" s="85">
        <f>AVERAGE(LU!BJ48:BN48)</f>
        <v>5</v>
      </c>
    </row>
    <row r="45" spans="1:28" x14ac:dyDescent="0.2">
      <c r="A45" s="21" t="s">
        <v>58</v>
      </c>
      <c r="B45" s="29">
        <f t="shared" si="2"/>
        <v>0</v>
      </c>
      <c r="C45" s="29">
        <f t="shared" si="3"/>
        <v>0</v>
      </c>
      <c r="D45" s="29">
        <f t="shared" si="4"/>
        <v>0</v>
      </c>
      <c r="E45" s="29">
        <f t="shared" si="5"/>
        <v>0</v>
      </c>
      <c r="F45" s="29">
        <f t="shared" si="6"/>
        <v>40</v>
      </c>
      <c r="G45" s="29">
        <f t="shared" si="7"/>
        <v>89</v>
      </c>
      <c r="H45" s="29">
        <f t="shared" si="8"/>
        <v>568</v>
      </c>
      <c r="I45" s="29">
        <f t="shared" si="9"/>
        <v>2195</v>
      </c>
      <c r="J45" s="29">
        <f t="shared" si="10"/>
        <v>2937</v>
      </c>
      <c r="K45" s="29">
        <f t="shared" si="11"/>
        <v>1566</v>
      </c>
      <c r="L45" s="29">
        <f t="shared" si="12"/>
        <v>85</v>
      </c>
      <c r="M45" s="29">
        <f t="shared" si="13"/>
        <v>65</v>
      </c>
      <c r="N45" s="26"/>
      <c r="O45" s="26"/>
      <c r="P45" s="21" t="s">
        <v>58</v>
      </c>
      <c r="Q45" s="85">
        <f>AVERAGE(SO_VM!R33:U33)</f>
        <v>0</v>
      </c>
      <c r="R45" s="85">
        <f>AVERAGE(SO_VM!V33:Y33)</f>
        <v>0</v>
      </c>
      <c r="S45" s="85">
        <f>AVERAGE(SO_VM!Z33:AD33)</f>
        <v>0</v>
      </c>
      <c r="T45" s="85">
        <f>AVERAGE(SO_VM!AE33:AH33)</f>
        <v>3</v>
      </c>
      <c r="U45" s="85">
        <f>AVERAGE(SO_VM!AI33:AL33)</f>
        <v>4.75</v>
      </c>
      <c r="V45" s="85">
        <f>AVERAGE(SO_VM!AM33:AQ33)</f>
        <v>4.8</v>
      </c>
      <c r="W45" s="85">
        <f>AVERAGE(SO_VM!AR33:AU33)</f>
        <v>5</v>
      </c>
      <c r="X45" s="85">
        <f>AVERAGE(SO_VM!AV33:AY33)</f>
        <v>5</v>
      </c>
      <c r="Y45" s="85">
        <f>AVERAGE(SO_VM!AZ33:BD33)</f>
        <v>4.2</v>
      </c>
      <c r="Z45" s="85">
        <f>AVERAGE(SO_VM!BE33:BH33)</f>
        <v>4</v>
      </c>
      <c r="AA45" s="85">
        <f>AVERAGE(SO_VM!BI33:BL33)</f>
        <v>4</v>
      </c>
      <c r="AB45" s="85">
        <f>AVERAGE(SO_VM!BM33:BQ33)</f>
        <v>4</v>
      </c>
    </row>
    <row r="46" spans="1:28" x14ac:dyDescent="0.2">
      <c r="A46" s="21" t="s">
        <v>62</v>
      </c>
      <c r="B46" s="29">
        <f t="shared" si="2"/>
        <v>211</v>
      </c>
      <c r="C46" s="29">
        <f t="shared" si="3"/>
        <v>358</v>
      </c>
      <c r="D46" s="29">
        <f t="shared" si="4"/>
        <v>261</v>
      </c>
      <c r="E46" s="29">
        <f t="shared" si="5"/>
        <v>117</v>
      </c>
      <c r="F46" s="29">
        <f t="shared" si="6"/>
        <v>82</v>
      </c>
      <c r="G46" s="29">
        <f t="shared" si="7"/>
        <v>572</v>
      </c>
      <c r="H46" s="29">
        <f t="shared" si="8"/>
        <v>15912</v>
      </c>
      <c r="I46" s="29">
        <f t="shared" si="9"/>
        <v>16010</v>
      </c>
      <c r="J46" s="29">
        <f t="shared" si="10"/>
        <v>46355</v>
      </c>
      <c r="K46" s="29">
        <f t="shared" si="11"/>
        <v>5561</v>
      </c>
      <c r="L46" s="29">
        <f t="shared" si="12"/>
        <v>1709</v>
      </c>
      <c r="M46" s="29">
        <f t="shared" si="13"/>
        <v>1835</v>
      </c>
      <c r="N46" s="26"/>
      <c r="O46" s="26"/>
      <c r="P46" s="21" t="s">
        <v>62</v>
      </c>
      <c r="Q46" s="85">
        <f>AVERAGE(VD_VM!R83:U83)</f>
        <v>5.75</v>
      </c>
      <c r="R46" s="85">
        <f>AVERAGE(VD_VM!U83:Y83)</f>
        <v>5</v>
      </c>
      <c r="S46" s="85">
        <f>AVERAGE(VD_VM!Z83:AD83)</f>
        <v>5.8</v>
      </c>
      <c r="T46" s="85">
        <f>AVERAGE(VD_VM!AE83:AH83)</f>
        <v>6</v>
      </c>
      <c r="U46" s="85">
        <f>AVERAGE(VD_VM!AI83:AL83)</f>
        <v>6</v>
      </c>
      <c r="V46" s="85">
        <f>AVERAGE(VD_VM!AM83:AQ83)</f>
        <v>6</v>
      </c>
      <c r="W46" s="85">
        <f>AVERAGE(VD_VM!AR83:AU83)</f>
        <v>8</v>
      </c>
      <c r="X46" s="85">
        <f>AVERAGE(VD_VM!AV83:AY83)</f>
        <v>8</v>
      </c>
      <c r="Y46" s="85">
        <f>AVERAGE(VD_VM!AZ83:BD83)</f>
        <v>7.6</v>
      </c>
      <c r="Z46" s="85">
        <f>AVERAGE(VD_VM!BE83:BH83)</f>
        <v>5.25</v>
      </c>
      <c r="AA46" s="85">
        <f>AVERAGE(VD_VM!BI83:BL83)</f>
        <v>3</v>
      </c>
      <c r="AB46" s="85">
        <f>AVERAGE(VD_VM!BM83:BQ83)</f>
        <v>3</v>
      </c>
    </row>
    <row r="47" spans="1:28" x14ac:dyDescent="0.2">
      <c r="A47" s="21" t="s">
        <v>60</v>
      </c>
      <c r="B47" s="29">
        <f t="shared" si="2"/>
        <v>0</v>
      </c>
      <c r="C47" s="29">
        <f t="shared" si="3"/>
        <v>0</v>
      </c>
      <c r="D47" s="29">
        <f t="shared" si="4"/>
        <v>0</v>
      </c>
      <c r="E47" s="29">
        <f t="shared" si="5"/>
        <v>0</v>
      </c>
      <c r="F47" s="29">
        <f t="shared" si="6"/>
        <v>0</v>
      </c>
      <c r="G47" s="29">
        <f t="shared" si="7"/>
        <v>0</v>
      </c>
      <c r="H47" s="29">
        <f t="shared" si="8"/>
        <v>174</v>
      </c>
      <c r="I47" s="29">
        <f t="shared" si="9"/>
        <v>872</v>
      </c>
      <c r="J47" s="29">
        <f t="shared" si="10"/>
        <v>3679</v>
      </c>
      <c r="K47" s="29">
        <f t="shared" si="11"/>
        <v>520</v>
      </c>
      <c r="L47" s="29">
        <f t="shared" si="12"/>
        <v>0</v>
      </c>
      <c r="M47" s="29">
        <f t="shared" si="13"/>
        <v>0</v>
      </c>
      <c r="N47" s="26"/>
      <c r="O47" s="26"/>
      <c r="P47" s="21" t="s">
        <v>60</v>
      </c>
      <c r="Q47" s="85">
        <f>AVERAGE(SH!O83:R83)</f>
        <v>0</v>
      </c>
      <c r="R47" s="85">
        <f>AVERAGE(SH!S83:V83)</f>
        <v>0</v>
      </c>
      <c r="S47" s="85">
        <f>AVERAGE(SH!W83:AA83)</f>
        <v>0</v>
      </c>
      <c r="T47" s="85">
        <f>AVERAGE(SH!AB83:AE83)</f>
        <v>0</v>
      </c>
      <c r="U47" s="85">
        <f>AVERAGE(SH!AF83:AI83)</f>
        <v>0</v>
      </c>
      <c r="V47" s="85">
        <f>AVERAGE(SH!AJ83:AN83)</f>
        <v>0</v>
      </c>
      <c r="W47" s="85">
        <f>AVERAGE(SH!AO83:AR83)</f>
        <v>3.5</v>
      </c>
      <c r="X47" s="85">
        <f>AVERAGE(SH!AS83:AV83)</f>
        <v>14</v>
      </c>
      <c r="Y47" s="85">
        <f>AVERAGE(SH!AW83:BA83)</f>
        <v>14</v>
      </c>
      <c r="Z47" s="85">
        <f>AVERAGE(SH!BB83:BE83)</f>
        <v>7</v>
      </c>
      <c r="AA47" s="85">
        <f>AVERAGE(SH!BF83:BI83)</f>
        <v>0</v>
      </c>
      <c r="AB47" s="85">
        <f>AVERAGE(SH!BJ83:BN83)</f>
        <v>0</v>
      </c>
    </row>
    <row r="48" spans="1:28" x14ac:dyDescent="0.2">
      <c r="A48" s="21" t="s">
        <v>70</v>
      </c>
      <c r="B48" s="29">
        <f t="shared" si="2"/>
        <v>209.70000000000002</v>
      </c>
      <c r="C48" s="29">
        <f t="shared" si="3"/>
        <v>3</v>
      </c>
      <c r="D48" s="29">
        <f t="shared" si="4"/>
        <v>0</v>
      </c>
      <c r="E48" s="29">
        <f t="shared" si="5"/>
        <v>0</v>
      </c>
      <c r="F48" s="29">
        <f t="shared" si="6"/>
        <v>0</v>
      </c>
      <c r="G48" s="29">
        <f t="shared" si="7"/>
        <v>7</v>
      </c>
      <c r="H48" s="29">
        <f t="shared" si="8"/>
        <v>225</v>
      </c>
      <c r="I48" s="29">
        <f t="shared" si="9"/>
        <v>82</v>
      </c>
      <c r="J48" s="29">
        <f t="shared" si="10"/>
        <v>227.5</v>
      </c>
      <c r="K48" s="29">
        <f t="shared" si="11"/>
        <v>264.5</v>
      </c>
      <c r="L48" s="29">
        <f t="shared" si="12"/>
        <v>301</v>
      </c>
      <c r="M48" s="29">
        <f t="shared" si="13"/>
        <v>0</v>
      </c>
      <c r="N48" s="26"/>
      <c r="O48" s="26"/>
      <c r="P48" s="21" t="s">
        <v>70</v>
      </c>
      <c r="Q48" s="85">
        <f>AVERAGE('Vbg(A)'!O43:R43)</f>
        <v>2</v>
      </c>
      <c r="R48" s="85">
        <f>AVERAGE('Vbg(A)'!S43:V43)</f>
        <v>2</v>
      </c>
      <c r="S48" s="85">
        <f>AVERAGE('Vbg(A)'!W43:AA43)</f>
        <v>2</v>
      </c>
      <c r="T48" s="85">
        <f>AVERAGE('Vbg(A)'!AB43:AE43)</f>
        <v>2</v>
      </c>
      <c r="U48" s="85">
        <f>AVERAGE('Vbg(A)'!AF43:AI43)</f>
        <v>2</v>
      </c>
      <c r="V48" s="85">
        <f>AVERAGE('Vbg(A)'!AJ43:AN43)</f>
        <v>2.8</v>
      </c>
      <c r="W48" s="85">
        <f>AVERAGE('Vbg(A)'!AO43:AR43)</f>
        <v>6</v>
      </c>
      <c r="X48" s="85">
        <f>AVERAGE('Vbg(A)'!AS43:AV43)</f>
        <v>3.5</v>
      </c>
      <c r="Y48" s="85">
        <f>AVERAGE('Vbg(A)'!AW43:BA43)</f>
        <v>2.8</v>
      </c>
      <c r="Z48" s="85">
        <f>AVERAGE('Vbg(A)'!BB43:BE43)</f>
        <v>2</v>
      </c>
      <c r="AA48" s="85">
        <f>AVERAGE('Vbg(A)'!BF43:BI43)</f>
        <v>1.5</v>
      </c>
      <c r="AB48" s="85">
        <f>AVERAGE('Vbg(A)'!BJ43:BN43)</f>
        <v>0</v>
      </c>
    </row>
    <row r="49" spans="1:28" x14ac:dyDescent="0.2">
      <c r="A49" s="21" t="s">
        <v>25</v>
      </c>
      <c r="B49" s="29">
        <f t="shared" si="2"/>
        <v>1508</v>
      </c>
      <c r="C49" s="29">
        <f t="shared" si="3"/>
        <v>225</v>
      </c>
      <c r="D49" s="29">
        <f t="shared" si="4"/>
        <v>13</v>
      </c>
      <c r="E49" s="29">
        <f t="shared" si="5"/>
        <v>4</v>
      </c>
      <c r="F49" s="29">
        <f t="shared" si="6"/>
        <v>1</v>
      </c>
      <c r="G49" s="29">
        <f t="shared" si="7"/>
        <v>38</v>
      </c>
      <c r="H49" s="29">
        <f t="shared" si="8"/>
        <v>5463</v>
      </c>
      <c r="I49" s="29">
        <f t="shared" si="9"/>
        <v>19165</v>
      </c>
      <c r="J49" s="29">
        <f t="shared" si="10"/>
        <v>52054</v>
      </c>
      <c r="K49" s="29">
        <f t="shared" si="11"/>
        <v>37911</v>
      </c>
      <c r="L49" s="29">
        <f t="shared" si="12"/>
        <v>90467</v>
      </c>
      <c r="M49" s="29">
        <f t="shared" si="13"/>
        <v>18837</v>
      </c>
      <c r="N49" s="26"/>
      <c r="O49" s="26"/>
      <c r="P49" s="21" t="s">
        <v>25</v>
      </c>
      <c r="Q49" s="85">
        <f>AVERAGE(SG!O163:R163)</f>
        <v>30</v>
      </c>
      <c r="R49" s="85">
        <f>AVERAGE(SG!S163:V163)</f>
        <v>30</v>
      </c>
      <c r="S49" s="85">
        <f>AVERAGE(SG!W163:AA163)</f>
        <v>28.8</v>
      </c>
      <c r="T49" s="85">
        <f>AVERAGE(SG!AB163:AE163)</f>
        <v>24.5</v>
      </c>
      <c r="U49" s="85">
        <f>AVERAGE(SG!AF163:AI163)</f>
        <v>30.75</v>
      </c>
      <c r="V49" s="85">
        <f>AVERAGE(SG!AJ163:AN163)</f>
        <v>30.8</v>
      </c>
      <c r="W49" s="85">
        <f>AVERAGE(SG!AO163:AR163)</f>
        <v>21.75</v>
      </c>
      <c r="X49" s="85">
        <f>AVERAGE(SG!AS163:AV163)</f>
        <v>14</v>
      </c>
      <c r="Y49" s="85">
        <f>AVERAGE(SG!AW163:BA163)</f>
        <v>14</v>
      </c>
      <c r="Z49" s="85">
        <f>AVERAGE(SG!BB163:BE163)</f>
        <v>13.75</v>
      </c>
      <c r="AA49" s="85">
        <f>AVERAGE(SG!BF163:BI163)</f>
        <v>13.5</v>
      </c>
      <c r="AB49" s="85">
        <f>AVERAGE(SG!BJ163:BN163)</f>
        <v>11.2</v>
      </c>
    </row>
    <row r="50" spans="1:28" x14ac:dyDescent="0.2">
      <c r="A50" s="21" t="s">
        <v>24</v>
      </c>
      <c r="B50" s="29">
        <f t="shared" si="2"/>
        <v>0</v>
      </c>
      <c r="C50" s="29">
        <f t="shared" si="3"/>
        <v>0</v>
      </c>
      <c r="D50" s="29">
        <f t="shared" si="4"/>
        <v>0</v>
      </c>
      <c r="E50" s="29">
        <f t="shared" si="5"/>
        <v>0</v>
      </c>
      <c r="F50" s="29">
        <f t="shared" si="6"/>
        <v>0</v>
      </c>
      <c r="G50" s="29">
        <f t="shared" si="7"/>
        <v>0</v>
      </c>
      <c r="H50" s="29">
        <f t="shared" si="8"/>
        <v>0</v>
      </c>
      <c r="I50" s="29">
        <f t="shared" si="9"/>
        <v>0</v>
      </c>
      <c r="J50" s="29">
        <f t="shared" si="10"/>
        <v>0</v>
      </c>
      <c r="K50" s="29">
        <f t="shared" si="11"/>
        <v>0</v>
      </c>
      <c r="L50" s="29">
        <f t="shared" si="12"/>
        <v>0</v>
      </c>
      <c r="M50" s="29">
        <f t="shared" si="13"/>
        <v>0</v>
      </c>
      <c r="N50" s="26"/>
      <c r="O50" s="26"/>
      <c r="P50" s="21" t="s">
        <v>24</v>
      </c>
      <c r="Q50" s="85">
        <f>AVERAGE(NW!O18:R18)</f>
        <v>0</v>
      </c>
      <c r="R50" s="85">
        <f>AVERAGE(NW!S18:V18)</f>
        <v>0</v>
      </c>
      <c r="S50" s="85">
        <f>AVERAGE(NW!W18:AA18)</f>
        <v>0</v>
      </c>
      <c r="T50" s="85">
        <f>AVERAGE(NW!AB18:AE18)</f>
        <v>0</v>
      </c>
      <c r="U50" s="85">
        <f>AVERAGE(NW!AF18:AI18)</f>
        <v>0</v>
      </c>
      <c r="V50" s="85">
        <f>AVERAGE(NW!AJ18:AN18)</f>
        <v>0</v>
      </c>
      <c r="W50" s="85">
        <f>AVERAGE(NW!AO18:AR18)</f>
        <v>0</v>
      </c>
      <c r="X50" s="85">
        <f>AVERAGE(NW!AS18:AV18)</f>
        <v>0</v>
      </c>
      <c r="Y50" s="85">
        <f>AVERAGE(NW!AW18:BA18)</f>
        <v>0</v>
      </c>
      <c r="Z50" s="85">
        <f>AVERAGE(NW!BB18:BE18)</f>
        <v>0</v>
      </c>
      <c r="AA50" s="85">
        <f>AVERAGE(NW!BF18:BI18)</f>
        <v>0</v>
      </c>
      <c r="AB50" s="85">
        <f>AVERAGE(NW!BJ18:BN18)</f>
        <v>0</v>
      </c>
    </row>
    <row r="51" spans="1:28" x14ac:dyDescent="0.2">
      <c r="A51" s="21" t="s">
        <v>56</v>
      </c>
      <c r="B51" s="29">
        <f t="shared" si="2"/>
        <v>0</v>
      </c>
      <c r="C51" s="29">
        <f t="shared" si="3"/>
        <v>0</v>
      </c>
      <c r="D51" s="29">
        <f t="shared" si="4"/>
        <v>0</v>
      </c>
      <c r="E51" s="29">
        <f t="shared" si="5"/>
        <v>0</v>
      </c>
      <c r="F51" s="29">
        <f t="shared" si="6"/>
        <v>0</v>
      </c>
      <c r="G51" s="29">
        <f t="shared" si="7"/>
        <v>0</v>
      </c>
      <c r="H51" s="29">
        <f t="shared" si="8"/>
        <v>0</v>
      </c>
      <c r="I51" s="29">
        <f t="shared" si="9"/>
        <v>133</v>
      </c>
      <c r="J51" s="29">
        <f t="shared" si="10"/>
        <v>266</v>
      </c>
      <c r="K51" s="29">
        <f t="shared" si="11"/>
        <v>12</v>
      </c>
      <c r="L51" s="29">
        <f t="shared" si="12"/>
        <v>0</v>
      </c>
      <c r="M51" s="29">
        <f t="shared" si="13"/>
        <v>0</v>
      </c>
      <c r="N51" s="26"/>
      <c r="O51" s="26"/>
      <c r="P51" s="21" t="s">
        <v>56</v>
      </c>
      <c r="Q51" s="85">
        <f>AVERAGE(NE!O23:R23)</f>
        <v>0</v>
      </c>
      <c r="R51" s="85">
        <f>AVERAGE(NE!S23:V23)</f>
        <v>0</v>
      </c>
      <c r="S51" s="85">
        <f>AVERAGE(NE!W23:AA23)</f>
        <v>0</v>
      </c>
      <c r="T51" s="85">
        <f>AVERAGE(NE!AB23:AE23)</f>
        <v>0</v>
      </c>
      <c r="U51" s="85">
        <f>AVERAGE(NE!AF23:AI23)</f>
        <v>0</v>
      </c>
      <c r="V51" s="85">
        <f>AVERAGE(NE!AJ23:AN23)</f>
        <v>0</v>
      </c>
      <c r="W51" s="85">
        <f>AVERAGE(NE!AO23:AR23)</f>
        <v>0</v>
      </c>
      <c r="X51" s="85">
        <f>AVERAGE(NE!AS23:AV23)</f>
        <v>3</v>
      </c>
      <c r="Y51" s="85">
        <f>AVERAGE(NE!AW23:BA23)</f>
        <v>3</v>
      </c>
      <c r="Z51" s="85">
        <f>AVERAGE(NE!BB23:BE23)</f>
        <v>0.75</v>
      </c>
      <c r="AA51" s="85">
        <f>AVERAGE(NE!BF23:BI23)</f>
        <v>0</v>
      </c>
      <c r="AB51" s="85">
        <f>AVERAGE(NE!BJ23:BN23)</f>
        <v>0</v>
      </c>
    </row>
    <row r="52" spans="1:28" x14ac:dyDescent="0.2">
      <c r="A52" s="21" t="s">
        <v>72</v>
      </c>
      <c r="B52" s="29">
        <f t="shared" si="2"/>
        <v>243</v>
      </c>
      <c r="C52" s="29">
        <f t="shared" si="3"/>
        <v>90</v>
      </c>
      <c r="D52" s="29">
        <f t="shared" si="4"/>
        <v>5</v>
      </c>
      <c r="E52" s="29">
        <f t="shared" si="5"/>
        <v>12</v>
      </c>
      <c r="F52" s="29">
        <f t="shared" si="6"/>
        <v>24</v>
      </c>
      <c r="G52" s="29">
        <f t="shared" si="7"/>
        <v>120</v>
      </c>
      <c r="H52" s="29">
        <f t="shared" si="8"/>
        <v>1251</v>
      </c>
      <c r="I52" s="29">
        <f t="shared" si="9"/>
        <v>14888</v>
      </c>
      <c r="J52" s="29">
        <f t="shared" si="10"/>
        <v>34087</v>
      </c>
      <c r="K52" s="29">
        <f t="shared" si="11"/>
        <v>12261</v>
      </c>
      <c r="L52" s="29">
        <f t="shared" si="12"/>
        <v>21342</v>
      </c>
      <c r="M52" s="29">
        <f t="shared" si="13"/>
        <v>1201</v>
      </c>
      <c r="N52" s="26"/>
      <c r="O52" s="26"/>
      <c r="P52" s="21" t="s">
        <v>72</v>
      </c>
      <c r="Q52" s="85">
        <f>AVERAGE('BW (D)'!O208:R208)</f>
        <v>23</v>
      </c>
      <c r="R52" s="85">
        <f>AVERAGE('BW (D)'!S208:V208)</f>
        <v>24</v>
      </c>
      <c r="S52" s="85">
        <f>AVERAGE('BW (D)'!W208:AA208)</f>
        <v>27.2</v>
      </c>
      <c r="T52" s="85">
        <f>AVERAGE('BW (D)'!AB208:AE208)</f>
        <v>26</v>
      </c>
      <c r="U52" s="85">
        <f>AVERAGE('BW (D)'!AF208:AI208)</f>
        <v>26</v>
      </c>
      <c r="V52" s="85">
        <f>AVERAGE('BW (D)'!AJ208:AN208)</f>
        <v>27.8</v>
      </c>
      <c r="W52" s="85">
        <f>AVERAGE('BW (D)'!AO207:AR207)</f>
        <v>312.75</v>
      </c>
      <c r="X52" s="85">
        <f>AVERAGE('BW (D)'!AS208:AV208)</f>
        <v>26.25</v>
      </c>
      <c r="Y52" s="85">
        <f>AVERAGE('BW (D)'!AW208:BA208)</f>
        <v>26</v>
      </c>
      <c r="Z52" s="85">
        <f>AVERAGE('BW (D)'!BB208:BE208)</f>
        <v>26.5</v>
      </c>
      <c r="AA52" s="85">
        <f>AVERAGE('BW (D)'!BF208:BI208)</f>
        <v>26.75</v>
      </c>
      <c r="AB52" s="85">
        <f>AVERAGE('BW (D)'!BJ208:BN208)</f>
        <v>23.4</v>
      </c>
    </row>
    <row r="53" spans="1:28" x14ac:dyDescent="0.2">
      <c r="A53" s="21" t="s">
        <v>525</v>
      </c>
      <c r="B53" s="29">
        <f t="shared" si="2"/>
        <v>3215</v>
      </c>
      <c r="C53" s="29">
        <f t="shared" si="3"/>
        <v>241</v>
      </c>
      <c r="D53" s="29">
        <f t="shared" si="4"/>
        <v>23</v>
      </c>
      <c r="E53" s="29">
        <f t="shared" si="5"/>
        <v>36</v>
      </c>
      <c r="F53" s="29">
        <f t="shared" si="6"/>
        <v>31</v>
      </c>
      <c r="G53" s="29">
        <f t="shared" si="7"/>
        <v>41</v>
      </c>
      <c r="H53" s="29">
        <f t="shared" si="8"/>
        <v>1123</v>
      </c>
      <c r="I53" s="29">
        <f t="shared" si="9"/>
        <v>9838</v>
      </c>
      <c r="J53" s="29">
        <f t="shared" si="10"/>
        <v>25875</v>
      </c>
      <c r="K53" s="29">
        <f t="shared" si="11"/>
        <v>0</v>
      </c>
      <c r="L53" s="29">
        <f t="shared" si="12"/>
        <v>0</v>
      </c>
      <c r="M53" s="29">
        <f t="shared" si="13"/>
        <v>0</v>
      </c>
      <c r="N53" s="26"/>
      <c r="O53" s="26"/>
      <c r="P53" s="21" t="s">
        <v>525</v>
      </c>
      <c r="Q53" s="85">
        <f>AVERAGE('BY_LI (D)'!O93:R93)</f>
        <v>11.25</v>
      </c>
      <c r="R53" s="85">
        <f>AVERAGE('BY_LI (D)'!S93:V93)</f>
        <v>9</v>
      </c>
      <c r="S53" s="85">
        <f>AVERAGE('BY_LI (D)'!W93:AA93)</f>
        <v>12</v>
      </c>
      <c r="T53" s="85">
        <f>AVERAGE('BY_LI (D)'!AB93:AE93)</f>
        <v>14.5</v>
      </c>
      <c r="U53" s="85">
        <f>AVERAGE('BY_LI (D)'!AF93:AI93)</f>
        <v>16.25</v>
      </c>
      <c r="V53" s="85">
        <f>AVERAGE('BY_LI (D)'!AJ93:AN93)</f>
        <v>16</v>
      </c>
      <c r="W53" s="85">
        <f>AVERAGE('BY_LI (D)'!AO93:AR93)</f>
        <v>16</v>
      </c>
      <c r="X53" s="85">
        <f>AVERAGE('BY_LI (D)'!AS93:AV93)</f>
        <v>15.75</v>
      </c>
      <c r="Y53" s="85">
        <f>AVERAGE('BY_LI (D)'!AW93:BA93)</f>
        <v>12.2</v>
      </c>
      <c r="Z53" s="85">
        <f>AVERAGE('BY_LI (D)'!BB93:BE93)</f>
        <v>0</v>
      </c>
      <c r="AA53" s="85">
        <f>AVERAGE('BY_LI (D)'!BF93:BI93)</f>
        <v>0</v>
      </c>
      <c r="AB53" s="85">
        <f>AVERAGE('BY_LI (D)'!BJ93:BN93)</f>
        <v>0</v>
      </c>
    </row>
    <row r="54" spans="1:28" x14ac:dyDescent="0.2">
      <c r="A54" s="29" t="s">
        <v>439</v>
      </c>
      <c r="B54" s="29">
        <f>SUM(B26:E26)</f>
        <v>233</v>
      </c>
      <c r="C54" s="29">
        <f t="shared" ref="C54" si="14">SUM(F26:I26)</f>
        <v>120</v>
      </c>
      <c r="D54" s="29">
        <f t="shared" ref="D54" si="15">SUM(J26:N26)</f>
        <v>32</v>
      </c>
      <c r="E54" s="29">
        <f t="shared" ref="E54" si="16">SUM(O26:R26)</f>
        <v>117</v>
      </c>
      <c r="F54" s="29">
        <f t="shared" ref="F54" si="17">SUM(S26:V26)</f>
        <v>290</v>
      </c>
      <c r="G54" s="29">
        <f t="shared" ref="G54" si="18">SUM(W26:AA26)</f>
        <v>1173</v>
      </c>
      <c r="H54" s="29">
        <f t="shared" ref="H54" si="19">SUM(AB26:AE26)</f>
        <v>5954</v>
      </c>
      <c r="I54" s="29">
        <f t="shared" ref="I54" si="20">SUM(AF26:AI26)</f>
        <v>11019</v>
      </c>
      <c r="J54" s="29">
        <f t="shared" ref="J54" si="21">SUM(AJ26:AN26)</f>
        <v>1668</v>
      </c>
      <c r="K54" s="29">
        <f t="shared" ref="K54" si="22">SUM(AO26:AR26)</f>
        <v>362</v>
      </c>
      <c r="L54" s="29">
        <f t="shared" ref="L54" si="23">SUM(AS26:AV26)</f>
        <v>0</v>
      </c>
      <c r="M54" s="29">
        <f t="shared" ref="M54" si="24">SUM(AW26:BA26)</f>
        <v>0</v>
      </c>
      <c r="N54" s="26"/>
      <c r="O54" s="26"/>
      <c r="P54" s="21" t="s">
        <v>439</v>
      </c>
      <c r="Q54" s="85">
        <f>AVERAGE('Lyon (F)'!O163:R163)</f>
        <v>7</v>
      </c>
      <c r="R54" s="85">
        <f>AVERAGE('Lyon (F)'!S163:V163)</f>
        <v>7</v>
      </c>
      <c r="S54" s="85">
        <f>AVERAGE('Lyon (F)'!W163:AA163)</f>
        <v>7</v>
      </c>
      <c r="T54" s="85">
        <f>AVERAGE('Lyon (F)'!AB163:AE163)</f>
        <v>8</v>
      </c>
      <c r="U54" s="85">
        <f>AVERAGE('Lyon (F)'!AF163:AI163)</f>
        <v>9.25</v>
      </c>
      <c r="V54" s="85">
        <f>AVERAGE('Lyon (F)'!AJ163:AN163)</f>
        <v>15.6</v>
      </c>
      <c r="W54" s="85">
        <f>AVERAGE('Lyon (F)'!AO163:AR163)</f>
        <v>22.25</v>
      </c>
      <c r="X54" s="85">
        <f>AVERAGE('Lyon (F)'!AS163:AV163)</f>
        <v>18.75</v>
      </c>
      <c r="Y54" s="85">
        <f>AVERAGE('Lyon (F)'!AW163:BA163)</f>
        <v>9.4</v>
      </c>
      <c r="Z54" s="85">
        <f>AVERAGE('Lyon (F)'!BB163:BE163)</f>
        <v>4</v>
      </c>
      <c r="AA54" s="85">
        <f>AVERAGE('Lyon (F)'!BF163:BI163)</f>
        <v>0</v>
      </c>
      <c r="AB54" s="85">
        <f>AVERAGE('Lyon (F)'!BJ163:BN163)</f>
        <v>0</v>
      </c>
    </row>
    <row r="57" spans="1:28" ht="22.5" x14ac:dyDescent="0.2">
      <c r="A57" s="87" t="s">
        <v>907</v>
      </c>
      <c r="B57" s="87" t="str">
        <f t="shared" ref="B57:M57" si="25">B30</f>
        <v>Jan.</v>
      </c>
      <c r="C57" s="87" t="str">
        <f t="shared" si="25"/>
        <v>Fév. / Feb.</v>
      </c>
      <c r="D57" s="87" t="str">
        <f t="shared" si="25"/>
        <v>Mars / März</v>
      </c>
      <c r="E57" s="87" t="str">
        <f t="shared" si="25"/>
        <v>Avril / April</v>
      </c>
      <c r="F57" s="87" t="str">
        <f t="shared" si="25"/>
        <v>Mai</v>
      </c>
      <c r="G57" s="87" t="str">
        <f t="shared" si="25"/>
        <v>Juin / Juni</v>
      </c>
      <c r="H57" s="87" t="str">
        <f t="shared" si="25"/>
        <v>Juillet / Juli</v>
      </c>
      <c r="I57" s="87" t="str">
        <f t="shared" si="25"/>
        <v>Août / Aug.</v>
      </c>
      <c r="J57" s="87" t="str">
        <f t="shared" si="25"/>
        <v>Sept.</v>
      </c>
      <c r="K57" s="87" t="str">
        <f t="shared" si="25"/>
        <v>Oct. / Okt.</v>
      </c>
      <c r="L57" s="87" t="str">
        <f t="shared" si="25"/>
        <v>Nov.</v>
      </c>
      <c r="M57" s="87" t="str">
        <f t="shared" si="25"/>
        <v>Déc. / Dez.</v>
      </c>
    </row>
    <row r="58" spans="1:28" x14ac:dyDescent="0.2">
      <c r="A58" s="87" t="s">
        <v>54</v>
      </c>
      <c r="B58" s="88" t="e">
        <f t="shared" ref="B58:M58" si="26">B31/Q31</f>
        <v>#DIV/0!</v>
      </c>
      <c r="C58" s="88" t="e">
        <f t="shared" si="26"/>
        <v>#DIV/0!</v>
      </c>
      <c r="D58" s="88" t="e">
        <f t="shared" si="26"/>
        <v>#DIV/0!</v>
      </c>
      <c r="E58" s="88" t="e">
        <f t="shared" si="26"/>
        <v>#DIV/0!</v>
      </c>
      <c r="F58" s="88" t="e">
        <f t="shared" si="26"/>
        <v>#DIV/0!</v>
      </c>
      <c r="G58" s="88" t="e">
        <f t="shared" si="26"/>
        <v>#DIV/0!</v>
      </c>
      <c r="H58" s="88">
        <f t="shared" si="26"/>
        <v>30</v>
      </c>
      <c r="I58" s="88">
        <f t="shared" si="26"/>
        <v>37</v>
      </c>
      <c r="J58" s="88">
        <f t="shared" si="26"/>
        <v>37</v>
      </c>
      <c r="K58" s="88">
        <f t="shared" si="26"/>
        <v>12</v>
      </c>
      <c r="L58" s="88" t="e">
        <f t="shared" si="26"/>
        <v>#DIV/0!</v>
      </c>
      <c r="M58" s="88" t="e">
        <f t="shared" si="26"/>
        <v>#DIV/0!</v>
      </c>
    </row>
    <row r="59" spans="1:28" x14ac:dyDescent="0.2">
      <c r="A59" s="87" t="s">
        <v>785</v>
      </c>
      <c r="B59" s="88">
        <f>B32/Q32</f>
        <v>3.5</v>
      </c>
      <c r="C59" s="88">
        <f t="shared" ref="C59:M59" si="27">C32/R32</f>
        <v>0.75</v>
      </c>
      <c r="D59" s="88">
        <f t="shared" si="27"/>
        <v>0</v>
      </c>
      <c r="E59" s="88">
        <f t="shared" si="27"/>
        <v>0.4</v>
      </c>
      <c r="F59" s="88">
        <f t="shared" si="27"/>
        <v>0.5</v>
      </c>
      <c r="G59" s="88">
        <f t="shared" si="27"/>
        <v>2.0714285714285716</v>
      </c>
      <c r="H59" s="88">
        <f>H32/W32</f>
        <v>193.16363636363636</v>
      </c>
      <c r="I59" s="88">
        <f t="shared" si="27"/>
        <v>677.62962962962968</v>
      </c>
      <c r="J59" s="88">
        <f t="shared" si="27"/>
        <v>1480</v>
      </c>
      <c r="K59" s="88">
        <f t="shared" si="27"/>
        <v>367.71428571428572</v>
      </c>
      <c r="L59" s="88">
        <f t="shared" si="27"/>
        <v>188.85714285714286</v>
      </c>
      <c r="M59" s="88">
        <f t="shared" si="27"/>
        <v>117.32142857142858</v>
      </c>
    </row>
    <row r="60" spans="1:28" x14ac:dyDescent="0.2">
      <c r="A60" s="91" t="s">
        <v>15</v>
      </c>
      <c r="B60" s="88">
        <f t="shared" ref="B60:B79" si="28">B33/Q33</f>
        <v>2.5</v>
      </c>
      <c r="C60" s="88">
        <f t="shared" ref="C60:C79" si="29">C33/R33</f>
        <v>1.1428571428571428</v>
      </c>
      <c r="D60" s="88">
        <f t="shared" ref="D60:D79" si="30">D33/S33</f>
        <v>0</v>
      </c>
      <c r="E60" s="88">
        <f t="shared" ref="E60:E79" si="31">E33/T33</f>
        <v>0.32786885245901637</v>
      </c>
      <c r="F60" s="88">
        <f t="shared" ref="F60:F79" si="32">F33/U33</f>
        <v>2.2352941176470589</v>
      </c>
      <c r="G60" s="88">
        <f t="shared" ref="G60:G79" si="33">G33/V33</f>
        <v>8.5882352941176467</v>
      </c>
      <c r="H60" s="88">
        <f t="shared" ref="H60:H79" si="34">H33/W33</f>
        <v>146.1917808219178</v>
      </c>
      <c r="I60" s="88">
        <f t="shared" ref="I60:I79" si="35">I33/X33</f>
        <v>336.37647058823529</v>
      </c>
      <c r="J60" s="88">
        <f t="shared" ref="J60:J79" si="36">J33/Y33</f>
        <v>1005.8333333333334</v>
      </c>
      <c r="K60" s="88">
        <f t="shared" ref="K60:K79" si="37">K33/Z33</f>
        <v>446.78571428571428</v>
      </c>
      <c r="L60" s="88">
        <f t="shared" ref="L60:L79" si="38">L33/AA33</f>
        <v>216.8</v>
      </c>
      <c r="M60" s="88">
        <f t="shared" ref="M60:M79" si="39">M33/AB33</f>
        <v>47.5</v>
      </c>
    </row>
    <row r="61" spans="1:28" x14ac:dyDescent="0.2">
      <c r="A61" s="91" t="s">
        <v>27</v>
      </c>
      <c r="B61" s="88">
        <f t="shared" si="28"/>
        <v>12</v>
      </c>
      <c r="C61" s="88">
        <f t="shared" si="29"/>
        <v>10.5</v>
      </c>
      <c r="D61" s="88">
        <f t="shared" si="30"/>
        <v>32.333333333333336</v>
      </c>
      <c r="E61" s="88">
        <f t="shared" si="31"/>
        <v>100.16666666666667</v>
      </c>
      <c r="F61" s="88">
        <f t="shared" si="32"/>
        <v>38.941176470588232</v>
      </c>
      <c r="G61" s="88">
        <f t="shared" si="33"/>
        <v>270.57692307692309</v>
      </c>
      <c r="H61" s="88">
        <f t="shared" si="34"/>
        <v>2408.3636363636365</v>
      </c>
      <c r="I61" s="88">
        <f t="shared" si="35"/>
        <v>3379.4</v>
      </c>
      <c r="J61" s="88">
        <f t="shared" si="36"/>
        <v>2723.7272727272725</v>
      </c>
      <c r="K61" s="88">
        <f t="shared" si="37"/>
        <v>3119.818181818182</v>
      </c>
      <c r="L61" s="88">
        <f t="shared" si="38"/>
        <v>2227.5454545454545</v>
      </c>
      <c r="M61" s="88">
        <f t="shared" si="39"/>
        <v>829.36363636363637</v>
      </c>
    </row>
    <row r="62" spans="1:28" x14ac:dyDescent="0.2">
      <c r="A62" s="91" t="s">
        <v>28</v>
      </c>
      <c r="B62" s="88">
        <f t="shared" si="28"/>
        <v>48</v>
      </c>
      <c r="C62" s="88">
        <f t="shared" si="29"/>
        <v>38.666666666666664</v>
      </c>
      <c r="D62" s="88">
        <f t="shared" si="30"/>
        <v>3.6666666666666665</v>
      </c>
      <c r="E62" s="88">
        <f t="shared" si="31"/>
        <v>8.3636363636363633</v>
      </c>
      <c r="F62" s="88">
        <f t="shared" si="32"/>
        <v>3.5555555555555554</v>
      </c>
      <c r="G62" s="88">
        <f t="shared" si="33"/>
        <v>15</v>
      </c>
      <c r="H62" s="88">
        <f t="shared" si="34"/>
        <v>287.13043478260869</v>
      </c>
      <c r="I62" s="88">
        <f t="shared" si="35"/>
        <v>2214.8571428571427</v>
      </c>
      <c r="J62" s="88">
        <f t="shared" si="36"/>
        <v>4346.704545454545</v>
      </c>
      <c r="K62" s="88">
        <f t="shared" si="37"/>
        <v>5489.8064516129034</v>
      </c>
      <c r="L62" s="88">
        <f t="shared" si="38"/>
        <v>2274.8888888888887</v>
      </c>
      <c r="M62" s="88">
        <f t="shared" si="39"/>
        <v>2.5806451612903225</v>
      </c>
    </row>
    <row r="63" spans="1:28" x14ac:dyDescent="0.2">
      <c r="A63" s="92" t="s">
        <v>17</v>
      </c>
      <c r="B63" s="88">
        <f t="shared" si="28"/>
        <v>20.666666666666668</v>
      </c>
      <c r="C63" s="88">
        <f t="shared" si="29"/>
        <v>0</v>
      </c>
      <c r="D63" s="88">
        <f t="shared" si="30"/>
        <v>0</v>
      </c>
      <c r="E63" s="88">
        <f t="shared" si="31"/>
        <v>2</v>
      </c>
      <c r="F63" s="88">
        <f>F36/U36</f>
        <v>18.75</v>
      </c>
      <c r="G63" s="88">
        <f t="shared" si="33"/>
        <v>62</v>
      </c>
      <c r="H63" s="88">
        <f t="shared" si="34"/>
        <v>315.26315789473682</v>
      </c>
      <c r="I63" s="88">
        <f t="shared" si="35"/>
        <v>1398</v>
      </c>
      <c r="J63" s="88">
        <f t="shared" si="36"/>
        <v>2329.4</v>
      </c>
      <c r="K63" s="88">
        <f t="shared" si="37"/>
        <v>1175.8</v>
      </c>
      <c r="L63" s="88">
        <f t="shared" si="38"/>
        <v>1390.2</v>
      </c>
      <c r="M63" s="88">
        <f t="shared" si="39"/>
        <v>745.66666666666663</v>
      </c>
    </row>
    <row r="64" spans="1:28" x14ac:dyDescent="0.2">
      <c r="A64" s="92" t="s">
        <v>26</v>
      </c>
      <c r="B64" s="88">
        <f t="shared" si="28"/>
        <v>48.888888888888886</v>
      </c>
      <c r="C64" s="88">
        <f t="shared" si="29"/>
        <v>16.888888888888889</v>
      </c>
      <c r="D64" s="88">
        <f t="shared" si="30"/>
        <v>2.1875</v>
      </c>
      <c r="E64" s="88">
        <f t="shared" si="31"/>
        <v>1.6585365853658536</v>
      </c>
      <c r="F64" s="88">
        <f t="shared" si="32"/>
        <v>1.68</v>
      </c>
      <c r="G64" s="88">
        <f t="shared" si="33"/>
        <v>2.3333333333333335</v>
      </c>
      <c r="H64" s="88">
        <f t="shared" si="34"/>
        <v>38.074074074074076</v>
      </c>
      <c r="I64" s="88">
        <f t="shared" si="35"/>
        <v>386.49056603773585</v>
      </c>
      <c r="J64" s="88">
        <f t="shared" si="36"/>
        <v>1556.6666666666667</v>
      </c>
      <c r="K64" s="88">
        <f t="shared" si="37"/>
        <v>1016.4166666666666</v>
      </c>
      <c r="L64" s="88">
        <f t="shared" si="38"/>
        <v>4632.666666666667</v>
      </c>
      <c r="M64" s="88">
        <f t="shared" si="39"/>
        <v>334.66666666666669</v>
      </c>
    </row>
    <row r="65" spans="1:13" x14ac:dyDescent="0.2">
      <c r="A65" s="91" t="s">
        <v>29</v>
      </c>
      <c r="B65" s="88">
        <f t="shared" si="28"/>
        <v>13.333333333333334</v>
      </c>
      <c r="C65" s="88">
        <f t="shared" si="29"/>
        <v>0.14814814814814814</v>
      </c>
      <c r="D65" s="88">
        <f t="shared" si="30"/>
        <v>13.23529411764706</v>
      </c>
      <c r="E65" s="88">
        <f t="shared" si="31"/>
        <v>16.399999999999999</v>
      </c>
      <c r="F65" s="88">
        <f t="shared" si="32"/>
        <v>10.733333333333333</v>
      </c>
      <c r="G65" s="88">
        <f t="shared" si="33"/>
        <v>7.8191489361702127</v>
      </c>
      <c r="H65" s="88">
        <f t="shared" si="34"/>
        <v>115.1</v>
      </c>
      <c r="I65" s="88">
        <f t="shared" si="35"/>
        <v>344.59259259259261</v>
      </c>
      <c r="J65" s="88">
        <f t="shared" si="36"/>
        <v>1259.6581196581196</v>
      </c>
      <c r="K65" s="88">
        <f t="shared" si="37"/>
        <v>640.21333333333337</v>
      </c>
      <c r="L65" s="88">
        <f t="shared" si="38"/>
        <v>5598.2666666666664</v>
      </c>
      <c r="M65" s="88">
        <f t="shared" si="39"/>
        <v>214.17808219178082</v>
      </c>
    </row>
    <row r="66" spans="1:13" x14ac:dyDescent="0.2">
      <c r="A66" s="91" t="s">
        <v>16</v>
      </c>
      <c r="B66" s="88">
        <f t="shared" si="28"/>
        <v>1.6666666666666667</v>
      </c>
      <c r="C66" s="88">
        <f t="shared" si="29"/>
        <v>0</v>
      </c>
      <c r="D66" s="88">
        <f t="shared" si="30"/>
        <v>0</v>
      </c>
      <c r="E66" s="88">
        <f t="shared" si="31"/>
        <v>0</v>
      </c>
      <c r="F66" s="88">
        <f t="shared" si="32"/>
        <v>5.7142857142857141E-2</v>
      </c>
      <c r="G66" s="88">
        <f t="shared" si="33"/>
        <v>3.3928571428571428</v>
      </c>
      <c r="H66" s="88">
        <f t="shared" si="34"/>
        <v>142.95121951219511</v>
      </c>
      <c r="I66" s="88">
        <f t="shared" si="35"/>
        <v>141.936231884058</v>
      </c>
      <c r="J66" s="88">
        <f t="shared" si="36"/>
        <v>190.77155172413791</v>
      </c>
      <c r="K66" s="88">
        <f t="shared" si="37"/>
        <v>129.20999999999998</v>
      </c>
      <c r="L66" s="88">
        <f t="shared" si="38"/>
        <v>199.25</v>
      </c>
      <c r="M66" s="88">
        <f t="shared" si="39"/>
        <v>2.5</v>
      </c>
    </row>
    <row r="67" spans="1:13" x14ac:dyDescent="0.2">
      <c r="A67" s="91" t="s">
        <v>18</v>
      </c>
      <c r="B67" s="88">
        <f t="shared" si="28"/>
        <v>220.25</v>
      </c>
      <c r="C67" s="88">
        <f t="shared" si="29"/>
        <v>10.75</v>
      </c>
      <c r="D67" s="88">
        <f t="shared" si="30"/>
        <v>3.5</v>
      </c>
      <c r="E67" s="88">
        <f t="shared" si="31"/>
        <v>8</v>
      </c>
      <c r="F67" s="88">
        <f t="shared" si="32"/>
        <v>5</v>
      </c>
      <c r="G67" s="88">
        <f t="shared" si="33"/>
        <v>86.666666666666671</v>
      </c>
      <c r="H67" s="88">
        <f t="shared" si="34"/>
        <v>560.79999999999995</v>
      </c>
      <c r="I67" s="88">
        <f t="shared" si="35"/>
        <v>1378.8</v>
      </c>
      <c r="J67" s="88">
        <f t="shared" si="36"/>
        <v>3976.6</v>
      </c>
      <c r="K67" s="88">
        <f t="shared" si="37"/>
        <v>3482.8</v>
      </c>
      <c r="L67" s="88">
        <f t="shared" si="38"/>
        <v>2930.4</v>
      </c>
      <c r="M67" s="88">
        <f t="shared" si="39"/>
        <v>89.2</v>
      </c>
    </row>
    <row r="68" spans="1:13" x14ac:dyDescent="0.2">
      <c r="A68" s="91" t="s">
        <v>20</v>
      </c>
      <c r="B68" s="88">
        <f t="shared" si="28"/>
        <v>28</v>
      </c>
      <c r="C68" s="88">
        <f t="shared" si="29"/>
        <v>1</v>
      </c>
      <c r="D68" s="88">
        <f t="shared" si="30"/>
        <v>2</v>
      </c>
      <c r="E68" s="88">
        <f t="shared" si="31"/>
        <v>5</v>
      </c>
      <c r="F68" s="88">
        <f t="shared" si="32"/>
        <v>23</v>
      </c>
      <c r="G68" s="88">
        <f t="shared" si="33"/>
        <v>14.285714285714286</v>
      </c>
      <c r="H68" s="88">
        <f t="shared" si="34"/>
        <v>372.07142857142856</v>
      </c>
      <c r="I68" s="88">
        <f t="shared" si="35"/>
        <v>455.21428571428572</v>
      </c>
      <c r="J68" s="88">
        <f t="shared" si="36"/>
        <v>904.53488372093022</v>
      </c>
      <c r="K68" s="88">
        <f t="shared" si="37"/>
        <v>4716</v>
      </c>
      <c r="L68" s="88">
        <f t="shared" si="38"/>
        <v>530</v>
      </c>
      <c r="M68" s="88">
        <f t="shared" si="39"/>
        <v>160</v>
      </c>
    </row>
    <row r="69" spans="1:13" x14ac:dyDescent="0.2">
      <c r="A69" s="91" t="s">
        <v>21</v>
      </c>
      <c r="B69" s="88" t="e">
        <f t="shared" si="28"/>
        <v>#DIV/0!</v>
      </c>
      <c r="C69" s="88" t="e">
        <f t="shared" si="29"/>
        <v>#DIV/0!</v>
      </c>
      <c r="D69" s="88" t="e">
        <f t="shared" si="30"/>
        <v>#DIV/0!</v>
      </c>
      <c r="E69" s="88" t="e">
        <f t="shared" si="31"/>
        <v>#DIV/0!</v>
      </c>
      <c r="F69" s="88" t="e">
        <f t="shared" si="32"/>
        <v>#DIV/0!</v>
      </c>
      <c r="G69" s="88" t="e">
        <f t="shared" si="33"/>
        <v>#DIV/0!</v>
      </c>
      <c r="H69" s="88" t="e">
        <f t="shared" si="34"/>
        <v>#DIV/0!</v>
      </c>
      <c r="I69" s="88">
        <f t="shared" si="35"/>
        <v>492.33333333333331</v>
      </c>
      <c r="J69" s="88">
        <f t="shared" si="36"/>
        <v>1783.6666666666667</v>
      </c>
      <c r="K69" s="88">
        <f t="shared" si="37"/>
        <v>1281.6666666666667</v>
      </c>
      <c r="L69" s="88">
        <f t="shared" si="38"/>
        <v>956</v>
      </c>
      <c r="M69" s="88" t="e">
        <f t="shared" si="39"/>
        <v>#DIV/0!</v>
      </c>
    </row>
    <row r="70" spans="1:13" x14ac:dyDescent="0.2">
      <c r="A70" s="91" t="s">
        <v>22</v>
      </c>
      <c r="B70" s="88">
        <f t="shared" si="28"/>
        <v>1.5</v>
      </c>
      <c r="C70" s="88">
        <f t="shared" si="29"/>
        <v>0.5</v>
      </c>
      <c r="D70" s="88">
        <f t="shared" si="30"/>
        <v>0.5</v>
      </c>
      <c r="E70" s="88">
        <f t="shared" si="31"/>
        <v>2</v>
      </c>
      <c r="F70" s="88">
        <f t="shared" si="32"/>
        <v>1</v>
      </c>
      <c r="G70" s="88">
        <f t="shared" si="33"/>
        <v>10.5</v>
      </c>
      <c r="H70" s="88">
        <f t="shared" si="34"/>
        <v>60.5</v>
      </c>
      <c r="I70" s="88">
        <f t="shared" si="35"/>
        <v>432.5</v>
      </c>
      <c r="J70" s="88">
        <f t="shared" si="36"/>
        <v>2224.5</v>
      </c>
      <c r="K70" s="88">
        <f t="shared" si="37"/>
        <v>2012</v>
      </c>
      <c r="L70" s="88">
        <f t="shared" si="38"/>
        <v>1959.5</v>
      </c>
      <c r="M70" s="88">
        <f t="shared" si="39"/>
        <v>21.5</v>
      </c>
    </row>
    <row r="71" spans="1:13" x14ac:dyDescent="0.2">
      <c r="A71" s="91" t="s">
        <v>23</v>
      </c>
      <c r="B71" s="88">
        <f t="shared" si="28"/>
        <v>0.75</v>
      </c>
      <c r="C71" s="88">
        <f t="shared" si="29"/>
        <v>0.5</v>
      </c>
      <c r="D71" s="88">
        <f t="shared" si="30"/>
        <v>0.23809523809523808</v>
      </c>
      <c r="E71" s="88">
        <f t="shared" si="31"/>
        <v>0</v>
      </c>
      <c r="F71" s="88">
        <f t="shared" si="32"/>
        <v>0.6</v>
      </c>
      <c r="G71" s="88">
        <f t="shared" si="33"/>
        <v>6.3636363636363642</v>
      </c>
      <c r="H71" s="88">
        <f t="shared" si="34"/>
        <v>95.714285714285708</v>
      </c>
      <c r="I71" s="88">
        <f t="shared" si="35"/>
        <v>502.13333333333333</v>
      </c>
      <c r="J71" s="88">
        <f t="shared" si="36"/>
        <v>2381.875</v>
      </c>
      <c r="K71" s="88">
        <f t="shared" si="37"/>
        <v>1036.8571428571429</v>
      </c>
      <c r="L71" s="88">
        <f t="shared" si="38"/>
        <v>494.2</v>
      </c>
      <c r="M71" s="88">
        <f t="shared" si="39"/>
        <v>7.4</v>
      </c>
    </row>
    <row r="72" spans="1:13" x14ac:dyDescent="0.2">
      <c r="A72" s="91" t="s">
        <v>58</v>
      </c>
      <c r="B72" s="88" t="e">
        <f t="shared" si="28"/>
        <v>#DIV/0!</v>
      </c>
      <c r="C72" s="88" t="e">
        <f t="shared" si="29"/>
        <v>#DIV/0!</v>
      </c>
      <c r="D72" s="88" t="e">
        <f t="shared" si="30"/>
        <v>#DIV/0!</v>
      </c>
      <c r="E72" s="88">
        <f t="shared" si="31"/>
        <v>0</v>
      </c>
      <c r="F72" s="88">
        <f t="shared" si="32"/>
        <v>8.4210526315789469</v>
      </c>
      <c r="G72" s="88">
        <f t="shared" si="33"/>
        <v>18.541666666666668</v>
      </c>
      <c r="H72" s="88">
        <f t="shared" si="34"/>
        <v>113.6</v>
      </c>
      <c r="I72" s="88">
        <f t="shared" si="35"/>
        <v>439</v>
      </c>
      <c r="J72" s="88">
        <f t="shared" si="36"/>
        <v>699.28571428571422</v>
      </c>
      <c r="K72" s="88">
        <f t="shared" si="37"/>
        <v>391.5</v>
      </c>
      <c r="L72" s="88">
        <f t="shared" si="38"/>
        <v>21.25</v>
      </c>
      <c r="M72" s="88">
        <f t="shared" si="39"/>
        <v>16.25</v>
      </c>
    </row>
    <row r="73" spans="1:13" x14ac:dyDescent="0.2">
      <c r="A73" s="91" t="s">
        <v>62</v>
      </c>
      <c r="B73" s="88">
        <f t="shared" si="28"/>
        <v>36.695652173913047</v>
      </c>
      <c r="C73" s="88">
        <f t="shared" si="29"/>
        <v>71.599999999999994</v>
      </c>
      <c r="D73" s="88">
        <f t="shared" si="30"/>
        <v>45</v>
      </c>
      <c r="E73" s="88">
        <f t="shared" si="31"/>
        <v>19.5</v>
      </c>
      <c r="F73" s="88">
        <f t="shared" si="32"/>
        <v>13.666666666666666</v>
      </c>
      <c r="G73" s="88">
        <f t="shared" si="33"/>
        <v>95.333333333333329</v>
      </c>
      <c r="H73" s="88">
        <f t="shared" si="34"/>
        <v>1989</v>
      </c>
      <c r="I73" s="88">
        <f t="shared" si="35"/>
        <v>2001.25</v>
      </c>
      <c r="J73" s="88">
        <f t="shared" si="36"/>
        <v>6099.3421052631584</v>
      </c>
      <c r="K73" s="88">
        <f t="shared" si="37"/>
        <v>1059.2380952380952</v>
      </c>
      <c r="L73" s="88">
        <f t="shared" si="38"/>
        <v>569.66666666666663</v>
      </c>
      <c r="M73" s="88">
        <f t="shared" si="39"/>
        <v>611.66666666666663</v>
      </c>
    </row>
    <row r="74" spans="1:13" x14ac:dyDescent="0.2">
      <c r="A74" s="91" t="s">
        <v>60</v>
      </c>
      <c r="B74" s="88" t="e">
        <f t="shared" si="28"/>
        <v>#DIV/0!</v>
      </c>
      <c r="C74" s="88" t="e">
        <f t="shared" si="29"/>
        <v>#DIV/0!</v>
      </c>
      <c r="D74" s="88" t="e">
        <f t="shared" si="30"/>
        <v>#DIV/0!</v>
      </c>
      <c r="E74" s="88" t="e">
        <f t="shared" si="31"/>
        <v>#DIV/0!</v>
      </c>
      <c r="F74" s="88" t="e">
        <f t="shared" si="32"/>
        <v>#DIV/0!</v>
      </c>
      <c r="G74" s="88" t="e">
        <f t="shared" si="33"/>
        <v>#DIV/0!</v>
      </c>
      <c r="H74" s="88">
        <f t="shared" si="34"/>
        <v>49.714285714285715</v>
      </c>
      <c r="I74" s="88">
        <f t="shared" si="35"/>
        <v>62.285714285714285</v>
      </c>
      <c r="J74" s="88">
        <f t="shared" si="36"/>
        <v>262.78571428571428</v>
      </c>
      <c r="K74" s="88">
        <f t="shared" si="37"/>
        <v>74.285714285714292</v>
      </c>
      <c r="L74" s="88" t="e">
        <f t="shared" si="38"/>
        <v>#DIV/0!</v>
      </c>
      <c r="M74" s="88" t="e">
        <f t="shared" si="39"/>
        <v>#DIV/0!</v>
      </c>
    </row>
    <row r="75" spans="1:13" x14ac:dyDescent="0.2">
      <c r="A75" s="91" t="s">
        <v>70</v>
      </c>
      <c r="B75" s="88">
        <f t="shared" si="28"/>
        <v>104.85000000000001</v>
      </c>
      <c r="C75" s="88">
        <f t="shared" si="29"/>
        <v>1.5</v>
      </c>
      <c r="D75" s="88">
        <f t="shared" si="30"/>
        <v>0</v>
      </c>
      <c r="E75" s="88">
        <f t="shared" si="31"/>
        <v>0</v>
      </c>
      <c r="F75" s="88">
        <f t="shared" si="32"/>
        <v>0</v>
      </c>
      <c r="G75" s="88">
        <f t="shared" si="33"/>
        <v>2.5</v>
      </c>
      <c r="H75" s="88">
        <f t="shared" si="34"/>
        <v>37.5</v>
      </c>
      <c r="I75" s="88">
        <f t="shared" si="35"/>
        <v>23.428571428571427</v>
      </c>
      <c r="J75" s="88">
        <f t="shared" si="36"/>
        <v>81.25</v>
      </c>
      <c r="K75" s="88">
        <f t="shared" si="37"/>
        <v>132.25</v>
      </c>
      <c r="L75" s="88">
        <f t="shared" si="38"/>
        <v>200.66666666666666</v>
      </c>
      <c r="M75" s="88" t="e">
        <f t="shared" si="39"/>
        <v>#DIV/0!</v>
      </c>
    </row>
    <row r="76" spans="1:13" x14ac:dyDescent="0.2">
      <c r="A76" s="91" t="s">
        <v>25</v>
      </c>
      <c r="B76" s="88">
        <f t="shared" si="28"/>
        <v>50.266666666666666</v>
      </c>
      <c r="C76" s="88">
        <f t="shared" si="29"/>
        <v>7.5</v>
      </c>
      <c r="D76" s="88">
        <f t="shared" si="30"/>
        <v>0.4513888888888889</v>
      </c>
      <c r="E76" s="88">
        <f t="shared" si="31"/>
        <v>0.16326530612244897</v>
      </c>
      <c r="F76" s="88">
        <f t="shared" si="32"/>
        <v>3.2520325203252036E-2</v>
      </c>
      <c r="G76" s="88">
        <f t="shared" si="33"/>
        <v>1.2337662337662338</v>
      </c>
      <c r="H76" s="88">
        <f t="shared" si="34"/>
        <v>251.17241379310346</v>
      </c>
      <c r="I76" s="88">
        <f t="shared" si="35"/>
        <v>1368.9285714285713</v>
      </c>
      <c r="J76" s="88">
        <f t="shared" si="36"/>
        <v>3718.1428571428573</v>
      </c>
      <c r="K76" s="88">
        <f t="shared" si="37"/>
        <v>2757.1636363636362</v>
      </c>
      <c r="L76" s="88">
        <f t="shared" si="38"/>
        <v>6701.2592592592591</v>
      </c>
      <c r="M76" s="88">
        <f t="shared" si="39"/>
        <v>1681.875</v>
      </c>
    </row>
    <row r="77" spans="1:13" x14ac:dyDescent="0.2">
      <c r="A77" s="91" t="s">
        <v>24</v>
      </c>
      <c r="B77" s="88" t="e">
        <f t="shared" si="28"/>
        <v>#DIV/0!</v>
      </c>
      <c r="C77" s="88" t="e">
        <f t="shared" si="29"/>
        <v>#DIV/0!</v>
      </c>
      <c r="D77" s="88" t="e">
        <f t="shared" si="30"/>
        <v>#DIV/0!</v>
      </c>
      <c r="E77" s="88" t="e">
        <f t="shared" si="31"/>
        <v>#DIV/0!</v>
      </c>
      <c r="F77" s="88" t="e">
        <f t="shared" si="32"/>
        <v>#DIV/0!</v>
      </c>
      <c r="G77" s="88" t="e">
        <f t="shared" si="33"/>
        <v>#DIV/0!</v>
      </c>
      <c r="H77" s="88" t="e">
        <f t="shared" si="34"/>
        <v>#DIV/0!</v>
      </c>
      <c r="I77" s="88" t="e">
        <f t="shared" si="35"/>
        <v>#DIV/0!</v>
      </c>
      <c r="J77" s="88" t="e">
        <f t="shared" si="36"/>
        <v>#DIV/0!</v>
      </c>
      <c r="K77" s="88" t="e">
        <f t="shared" si="37"/>
        <v>#DIV/0!</v>
      </c>
      <c r="L77" s="88" t="e">
        <f t="shared" si="38"/>
        <v>#DIV/0!</v>
      </c>
      <c r="M77" s="88" t="e">
        <f t="shared" si="39"/>
        <v>#DIV/0!</v>
      </c>
    </row>
    <row r="78" spans="1:13" x14ac:dyDescent="0.2">
      <c r="A78" s="91" t="s">
        <v>56</v>
      </c>
      <c r="B78" s="88" t="e">
        <f t="shared" si="28"/>
        <v>#DIV/0!</v>
      </c>
      <c r="C78" s="88" t="e">
        <f t="shared" si="29"/>
        <v>#DIV/0!</v>
      </c>
      <c r="D78" s="88" t="e">
        <f t="shared" si="30"/>
        <v>#DIV/0!</v>
      </c>
      <c r="E78" s="88" t="e">
        <f t="shared" si="31"/>
        <v>#DIV/0!</v>
      </c>
      <c r="F78" s="88" t="e">
        <f t="shared" si="32"/>
        <v>#DIV/0!</v>
      </c>
      <c r="G78" s="88" t="e">
        <f t="shared" si="33"/>
        <v>#DIV/0!</v>
      </c>
      <c r="H78" s="88" t="e">
        <f t="shared" si="34"/>
        <v>#DIV/0!</v>
      </c>
      <c r="I78" s="88">
        <f t="shared" si="35"/>
        <v>44.333333333333336</v>
      </c>
      <c r="J78" s="88">
        <f t="shared" si="36"/>
        <v>88.666666666666671</v>
      </c>
      <c r="K78" s="88">
        <f t="shared" si="37"/>
        <v>16</v>
      </c>
      <c r="L78" s="88" t="e">
        <f t="shared" si="38"/>
        <v>#DIV/0!</v>
      </c>
      <c r="M78" s="88" t="e">
        <f t="shared" si="39"/>
        <v>#DIV/0!</v>
      </c>
    </row>
    <row r="79" spans="1:13" x14ac:dyDescent="0.2">
      <c r="A79" s="91" t="s">
        <v>72</v>
      </c>
      <c r="B79" s="88">
        <f t="shared" si="28"/>
        <v>10.565217391304348</v>
      </c>
      <c r="C79" s="88">
        <f t="shared" si="29"/>
        <v>3.75</v>
      </c>
      <c r="D79" s="88">
        <f t="shared" si="30"/>
        <v>0.18382352941176472</v>
      </c>
      <c r="E79" s="88">
        <f t="shared" si="31"/>
        <v>0.46153846153846156</v>
      </c>
      <c r="F79" s="88">
        <f t="shared" si="32"/>
        <v>0.92307692307692313</v>
      </c>
      <c r="G79" s="88">
        <f t="shared" si="33"/>
        <v>4.3165467625899279</v>
      </c>
      <c r="H79" s="88">
        <f t="shared" si="34"/>
        <v>4</v>
      </c>
      <c r="I79" s="88">
        <f t="shared" si="35"/>
        <v>567.16190476190479</v>
      </c>
      <c r="J79" s="88">
        <f t="shared" si="36"/>
        <v>1311.0384615384614</v>
      </c>
      <c r="K79" s="88">
        <f t="shared" si="37"/>
        <v>462.67924528301887</v>
      </c>
      <c r="L79" s="88">
        <f t="shared" si="38"/>
        <v>797.8317757009346</v>
      </c>
      <c r="M79" s="88">
        <f t="shared" si="39"/>
        <v>51.324786324786331</v>
      </c>
    </row>
    <row r="80" spans="1:13" x14ac:dyDescent="0.2">
      <c r="A80" s="91" t="s">
        <v>525</v>
      </c>
      <c r="B80" s="88">
        <f>B53/Q53</f>
        <v>285.77777777777777</v>
      </c>
      <c r="C80" s="88">
        <f t="shared" ref="C80:M80" si="40">C53/R53</f>
        <v>26.777777777777779</v>
      </c>
      <c r="D80" s="88">
        <f t="shared" si="40"/>
        <v>1.9166666666666667</v>
      </c>
      <c r="E80" s="88">
        <f t="shared" si="40"/>
        <v>2.4827586206896552</v>
      </c>
      <c r="F80" s="88">
        <f t="shared" si="40"/>
        <v>1.9076923076923078</v>
      </c>
      <c r="G80" s="88">
        <f t="shared" si="40"/>
        <v>2.5625</v>
      </c>
      <c r="H80" s="88">
        <f t="shared" si="40"/>
        <v>70.1875</v>
      </c>
      <c r="I80" s="88">
        <f t="shared" si="40"/>
        <v>624.6349206349206</v>
      </c>
      <c r="J80" s="88">
        <f t="shared" si="40"/>
        <v>2120.9016393442625</v>
      </c>
      <c r="K80" s="88" t="e">
        <f t="shared" si="40"/>
        <v>#DIV/0!</v>
      </c>
      <c r="L80" s="88" t="e">
        <f t="shared" si="40"/>
        <v>#DIV/0!</v>
      </c>
      <c r="M80" s="88" t="e">
        <f t="shared" si="40"/>
        <v>#DIV/0!</v>
      </c>
    </row>
    <row r="81" spans="1:13" x14ac:dyDescent="0.2">
      <c r="A81" s="91" t="s">
        <v>439</v>
      </c>
      <c r="B81" s="88">
        <f>B54/Q54</f>
        <v>33.285714285714285</v>
      </c>
      <c r="C81" s="88">
        <f t="shared" ref="C81:M81" si="41">C54/R54</f>
        <v>17.142857142857142</v>
      </c>
      <c r="D81" s="88">
        <f t="shared" si="41"/>
        <v>4.5714285714285712</v>
      </c>
      <c r="E81" s="88">
        <f t="shared" si="41"/>
        <v>14.625</v>
      </c>
      <c r="F81" s="88">
        <f t="shared" si="41"/>
        <v>31.351351351351351</v>
      </c>
      <c r="G81" s="88">
        <f t="shared" si="41"/>
        <v>75.192307692307693</v>
      </c>
      <c r="H81" s="88">
        <f t="shared" si="41"/>
        <v>267.59550561797755</v>
      </c>
      <c r="I81" s="88">
        <f t="shared" si="41"/>
        <v>587.67999999999995</v>
      </c>
      <c r="J81" s="88">
        <f t="shared" si="41"/>
        <v>177.44680851063828</v>
      </c>
      <c r="K81" s="88">
        <f t="shared" si="41"/>
        <v>90.5</v>
      </c>
      <c r="L81" s="88" t="e">
        <f t="shared" si="41"/>
        <v>#DIV/0!</v>
      </c>
      <c r="M81" s="88" t="e">
        <f t="shared" si="41"/>
        <v>#DIV/0!</v>
      </c>
    </row>
  </sheetData>
  <mergeCells count="13">
    <mergeCell ref="A1:A2"/>
    <mergeCell ref="AS1:AV1"/>
    <mergeCell ref="AW1:BA1"/>
    <mergeCell ref="S1:V1"/>
    <mergeCell ref="W1:AA1"/>
    <mergeCell ref="AB1:AE1"/>
    <mergeCell ref="AF1:AI1"/>
    <mergeCell ref="AJ1:AN1"/>
    <mergeCell ref="B1:E1"/>
    <mergeCell ref="F1:I1"/>
    <mergeCell ref="J1:N1"/>
    <mergeCell ref="O1:R1"/>
    <mergeCell ref="AO1:AR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zoomScale="80" zoomScaleNormal="80" workbookViewId="0">
      <pane xSplit="1" ySplit="1" topLeftCell="E2" activePane="bottomRight" state="frozen"/>
      <selection pane="topRight" activeCell="B1" sqref="B1"/>
      <selection pane="bottomLeft" activeCell="A2" sqref="A2"/>
      <selection pane="bottomRight" activeCell="I1" sqref="I1:J1048576"/>
    </sheetView>
  </sheetViews>
  <sheetFormatPr baseColWidth="10" defaultRowHeight="14.25" x14ac:dyDescent="0.2"/>
  <cols>
    <col min="1" max="3" width="11.42578125" style="8"/>
    <col min="4" max="4" width="14.85546875" style="8" customWidth="1"/>
    <col min="5" max="5" width="15.5703125" style="8" customWidth="1"/>
    <col min="6" max="7" width="17" style="8" customWidth="1"/>
    <col min="8" max="8" width="20.28515625" style="8" customWidth="1"/>
    <col min="9" max="9" width="14.7109375" style="8" customWidth="1"/>
    <col min="10" max="16384" width="11.42578125" style="8"/>
  </cols>
  <sheetData>
    <row r="1" spans="1:15" s="14" customFormat="1" ht="60" x14ac:dyDescent="0.25">
      <c r="A1" s="16"/>
      <c r="B1" s="15" t="s">
        <v>922</v>
      </c>
      <c r="C1" s="15" t="s">
        <v>923</v>
      </c>
      <c r="D1" s="15" t="s">
        <v>924</v>
      </c>
      <c r="E1" s="15" t="s">
        <v>876</v>
      </c>
      <c r="F1" s="15" t="s">
        <v>907</v>
      </c>
      <c r="G1" s="14" t="s">
        <v>1026</v>
      </c>
      <c r="H1" s="15" t="s">
        <v>925</v>
      </c>
      <c r="I1" s="15"/>
      <c r="K1" s="14">
        <v>2012</v>
      </c>
      <c r="L1" s="14">
        <v>2013</v>
      </c>
      <c r="M1" s="14">
        <v>2014</v>
      </c>
      <c r="N1" s="14">
        <v>2015</v>
      </c>
      <c r="O1" s="14">
        <v>2016</v>
      </c>
    </row>
    <row r="2" spans="1:15" x14ac:dyDescent="0.2">
      <c r="A2" s="13">
        <v>40909</v>
      </c>
      <c r="B2" s="9">
        <f>'[1]2012'!B2</f>
        <v>0</v>
      </c>
      <c r="C2" s="9"/>
      <c r="D2" s="9">
        <f>SUM(B2:C2)</f>
        <v>0</v>
      </c>
      <c r="E2" s="9">
        <f>'[1]2012'!E2</f>
        <v>0</v>
      </c>
      <c r="F2" s="9" t="s">
        <v>853</v>
      </c>
      <c r="G2" s="182" t="s">
        <v>853</v>
      </c>
      <c r="H2" s="9">
        <v>0</v>
      </c>
      <c r="I2" s="11"/>
      <c r="J2" s="177" t="s">
        <v>1016</v>
      </c>
      <c r="K2" s="9" t="str">
        <f>F2</f>
        <v>-</v>
      </c>
      <c r="L2" s="11">
        <f>F14</f>
        <v>0</v>
      </c>
      <c r="M2" s="11">
        <f>F26</f>
        <v>5.6785714285714288</v>
      </c>
      <c r="N2" s="11">
        <f>F38</f>
        <v>283.4375</v>
      </c>
      <c r="O2" s="11">
        <f>F50</f>
        <v>57.32325581395348</v>
      </c>
    </row>
    <row r="3" spans="1:15" x14ac:dyDescent="0.2">
      <c r="A3" s="13">
        <v>40940</v>
      </c>
      <c r="B3" s="9">
        <f>'[1]2012'!B3</f>
        <v>0</v>
      </c>
      <c r="C3" s="9"/>
      <c r="D3" s="9">
        <f t="shared" ref="D3:D25" si="0">SUM(B3:C3)</f>
        <v>0</v>
      </c>
      <c r="E3" s="9">
        <f>'[1]2012'!E3</f>
        <v>0</v>
      </c>
      <c r="F3" s="9" t="s">
        <v>853</v>
      </c>
      <c r="G3" s="183" t="s">
        <v>853</v>
      </c>
      <c r="H3" s="9">
        <v>0</v>
      </c>
      <c r="I3" s="11"/>
      <c r="J3" s="177" t="s">
        <v>1017</v>
      </c>
      <c r="K3" s="9" t="str">
        <f t="shared" ref="K3:K13" si="1">F3</f>
        <v>-</v>
      </c>
      <c r="L3" s="11">
        <f t="shared" ref="L3:L13" si="2">F15</f>
        <v>0</v>
      </c>
      <c r="M3" s="11">
        <f t="shared" ref="M3:M11" si="3">F27</f>
        <v>2.8479400749063668</v>
      </c>
      <c r="N3" s="11">
        <f t="shared" ref="N3:N13" si="4">F39</f>
        <v>11.005494505494505</v>
      </c>
      <c r="O3" s="11">
        <f t="shared" ref="O3:O13" si="5">F51</f>
        <v>11.220472440944881</v>
      </c>
    </row>
    <row r="4" spans="1:15" x14ac:dyDescent="0.2">
      <c r="A4" s="13">
        <v>40969</v>
      </c>
      <c r="B4" s="9">
        <f>'[1]2012'!B4</f>
        <v>0</v>
      </c>
      <c r="C4" s="9"/>
      <c r="D4" s="9">
        <f t="shared" si="0"/>
        <v>0</v>
      </c>
      <c r="E4" s="9">
        <f>'[1]2012'!E4</f>
        <v>0</v>
      </c>
      <c r="F4" s="9" t="s">
        <v>853</v>
      </c>
      <c r="G4" s="183" t="s">
        <v>853</v>
      </c>
      <c r="H4" s="9">
        <v>0</v>
      </c>
      <c r="I4" s="11"/>
      <c r="J4" s="177" t="s">
        <v>884</v>
      </c>
      <c r="K4" s="9" t="str">
        <f t="shared" si="1"/>
        <v>-</v>
      </c>
      <c r="L4" s="11">
        <f t="shared" si="2"/>
        <v>0</v>
      </c>
      <c r="M4" s="11">
        <f t="shared" si="3"/>
        <v>7.2990476190476183</v>
      </c>
      <c r="N4" s="11">
        <f t="shared" si="4"/>
        <v>2.2959830866807609</v>
      </c>
      <c r="O4" s="11">
        <f t="shared" si="5"/>
        <v>4.8756906077348061</v>
      </c>
    </row>
    <row r="5" spans="1:15" x14ac:dyDescent="0.2">
      <c r="A5" s="13">
        <v>41000</v>
      </c>
      <c r="B5" s="9">
        <f>'[1]2012'!B5</f>
        <v>0</v>
      </c>
      <c r="C5" s="9"/>
      <c r="D5" s="9">
        <f t="shared" si="0"/>
        <v>0</v>
      </c>
      <c r="E5" s="9">
        <f>'[1]2012'!E5</f>
        <v>111</v>
      </c>
      <c r="F5" s="9">
        <f t="shared" ref="F5:F37" si="6">D5/E5</f>
        <v>0</v>
      </c>
      <c r="G5" s="11">
        <v>0</v>
      </c>
      <c r="H5" s="9">
        <f>F5*100</f>
        <v>0</v>
      </c>
      <c r="I5" s="11"/>
      <c r="J5" s="177" t="s">
        <v>1018</v>
      </c>
      <c r="K5" s="9">
        <f t="shared" si="1"/>
        <v>0</v>
      </c>
      <c r="L5" s="11">
        <f t="shared" si="2"/>
        <v>2.3333333333333335</v>
      </c>
      <c r="M5" s="11">
        <f t="shared" si="3"/>
        <v>5.7690909090909095</v>
      </c>
      <c r="N5" s="11">
        <f t="shared" si="4"/>
        <v>9.4661803713527846</v>
      </c>
      <c r="O5" s="11">
        <f t="shared" si="5"/>
        <v>7.7</v>
      </c>
    </row>
    <row r="6" spans="1:15" x14ac:dyDescent="0.2">
      <c r="A6" s="13">
        <v>41030</v>
      </c>
      <c r="B6" s="9">
        <f>'[1]2012'!B6</f>
        <v>3</v>
      </c>
      <c r="C6" s="9"/>
      <c r="D6" s="9">
        <f t="shared" si="0"/>
        <v>3</v>
      </c>
      <c r="E6" s="9">
        <f>'[1]2012'!E6</f>
        <v>168</v>
      </c>
      <c r="F6" s="9">
        <f>D6/E6</f>
        <v>1.7857142857142856E-2</v>
      </c>
      <c r="G6" s="11">
        <f t="shared" ref="G6:G12" si="7">F6+G5</f>
        <v>1.7857142857142856E-2</v>
      </c>
      <c r="H6" s="9">
        <f t="shared" ref="H6:H37" si="8">F6*100</f>
        <v>1.7857142857142856</v>
      </c>
      <c r="I6" s="11"/>
      <c r="J6" s="177" t="s">
        <v>886</v>
      </c>
      <c r="K6" s="9">
        <f t="shared" si="1"/>
        <v>1.7857142857142856E-2</v>
      </c>
      <c r="L6" s="11">
        <f t="shared" si="2"/>
        <v>3.2</v>
      </c>
      <c r="M6" s="11">
        <f t="shared" si="3"/>
        <v>2.3606431852986218</v>
      </c>
      <c r="N6" s="11">
        <f t="shared" si="4"/>
        <v>8.7272727272727266</v>
      </c>
      <c r="O6" s="11">
        <f t="shared" si="5"/>
        <v>6.0884265279583873</v>
      </c>
    </row>
    <row r="7" spans="1:15" x14ac:dyDescent="0.2">
      <c r="A7" s="13">
        <v>41061</v>
      </c>
      <c r="B7" s="9">
        <f>'[1]2012'!B7</f>
        <v>32</v>
      </c>
      <c r="C7" s="9"/>
      <c r="D7" s="9">
        <f t="shared" si="0"/>
        <v>32</v>
      </c>
      <c r="E7" s="9">
        <f>'[1]2012'!E7</f>
        <v>184</v>
      </c>
      <c r="F7" s="9">
        <f t="shared" si="6"/>
        <v>0.17391304347826086</v>
      </c>
      <c r="G7" s="11">
        <f t="shared" si="7"/>
        <v>0.19177018633540371</v>
      </c>
      <c r="H7" s="9">
        <f t="shared" si="8"/>
        <v>17.391304347826086</v>
      </c>
      <c r="I7" s="11"/>
      <c r="J7" s="177" t="s">
        <v>1019</v>
      </c>
      <c r="K7" s="9">
        <f t="shared" si="1"/>
        <v>0.17391304347826086</v>
      </c>
      <c r="L7" s="11">
        <f t="shared" si="2"/>
        <v>9.0555555555555554</v>
      </c>
      <c r="M7" s="11">
        <f t="shared" si="3"/>
        <v>5.2588235294117647</v>
      </c>
      <c r="N7" s="11">
        <f t="shared" si="4"/>
        <v>7.794600938967136</v>
      </c>
      <c r="O7" s="11">
        <f t="shared" si="5"/>
        <v>28.566968130921619</v>
      </c>
    </row>
    <row r="8" spans="1:15" x14ac:dyDescent="0.2">
      <c r="A8" s="13">
        <v>41091</v>
      </c>
      <c r="B8" s="9">
        <f>'[1]2012'!B8</f>
        <v>407</v>
      </c>
      <c r="C8" s="9"/>
      <c r="D8" s="9">
        <f t="shared" si="0"/>
        <v>407</v>
      </c>
      <c r="E8" s="9">
        <f>'[1]2012'!E8</f>
        <v>196</v>
      </c>
      <c r="F8" s="9">
        <f t="shared" si="6"/>
        <v>2.0765306122448979</v>
      </c>
      <c r="G8" s="11">
        <f t="shared" si="7"/>
        <v>2.2683007985803014</v>
      </c>
      <c r="H8" s="9">
        <f t="shared" si="8"/>
        <v>207.65306122448979</v>
      </c>
      <c r="I8" s="11"/>
      <c r="J8" s="177" t="s">
        <v>1020</v>
      </c>
      <c r="K8" s="9">
        <f t="shared" si="1"/>
        <v>2.0765306122448979</v>
      </c>
      <c r="L8" s="11">
        <f t="shared" si="2"/>
        <v>43.930232558139537</v>
      </c>
      <c r="M8" s="11">
        <f t="shared" si="3"/>
        <v>126.0077177508269</v>
      </c>
      <c r="N8" s="11">
        <f t="shared" si="4"/>
        <v>98.753375527426172</v>
      </c>
      <c r="O8" s="11">
        <f t="shared" si="5"/>
        <v>331.94312306101347</v>
      </c>
    </row>
    <row r="9" spans="1:15" x14ac:dyDescent="0.2">
      <c r="A9" s="13">
        <v>41122</v>
      </c>
      <c r="B9" s="9">
        <f>'[1]2012'!B9</f>
        <v>2396</v>
      </c>
      <c r="C9" s="9"/>
      <c r="D9" s="9">
        <f t="shared" si="0"/>
        <v>2396</v>
      </c>
      <c r="E9" s="9">
        <f>'[1]2012'!E9</f>
        <v>455</v>
      </c>
      <c r="F9" s="9">
        <f t="shared" si="6"/>
        <v>5.2659340659340659</v>
      </c>
      <c r="G9" s="11">
        <f t="shared" si="7"/>
        <v>7.5342348645143673</v>
      </c>
      <c r="H9" s="9">
        <f t="shared" si="8"/>
        <v>526.5934065934066</v>
      </c>
      <c r="I9" s="11"/>
      <c r="J9" s="177" t="s">
        <v>1021</v>
      </c>
      <c r="K9" s="9">
        <f t="shared" si="1"/>
        <v>5.2659340659340659</v>
      </c>
      <c r="L9" s="11">
        <f t="shared" si="2"/>
        <v>116.85057471264368</v>
      </c>
      <c r="M9" s="11">
        <f t="shared" si="3"/>
        <v>503.35904139433546</v>
      </c>
      <c r="N9" s="11">
        <f t="shared" si="4"/>
        <v>111.51202749140893</v>
      </c>
      <c r="O9" s="11">
        <f t="shared" si="5"/>
        <v>761.29436102769432</v>
      </c>
    </row>
    <row r="10" spans="1:15" x14ac:dyDescent="0.2">
      <c r="A10" s="13">
        <v>41153</v>
      </c>
      <c r="B10" s="9">
        <f>'[1]2012'!B10</f>
        <v>8451</v>
      </c>
      <c r="C10" s="9"/>
      <c r="D10" s="9">
        <f t="shared" si="0"/>
        <v>8451</v>
      </c>
      <c r="E10" s="9">
        <f>'[1]2012'!E10</f>
        <v>495</v>
      </c>
      <c r="F10" s="9">
        <f t="shared" si="6"/>
        <v>17.072727272727274</v>
      </c>
      <c r="G10" s="11">
        <f t="shared" si="7"/>
        <v>24.606962137241641</v>
      </c>
      <c r="H10" s="9">
        <f t="shared" si="8"/>
        <v>1707.2727272727275</v>
      </c>
      <c r="I10" s="11"/>
      <c r="J10" s="177" t="s">
        <v>1022</v>
      </c>
      <c r="K10" s="9">
        <f t="shared" si="1"/>
        <v>17.072727272727274</v>
      </c>
      <c r="L10" s="11">
        <f t="shared" si="2"/>
        <v>168.29310344827587</v>
      </c>
      <c r="M10" s="11">
        <f t="shared" si="3"/>
        <v>808.09614243323449</v>
      </c>
      <c r="N10" s="11">
        <f t="shared" si="4"/>
        <v>513.02443609022555</v>
      </c>
      <c r="O10" s="11">
        <f t="shared" si="5"/>
        <v>1749.429872881356</v>
      </c>
    </row>
    <row r="11" spans="1:15" x14ac:dyDescent="0.2">
      <c r="A11" s="13">
        <v>41183</v>
      </c>
      <c r="B11" s="9">
        <f>'[1]2012'!B11</f>
        <v>33673</v>
      </c>
      <c r="C11" s="9"/>
      <c r="D11" s="9">
        <f t="shared" si="0"/>
        <v>33673</v>
      </c>
      <c r="E11" s="9">
        <f>'[1]2012'!E11</f>
        <v>303</v>
      </c>
      <c r="F11" s="9">
        <f t="shared" si="6"/>
        <v>111.13201320132013</v>
      </c>
      <c r="G11" s="11">
        <f t="shared" si="7"/>
        <v>135.73897533856177</v>
      </c>
      <c r="H11" s="9">
        <f t="shared" si="8"/>
        <v>11113.201320132013</v>
      </c>
      <c r="I11" s="11"/>
      <c r="J11" s="177" t="s">
        <v>1023</v>
      </c>
      <c r="K11" s="9">
        <f t="shared" si="1"/>
        <v>111.13201320132013</v>
      </c>
      <c r="L11" s="11">
        <f t="shared" si="2"/>
        <v>414.93023255813955</v>
      </c>
      <c r="M11" s="11">
        <f t="shared" si="3"/>
        <v>2680.6849845201241</v>
      </c>
      <c r="N11" s="11">
        <f t="shared" si="4"/>
        <v>1114.7905759162302</v>
      </c>
      <c r="O11" s="11">
        <f t="shared" si="5"/>
        <v>1262.6922644163151</v>
      </c>
    </row>
    <row r="12" spans="1:15" x14ac:dyDescent="0.2">
      <c r="A12" s="13">
        <v>41214</v>
      </c>
      <c r="B12" s="9">
        <f>'[1]2012'!B12</f>
        <v>11840</v>
      </c>
      <c r="C12" s="9"/>
      <c r="D12" s="9">
        <f t="shared" si="0"/>
        <v>11840</v>
      </c>
      <c r="E12" s="9">
        <f>'[1]2012'!E12</f>
        <v>46</v>
      </c>
      <c r="F12" s="9">
        <f t="shared" si="6"/>
        <v>257.39130434782606</v>
      </c>
      <c r="G12" s="11">
        <f t="shared" si="7"/>
        <v>393.13027968638784</v>
      </c>
      <c r="H12" s="9">
        <f t="shared" si="8"/>
        <v>25739.130434782608</v>
      </c>
      <c r="I12" s="11"/>
      <c r="J12" s="177" t="s">
        <v>1024</v>
      </c>
      <c r="K12" s="9">
        <f t="shared" si="1"/>
        <v>257.39130434782606</v>
      </c>
      <c r="L12" s="11">
        <f t="shared" si="2"/>
        <v>200</v>
      </c>
      <c r="M12" s="11">
        <f>F36</f>
        <v>4287.2976744186044</v>
      </c>
      <c r="N12" s="11">
        <f t="shared" si="4"/>
        <v>1229.6587677725117</v>
      </c>
      <c r="O12" s="11">
        <f t="shared" si="5"/>
        <v>2221.1247672253257</v>
      </c>
    </row>
    <row r="13" spans="1:15" x14ac:dyDescent="0.2">
      <c r="A13" s="13">
        <v>41244</v>
      </c>
      <c r="B13" s="9">
        <f>'[1]2012'!B13</f>
        <v>51</v>
      </c>
      <c r="C13" s="9"/>
      <c r="D13" s="9">
        <f t="shared" si="0"/>
        <v>51</v>
      </c>
      <c r="E13" s="9">
        <f>'[1]2012'!E13</f>
        <v>20</v>
      </c>
      <c r="F13" s="9">
        <f t="shared" si="6"/>
        <v>2.5499999999999998</v>
      </c>
      <c r="G13" s="11">
        <f t="shared" ref="G13" si="9">F13+G12</f>
        <v>395.68027968638785</v>
      </c>
      <c r="H13" s="9">
        <f t="shared" si="8"/>
        <v>254.99999999999997</v>
      </c>
      <c r="I13" s="11"/>
      <c r="J13" s="177" t="s">
        <v>1025</v>
      </c>
      <c r="K13" s="9">
        <f t="shared" si="1"/>
        <v>2.5499999999999998</v>
      </c>
      <c r="L13" s="11">
        <f t="shared" si="2"/>
        <v>16</v>
      </c>
      <c r="M13" s="11">
        <f>F37</f>
        <v>1003.1117870722435</v>
      </c>
      <c r="N13" s="11">
        <f t="shared" si="4"/>
        <v>312.05865102639297</v>
      </c>
      <c r="O13" s="11">
        <f t="shared" si="5"/>
        <v>374.60980036297639</v>
      </c>
    </row>
    <row r="14" spans="1:15" x14ac:dyDescent="0.2">
      <c r="A14" s="13">
        <v>41275</v>
      </c>
      <c r="B14" s="9">
        <f>'[1]2013'!B2</f>
        <v>0</v>
      </c>
      <c r="C14" s="9"/>
      <c r="D14" s="9">
        <f t="shared" si="0"/>
        <v>0</v>
      </c>
      <c r="E14" s="9">
        <f>'[1]2013'!E2</f>
        <v>6</v>
      </c>
      <c r="F14" s="9">
        <f t="shared" si="6"/>
        <v>0</v>
      </c>
      <c r="G14" s="8">
        <v>0</v>
      </c>
      <c r="H14" s="9">
        <f t="shared" si="8"/>
        <v>0</v>
      </c>
      <c r="I14" s="11"/>
    </row>
    <row r="15" spans="1:15" x14ac:dyDescent="0.2">
      <c r="A15" s="13">
        <v>41306</v>
      </c>
      <c r="B15" s="9">
        <f>'[1]2013'!B3</f>
        <v>0</v>
      </c>
      <c r="C15" s="9"/>
      <c r="D15" s="9">
        <f t="shared" si="0"/>
        <v>0</v>
      </c>
      <c r="E15" s="9">
        <f>'[1]2013'!E3</f>
        <v>6</v>
      </c>
      <c r="F15" s="9">
        <f t="shared" si="6"/>
        <v>0</v>
      </c>
      <c r="G15" s="11">
        <f>F15+G14</f>
        <v>0</v>
      </c>
      <c r="H15" s="9">
        <f t="shared" si="8"/>
        <v>0</v>
      </c>
      <c r="I15" s="11"/>
    </row>
    <row r="16" spans="1:15" x14ac:dyDescent="0.2">
      <c r="A16" s="13">
        <v>41334</v>
      </c>
      <c r="B16" s="9">
        <f>'[1]2013'!B4</f>
        <v>0</v>
      </c>
      <c r="C16" s="9"/>
      <c r="D16" s="9">
        <f t="shared" si="0"/>
        <v>0</v>
      </c>
      <c r="E16" s="9">
        <f>'[1]2013'!E4</f>
        <v>6</v>
      </c>
      <c r="F16" s="9">
        <f t="shared" si="6"/>
        <v>0</v>
      </c>
      <c r="G16" s="11">
        <f t="shared" ref="G16:G25" si="10">F16+G15</f>
        <v>0</v>
      </c>
      <c r="H16" s="9">
        <f t="shared" si="8"/>
        <v>0</v>
      </c>
      <c r="I16" s="11"/>
    </row>
    <row r="17" spans="1:13" x14ac:dyDescent="0.2">
      <c r="A17" s="13">
        <v>41365</v>
      </c>
      <c r="B17" s="9">
        <f>'[1]2013'!B5</f>
        <v>14</v>
      </c>
      <c r="C17" s="9"/>
      <c r="D17" s="9">
        <f t="shared" si="0"/>
        <v>14</v>
      </c>
      <c r="E17" s="9">
        <f>'[1]2013'!E5</f>
        <v>6</v>
      </c>
      <c r="F17" s="9">
        <f t="shared" si="6"/>
        <v>2.3333333333333335</v>
      </c>
      <c r="G17" s="11">
        <f t="shared" si="10"/>
        <v>2.3333333333333335</v>
      </c>
      <c r="H17" s="9">
        <f t="shared" si="8"/>
        <v>233.33333333333334</v>
      </c>
      <c r="I17" s="11"/>
    </row>
    <row r="18" spans="1:13" x14ac:dyDescent="0.2">
      <c r="A18" s="13">
        <v>41395</v>
      </c>
      <c r="B18" s="9">
        <f>'[1]2013'!B6</f>
        <v>16</v>
      </c>
      <c r="C18" s="9"/>
      <c r="D18" s="9">
        <f t="shared" si="0"/>
        <v>16</v>
      </c>
      <c r="E18" s="9">
        <f>'[1]2013'!E6</f>
        <v>5</v>
      </c>
      <c r="F18" s="9">
        <f t="shared" si="6"/>
        <v>3.2</v>
      </c>
      <c r="G18" s="11">
        <f t="shared" si="10"/>
        <v>5.5333333333333332</v>
      </c>
      <c r="H18" s="9">
        <f t="shared" si="8"/>
        <v>320</v>
      </c>
      <c r="I18" s="11"/>
    </row>
    <row r="19" spans="1:13" x14ac:dyDescent="0.2">
      <c r="A19" s="13">
        <v>41426</v>
      </c>
      <c r="B19" s="9">
        <f>'[1]2013'!B7</f>
        <v>163</v>
      </c>
      <c r="C19" s="9"/>
      <c r="D19" s="9">
        <f t="shared" si="0"/>
        <v>163</v>
      </c>
      <c r="E19" s="9">
        <f>'[1]2013'!E7</f>
        <v>18</v>
      </c>
      <c r="F19" s="9">
        <f t="shared" si="6"/>
        <v>9.0555555555555554</v>
      </c>
      <c r="G19" s="11">
        <f t="shared" si="10"/>
        <v>14.588888888888889</v>
      </c>
      <c r="H19" s="9">
        <f t="shared" si="8"/>
        <v>905.55555555555554</v>
      </c>
      <c r="I19" s="11"/>
    </row>
    <row r="20" spans="1:13" x14ac:dyDescent="0.2">
      <c r="A20" s="13">
        <v>41456</v>
      </c>
      <c r="B20" s="9">
        <f>'[1]2013'!B8</f>
        <v>1889</v>
      </c>
      <c r="C20" s="9"/>
      <c r="D20" s="9">
        <f t="shared" si="0"/>
        <v>1889</v>
      </c>
      <c r="E20" s="9">
        <f>'[1]2013'!E8</f>
        <v>43</v>
      </c>
      <c r="F20" s="9">
        <f t="shared" si="6"/>
        <v>43.930232558139537</v>
      </c>
      <c r="G20" s="11">
        <f t="shared" si="10"/>
        <v>58.519121447028425</v>
      </c>
      <c r="H20" s="9">
        <f t="shared" si="8"/>
        <v>4393.0232558139533</v>
      </c>
      <c r="I20" s="11"/>
    </row>
    <row r="21" spans="1:13" x14ac:dyDescent="0.2">
      <c r="A21" s="13">
        <v>41487</v>
      </c>
      <c r="B21" s="9">
        <f>'[1]2013'!B9</f>
        <v>10166</v>
      </c>
      <c r="C21" s="9"/>
      <c r="D21" s="9">
        <f t="shared" si="0"/>
        <v>10166</v>
      </c>
      <c r="E21" s="9">
        <f>'[1]2013'!E9</f>
        <v>87</v>
      </c>
      <c r="F21" s="9">
        <f t="shared" si="6"/>
        <v>116.85057471264368</v>
      </c>
      <c r="G21" s="11">
        <f t="shared" si="10"/>
        <v>175.36969615967212</v>
      </c>
      <c r="H21" s="9">
        <f t="shared" si="8"/>
        <v>11685.057471264368</v>
      </c>
      <c r="I21" s="11"/>
    </row>
    <row r="22" spans="1:13" x14ac:dyDescent="0.2">
      <c r="A22" s="13">
        <v>41518</v>
      </c>
      <c r="B22" s="9">
        <f>'[1]2013'!B10</f>
        <v>19522</v>
      </c>
      <c r="C22" s="9"/>
      <c r="D22" s="9">
        <f t="shared" si="0"/>
        <v>19522</v>
      </c>
      <c r="E22" s="9">
        <f>'[1]2013'!E10</f>
        <v>116</v>
      </c>
      <c r="F22" s="9">
        <f>D22/E22</f>
        <v>168.29310344827587</v>
      </c>
      <c r="G22" s="11">
        <f t="shared" si="10"/>
        <v>343.66279960794799</v>
      </c>
      <c r="H22" s="9">
        <f t="shared" si="8"/>
        <v>16829.310344827587</v>
      </c>
      <c r="I22" s="11"/>
    </row>
    <row r="23" spans="1:13" x14ac:dyDescent="0.2">
      <c r="A23" s="13">
        <v>41548</v>
      </c>
      <c r="B23" s="9">
        <f>'[1]2013'!B11</f>
        <v>17842</v>
      </c>
      <c r="C23" s="9"/>
      <c r="D23" s="9">
        <f t="shared" si="0"/>
        <v>17842</v>
      </c>
      <c r="E23" s="9">
        <f>'[1]2013'!E11</f>
        <v>43</v>
      </c>
      <c r="F23" s="9">
        <f t="shared" si="6"/>
        <v>414.93023255813955</v>
      </c>
      <c r="G23" s="11">
        <f t="shared" si="10"/>
        <v>758.5930321660876</v>
      </c>
      <c r="H23" s="9">
        <f t="shared" si="8"/>
        <v>41493.023255813954</v>
      </c>
      <c r="I23" s="11"/>
    </row>
    <row r="24" spans="1:13" x14ac:dyDescent="0.2">
      <c r="A24" s="13">
        <v>41579</v>
      </c>
      <c r="B24" s="9">
        <f>'[1]2013'!B12</f>
        <v>5000</v>
      </c>
      <c r="C24" s="9"/>
      <c r="D24" s="9">
        <f t="shared" si="0"/>
        <v>5000</v>
      </c>
      <c r="E24" s="9">
        <f>'[1]2013'!E12</f>
        <v>25</v>
      </c>
      <c r="F24" s="9">
        <f t="shared" si="6"/>
        <v>200</v>
      </c>
      <c r="G24" s="11">
        <f t="shared" si="10"/>
        <v>958.5930321660876</v>
      </c>
      <c r="H24" s="9">
        <f t="shared" si="8"/>
        <v>20000</v>
      </c>
      <c r="I24" s="11"/>
    </row>
    <row r="25" spans="1:13" x14ac:dyDescent="0.2">
      <c r="A25" s="13">
        <v>41609</v>
      </c>
      <c r="B25" s="9">
        <f>'[1]2013'!B13</f>
        <v>48</v>
      </c>
      <c r="C25" s="9">
        <f>'[1]2013'!C13</f>
        <v>32</v>
      </c>
      <c r="D25" s="9">
        <f t="shared" si="0"/>
        <v>80</v>
      </c>
      <c r="E25" s="9">
        <f>'[1]2013'!E13</f>
        <v>5</v>
      </c>
      <c r="F25" s="9">
        <f t="shared" si="6"/>
        <v>16</v>
      </c>
      <c r="G25" s="11">
        <f t="shared" si="10"/>
        <v>974.5930321660876</v>
      </c>
      <c r="H25" s="9">
        <f t="shared" si="8"/>
        <v>1600</v>
      </c>
      <c r="I25" s="11"/>
    </row>
    <row r="26" spans="1:13" x14ac:dyDescent="0.2">
      <c r="A26" s="12">
        <v>41640</v>
      </c>
      <c r="B26" s="11"/>
      <c r="C26" s="11"/>
      <c r="D26" s="9">
        <f>'[1]2014'!B34</f>
        <v>318</v>
      </c>
      <c r="E26" s="10">
        <f>'[1]2014'!C34</f>
        <v>56</v>
      </c>
      <c r="F26" s="9">
        <f t="shared" si="6"/>
        <v>5.6785714285714288</v>
      </c>
      <c r="G26" s="11">
        <f>F26</f>
        <v>5.6785714285714288</v>
      </c>
      <c r="H26" s="9">
        <f t="shared" si="8"/>
        <v>567.85714285714289</v>
      </c>
      <c r="I26" s="11"/>
    </row>
    <row r="27" spans="1:13" x14ac:dyDescent="0.2">
      <c r="A27" s="12">
        <v>41671</v>
      </c>
      <c r="B27" s="11"/>
      <c r="C27" s="11"/>
      <c r="D27" s="9">
        <f>'[1]2014'!B35</f>
        <v>190.1</v>
      </c>
      <c r="E27" s="10">
        <f>'[1]2014'!C35</f>
        <v>66.75</v>
      </c>
      <c r="F27" s="9">
        <f t="shared" si="6"/>
        <v>2.8479400749063668</v>
      </c>
      <c r="G27" s="11">
        <f>F27+G26</f>
        <v>8.5265115034777956</v>
      </c>
      <c r="H27" s="9">
        <f t="shared" si="8"/>
        <v>284.79400749063666</v>
      </c>
      <c r="I27" s="11"/>
    </row>
    <row r="28" spans="1:13" x14ac:dyDescent="0.2">
      <c r="A28" s="12">
        <v>41699</v>
      </c>
      <c r="B28" s="11"/>
      <c r="C28" s="11"/>
      <c r="D28" s="9">
        <f>'[1]2014'!B36</f>
        <v>574.79999999999995</v>
      </c>
      <c r="E28" s="10">
        <f>'[1]2014'!C36</f>
        <v>78.75</v>
      </c>
      <c r="F28" s="9">
        <f t="shared" si="6"/>
        <v>7.2990476190476183</v>
      </c>
      <c r="G28" s="11">
        <f t="shared" ref="G28:G37" si="11">F28+G27</f>
        <v>15.825559122525414</v>
      </c>
      <c r="H28" s="9">
        <f t="shared" si="8"/>
        <v>729.90476190476181</v>
      </c>
      <c r="I28" s="11"/>
    </row>
    <row r="29" spans="1:13" x14ac:dyDescent="0.2">
      <c r="A29" s="12">
        <v>41730</v>
      </c>
      <c r="B29" s="11"/>
      <c r="C29" s="11"/>
      <c r="D29" s="9">
        <f>'[1]2014'!B37</f>
        <v>634.6</v>
      </c>
      <c r="E29" s="10">
        <f>'[1]2014'!C37</f>
        <v>110</v>
      </c>
      <c r="F29" s="9">
        <f t="shared" si="6"/>
        <v>5.7690909090909095</v>
      </c>
      <c r="G29" s="11">
        <f t="shared" si="11"/>
        <v>21.594650031616325</v>
      </c>
      <c r="H29" s="9">
        <f t="shared" si="8"/>
        <v>576.90909090909099</v>
      </c>
      <c r="I29" s="11"/>
    </row>
    <row r="30" spans="1:13" x14ac:dyDescent="0.2">
      <c r="A30" s="12">
        <v>41760</v>
      </c>
      <c r="B30" s="11"/>
      <c r="C30" s="11"/>
      <c r="D30" s="9">
        <f>'[1]2014'!B38</f>
        <v>308.3</v>
      </c>
      <c r="E30" s="10">
        <f>'[1]2014'!C38</f>
        <v>130.6</v>
      </c>
      <c r="F30" s="9">
        <f t="shared" si="6"/>
        <v>2.3606431852986218</v>
      </c>
      <c r="G30" s="11">
        <f t="shared" si="11"/>
        <v>23.955293216914946</v>
      </c>
      <c r="H30" s="9">
        <f t="shared" si="8"/>
        <v>236.06431852986219</v>
      </c>
      <c r="I30" s="11"/>
    </row>
    <row r="31" spans="1:13" x14ac:dyDescent="0.2">
      <c r="A31" s="12">
        <v>41791</v>
      </c>
      <c r="B31" s="11"/>
      <c r="C31" s="11"/>
      <c r="D31" s="9">
        <f>'[1]2014'!B39</f>
        <v>759.9</v>
      </c>
      <c r="E31" s="10">
        <f>'[1]2014'!C39</f>
        <v>144.5</v>
      </c>
      <c r="F31" s="9">
        <f t="shared" si="6"/>
        <v>5.2588235294117647</v>
      </c>
      <c r="G31" s="11">
        <f t="shared" si="11"/>
        <v>29.21411674632671</v>
      </c>
      <c r="H31" s="9">
        <f t="shared" si="8"/>
        <v>525.88235294117646</v>
      </c>
      <c r="I31" s="11"/>
    </row>
    <row r="32" spans="1:13" x14ac:dyDescent="0.2">
      <c r="A32" s="12">
        <v>41821</v>
      </c>
      <c r="B32" s="11"/>
      <c r="C32" s="11"/>
      <c r="D32" s="9">
        <f>'[1]2014'!B40</f>
        <v>22857.8</v>
      </c>
      <c r="E32" s="10">
        <f>'[1]2014'!C40</f>
        <v>181.4</v>
      </c>
      <c r="F32" s="9">
        <f t="shared" si="6"/>
        <v>126.0077177508269</v>
      </c>
      <c r="G32" s="11">
        <f t="shared" si="11"/>
        <v>155.22183449715362</v>
      </c>
      <c r="H32" s="9">
        <f t="shared" si="8"/>
        <v>12600.771775082691</v>
      </c>
      <c r="I32" s="11"/>
      <c r="M32" s="105" t="s">
        <v>926</v>
      </c>
    </row>
    <row r="33" spans="1:13" x14ac:dyDescent="0.2">
      <c r="A33" s="12">
        <v>41852</v>
      </c>
      <c r="B33" s="11"/>
      <c r="C33" s="11"/>
      <c r="D33" s="9">
        <f>'[1]2014'!B41</f>
        <v>115520.9</v>
      </c>
      <c r="E33" s="10">
        <f>'[1]2014'!C41</f>
        <v>229.5</v>
      </c>
      <c r="F33" s="9">
        <f t="shared" si="6"/>
        <v>503.35904139433546</v>
      </c>
      <c r="G33" s="11">
        <f t="shared" si="11"/>
        <v>658.58087589148909</v>
      </c>
      <c r="H33" s="9">
        <f t="shared" si="8"/>
        <v>50335.904139433544</v>
      </c>
      <c r="I33" s="11"/>
      <c r="M33" s="105" t="s">
        <v>927</v>
      </c>
    </row>
    <row r="34" spans="1:13" x14ac:dyDescent="0.2">
      <c r="A34" s="12">
        <v>41883</v>
      </c>
      <c r="B34" s="11"/>
      <c r="C34" s="11"/>
      <c r="D34" s="9">
        <f>'[1]2014'!B42</f>
        <v>136164.20000000001</v>
      </c>
      <c r="E34" s="10">
        <f>'[1]2014'!C42</f>
        <v>168.5</v>
      </c>
      <c r="F34" s="9">
        <f t="shared" si="6"/>
        <v>808.09614243323449</v>
      </c>
      <c r="G34" s="11">
        <f t="shared" si="11"/>
        <v>1466.6770183247236</v>
      </c>
      <c r="H34" s="9">
        <f t="shared" si="8"/>
        <v>80809.614243323449</v>
      </c>
      <c r="I34" s="11"/>
      <c r="M34" s="105" t="s">
        <v>884</v>
      </c>
    </row>
    <row r="35" spans="1:13" x14ac:dyDescent="0.2">
      <c r="A35" s="12">
        <v>41913</v>
      </c>
      <c r="B35" s="11"/>
      <c r="C35" s="11"/>
      <c r="D35" s="9">
        <f>'[1]2014'!B43</f>
        <v>346344.5</v>
      </c>
      <c r="E35" s="10">
        <f>'[1]2014'!C43</f>
        <v>129.19999999999999</v>
      </c>
      <c r="F35" s="9">
        <f t="shared" si="6"/>
        <v>2680.6849845201241</v>
      </c>
      <c r="G35" s="11">
        <f t="shared" si="11"/>
        <v>4147.3620028448477</v>
      </c>
      <c r="H35" s="9">
        <f t="shared" si="8"/>
        <v>268068.49845201243</v>
      </c>
      <c r="I35" s="11"/>
      <c r="M35" s="105" t="s">
        <v>928</v>
      </c>
    </row>
    <row r="36" spans="1:13" x14ac:dyDescent="0.2">
      <c r="A36" s="12">
        <v>41944</v>
      </c>
      <c r="B36" s="11"/>
      <c r="C36" s="11"/>
      <c r="D36" s="9">
        <f>'[1]2014'!B44</f>
        <v>368707.6</v>
      </c>
      <c r="E36" s="10">
        <f>'[1]2014'!C44</f>
        <v>86</v>
      </c>
      <c r="F36" s="9">
        <f t="shared" si="6"/>
        <v>4287.2976744186044</v>
      </c>
      <c r="G36" s="11">
        <f t="shared" si="11"/>
        <v>8434.6596772634512</v>
      </c>
      <c r="H36" s="9">
        <f t="shared" si="8"/>
        <v>428729.76744186046</v>
      </c>
      <c r="I36" s="11"/>
      <c r="M36" s="105" t="s">
        <v>886</v>
      </c>
    </row>
    <row r="37" spans="1:13" x14ac:dyDescent="0.2">
      <c r="A37" s="12">
        <v>41974</v>
      </c>
      <c r="B37" s="11"/>
      <c r="C37" s="11"/>
      <c r="D37" s="9">
        <f>'[1]2014'!B45</f>
        <v>65954.600000000006</v>
      </c>
      <c r="E37" s="10">
        <f>'[1]2014'!C45</f>
        <v>65.75</v>
      </c>
      <c r="F37" s="9">
        <f t="shared" si="6"/>
        <v>1003.1117870722435</v>
      </c>
      <c r="G37" s="11">
        <f t="shared" si="11"/>
        <v>9437.771464335694</v>
      </c>
      <c r="H37" s="9">
        <f t="shared" si="8"/>
        <v>100311.17870722435</v>
      </c>
      <c r="I37" s="11"/>
      <c r="M37" s="105" t="s">
        <v>887</v>
      </c>
    </row>
    <row r="38" spans="1:13" x14ac:dyDescent="0.2">
      <c r="A38" s="12">
        <v>42005</v>
      </c>
      <c r="B38" s="11"/>
      <c r="C38" s="11"/>
      <c r="D38" s="37">
        <v>24035.5</v>
      </c>
      <c r="E38" s="38">
        <v>84.8</v>
      </c>
      <c r="F38" s="9">
        <f>D38/E38</f>
        <v>283.4375</v>
      </c>
      <c r="G38" s="11">
        <f>F38</f>
        <v>283.4375</v>
      </c>
      <c r="H38" s="9">
        <f>F38*100</f>
        <v>28343.75</v>
      </c>
      <c r="I38" s="11"/>
      <c r="M38" s="105" t="s">
        <v>888</v>
      </c>
    </row>
    <row r="39" spans="1:13" x14ac:dyDescent="0.2">
      <c r="A39" s="12">
        <v>42036</v>
      </c>
      <c r="B39" s="11"/>
      <c r="C39" s="11"/>
      <c r="D39" s="37">
        <v>1001.5</v>
      </c>
      <c r="E39" s="38">
        <v>91</v>
      </c>
      <c r="F39" s="9">
        <f t="shared" ref="F39:F48" si="12">D39/E39</f>
        <v>11.005494505494505</v>
      </c>
      <c r="G39" s="11">
        <f>F39+G38</f>
        <v>294.44299450549448</v>
      </c>
      <c r="H39" s="9">
        <f t="shared" ref="H39:H48" si="13">F39*100</f>
        <v>1100.5494505494505</v>
      </c>
      <c r="I39" s="11"/>
      <c r="K39" s="8">
        <v>2016</v>
      </c>
      <c r="M39" s="105" t="s">
        <v>929</v>
      </c>
    </row>
    <row r="40" spans="1:13" x14ac:dyDescent="0.2">
      <c r="A40" s="12">
        <v>42064</v>
      </c>
      <c r="B40" s="11"/>
      <c r="C40" s="11"/>
      <c r="D40" s="37">
        <v>271.5</v>
      </c>
      <c r="E40" s="38">
        <v>118.25</v>
      </c>
      <c r="F40" s="9">
        <f t="shared" si="12"/>
        <v>2.2959830866807609</v>
      </c>
      <c r="G40" s="11">
        <f t="shared" ref="G40:G49" si="14">F40+G39</f>
        <v>296.73897759217522</v>
      </c>
      <c r="H40" s="9">
        <f t="shared" si="13"/>
        <v>229.5983086680761</v>
      </c>
      <c r="I40" s="11"/>
      <c r="M40" s="105" t="s">
        <v>930</v>
      </c>
    </row>
    <row r="41" spans="1:13" x14ac:dyDescent="0.2">
      <c r="A41" s="12">
        <v>42095</v>
      </c>
      <c r="B41" s="11"/>
      <c r="C41" s="11"/>
      <c r="D41" s="37">
        <v>1427.5</v>
      </c>
      <c r="E41" s="38">
        <v>150.80000000000001</v>
      </c>
      <c r="F41" s="9">
        <f>D41/E41</f>
        <v>9.4661803713527846</v>
      </c>
      <c r="G41" s="11">
        <f t="shared" si="14"/>
        <v>306.20515796352799</v>
      </c>
      <c r="H41" s="9">
        <f t="shared" si="13"/>
        <v>946.61803713527843</v>
      </c>
      <c r="I41" s="11"/>
      <c r="M41" s="105" t="s">
        <v>931</v>
      </c>
    </row>
    <row r="42" spans="1:13" x14ac:dyDescent="0.2">
      <c r="A42" s="12">
        <v>42125</v>
      </c>
      <c r="B42" s="11"/>
      <c r="C42" s="11"/>
      <c r="D42" s="37">
        <v>1608</v>
      </c>
      <c r="E42" s="38">
        <v>184.25</v>
      </c>
      <c r="F42" s="9">
        <f t="shared" si="12"/>
        <v>8.7272727272727266</v>
      </c>
      <c r="G42" s="11">
        <f t="shared" si="14"/>
        <v>314.93243069080074</v>
      </c>
      <c r="H42" s="9">
        <f t="shared" si="13"/>
        <v>872.72727272727263</v>
      </c>
      <c r="I42" s="11"/>
      <c r="M42" s="105" t="s">
        <v>932</v>
      </c>
    </row>
    <row r="43" spans="1:13" s="19" customFormat="1" x14ac:dyDescent="0.2">
      <c r="A43" s="17">
        <v>42156</v>
      </c>
      <c r="B43" s="18"/>
      <c r="C43" s="18"/>
      <c r="D43" s="37">
        <v>1660.25</v>
      </c>
      <c r="E43" s="38">
        <v>213</v>
      </c>
      <c r="F43" s="9">
        <f>D43/E43</f>
        <v>7.794600938967136</v>
      </c>
      <c r="G43" s="11">
        <f t="shared" si="14"/>
        <v>322.72703162976791</v>
      </c>
      <c r="H43" s="9">
        <f t="shared" si="13"/>
        <v>779.4600938967136</v>
      </c>
      <c r="I43" s="11"/>
      <c r="M43" s="105" t="s">
        <v>933</v>
      </c>
    </row>
    <row r="44" spans="1:13" s="19" customFormat="1" x14ac:dyDescent="0.2">
      <c r="A44" s="17">
        <v>42186</v>
      </c>
      <c r="B44" s="18"/>
      <c r="C44" s="18"/>
      <c r="D44" s="37">
        <v>23404.550000000003</v>
      </c>
      <c r="E44" s="38">
        <v>237</v>
      </c>
      <c r="F44" s="9">
        <f t="shared" si="12"/>
        <v>98.753375527426172</v>
      </c>
      <c r="G44" s="11">
        <f t="shared" si="14"/>
        <v>421.48040715719407</v>
      </c>
      <c r="H44" s="9">
        <f>F44*100</f>
        <v>9875.3375527426178</v>
      </c>
      <c r="I44" s="11"/>
    </row>
    <row r="45" spans="1:13" x14ac:dyDescent="0.2">
      <c r="A45" s="17">
        <v>42217</v>
      </c>
      <c r="B45" s="18"/>
      <c r="C45" s="18"/>
      <c r="D45" s="37">
        <v>32450</v>
      </c>
      <c r="E45" s="38">
        <v>291</v>
      </c>
      <c r="F45" s="9">
        <f t="shared" si="12"/>
        <v>111.51202749140893</v>
      </c>
      <c r="G45" s="11">
        <f t="shared" si="14"/>
        <v>532.99243464860297</v>
      </c>
      <c r="H45" s="9">
        <f t="shared" si="13"/>
        <v>11151.202749140894</v>
      </c>
      <c r="I45" s="11"/>
    </row>
    <row r="46" spans="1:13" x14ac:dyDescent="0.2">
      <c r="A46" s="12">
        <v>42248</v>
      </c>
      <c r="B46" s="11"/>
      <c r="C46" s="11"/>
      <c r="D46" s="37">
        <v>136464.5</v>
      </c>
      <c r="E46" s="38">
        <v>266</v>
      </c>
      <c r="F46" s="9">
        <f t="shared" si="12"/>
        <v>513.02443609022555</v>
      </c>
      <c r="G46" s="11">
        <f t="shared" si="14"/>
        <v>1046.0168707388284</v>
      </c>
      <c r="H46" s="9">
        <f t="shared" si="13"/>
        <v>51302.443609022557</v>
      </c>
      <c r="I46" s="11"/>
    </row>
    <row r="47" spans="1:13" x14ac:dyDescent="0.2">
      <c r="A47" s="12">
        <v>42278</v>
      </c>
      <c r="B47" s="11"/>
      <c r="C47" s="11"/>
      <c r="D47" s="37">
        <v>170340</v>
      </c>
      <c r="E47" s="38">
        <v>152.80000000000001</v>
      </c>
      <c r="F47" s="9">
        <f t="shared" si="12"/>
        <v>1114.7905759162302</v>
      </c>
      <c r="G47" s="11">
        <f t="shared" si="14"/>
        <v>2160.8074466550588</v>
      </c>
      <c r="H47" s="9">
        <f t="shared" si="13"/>
        <v>111479.05759162302</v>
      </c>
      <c r="I47" s="11"/>
    </row>
    <row r="48" spans="1:13" x14ac:dyDescent="0.2">
      <c r="A48" s="12">
        <v>42309</v>
      </c>
      <c r="B48" s="11"/>
      <c r="C48" s="11"/>
      <c r="D48" s="37">
        <v>129729</v>
      </c>
      <c r="E48" s="38">
        <v>105.5</v>
      </c>
      <c r="F48" s="9">
        <f t="shared" si="12"/>
        <v>1229.6587677725117</v>
      </c>
      <c r="G48" s="11">
        <f t="shared" si="14"/>
        <v>3390.4662144275708</v>
      </c>
      <c r="H48" s="9">
        <f t="shared" si="13"/>
        <v>122965.87677725118</v>
      </c>
      <c r="I48" s="11"/>
    </row>
    <row r="49" spans="1:9" x14ac:dyDescent="0.2">
      <c r="A49" s="12">
        <v>42339</v>
      </c>
      <c r="B49" s="11"/>
      <c r="C49" s="11"/>
      <c r="D49" s="37">
        <v>26603</v>
      </c>
      <c r="E49" s="38">
        <v>85.25</v>
      </c>
      <c r="F49" s="9">
        <f>D49/E49</f>
        <v>312.05865102639297</v>
      </c>
      <c r="G49" s="11">
        <f t="shared" si="14"/>
        <v>3702.5248654539637</v>
      </c>
      <c r="H49" s="9">
        <f>F49*100</f>
        <v>31205.865102639298</v>
      </c>
      <c r="I49" s="11"/>
    </row>
    <row r="50" spans="1:9" x14ac:dyDescent="0.2">
      <c r="A50" s="17">
        <v>42370</v>
      </c>
      <c r="D50" s="18">
        <f>SYNTHESE!B42</f>
        <v>7394.6999999999989</v>
      </c>
      <c r="E50" s="18">
        <f>SYNTHESE!C42</f>
        <v>129</v>
      </c>
      <c r="F50" s="9">
        <f t="shared" ref="F50:F61" si="15">D50/E50</f>
        <v>57.32325581395348</v>
      </c>
      <c r="G50" s="11">
        <f>F50</f>
        <v>57.32325581395348</v>
      </c>
      <c r="H50" s="9">
        <f t="shared" ref="H50:H61" si="16">F50*100</f>
        <v>5732.3255813953483</v>
      </c>
      <c r="I50" s="11"/>
    </row>
    <row r="51" spans="1:9" x14ac:dyDescent="0.2">
      <c r="A51" s="12">
        <v>42401</v>
      </c>
      <c r="D51" s="18">
        <f>SYNTHESE!B43</f>
        <v>1425</v>
      </c>
      <c r="E51" s="18">
        <f>SYNTHESE!C43</f>
        <v>127</v>
      </c>
      <c r="F51" s="9">
        <f t="shared" si="15"/>
        <v>11.220472440944881</v>
      </c>
      <c r="G51" s="11">
        <f>F51+G50</f>
        <v>68.543728254898355</v>
      </c>
      <c r="H51" s="9">
        <f t="shared" si="16"/>
        <v>1122.0472440944882</v>
      </c>
      <c r="I51" s="11"/>
    </row>
    <row r="52" spans="1:9" x14ac:dyDescent="0.2">
      <c r="A52" s="12">
        <v>42430</v>
      </c>
      <c r="D52" s="18">
        <f>SYNTHESE!B44</f>
        <v>706</v>
      </c>
      <c r="E52" s="18">
        <f>SYNTHESE!C44</f>
        <v>144.80000000000001</v>
      </c>
      <c r="F52" s="9">
        <f>D52/E52</f>
        <v>4.8756906077348061</v>
      </c>
      <c r="G52" s="11">
        <f t="shared" ref="G52:G61" si="17">F52+G51</f>
        <v>73.419418862633165</v>
      </c>
      <c r="H52" s="9">
        <f t="shared" si="16"/>
        <v>487.5690607734806</v>
      </c>
      <c r="I52" s="11"/>
    </row>
    <row r="53" spans="1:9" x14ac:dyDescent="0.2">
      <c r="A53" s="12">
        <v>42461</v>
      </c>
      <c r="D53" s="18">
        <f>SYNTHESE!B45</f>
        <v>1232</v>
      </c>
      <c r="E53" s="18">
        <f>SYNTHESE!C45</f>
        <v>160</v>
      </c>
      <c r="F53" s="9">
        <f>D53/E53</f>
        <v>7.7</v>
      </c>
      <c r="G53" s="11">
        <f t="shared" si="17"/>
        <v>81.119418862633168</v>
      </c>
      <c r="H53" s="9">
        <f t="shared" si="16"/>
        <v>770</v>
      </c>
      <c r="I53" s="11"/>
    </row>
    <row r="54" spans="1:9" x14ac:dyDescent="0.2">
      <c r="A54" s="12">
        <v>42491</v>
      </c>
      <c r="D54" s="18">
        <f>SYNTHESE!B46</f>
        <v>1170.5</v>
      </c>
      <c r="E54" s="18">
        <f>SYNTHESE!C46</f>
        <v>192.25</v>
      </c>
      <c r="F54" s="9">
        <f t="shared" si="15"/>
        <v>6.0884265279583873</v>
      </c>
      <c r="G54" s="11">
        <f t="shared" si="17"/>
        <v>87.207845390591558</v>
      </c>
      <c r="H54" s="9">
        <f t="shared" si="16"/>
        <v>608.84265279583872</v>
      </c>
      <c r="I54" s="11"/>
    </row>
    <row r="55" spans="1:9" x14ac:dyDescent="0.2">
      <c r="A55" s="17">
        <v>42522</v>
      </c>
      <c r="D55" s="18">
        <f>SYNTHESE!B47</f>
        <v>6633.25</v>
      </c>
      <c r="E55" s="18">
        <f>SYNTHESE!C47</f>
        <v>232.2</v>
      </c>
      <c r="F55" s="9">
        <f>D55/E55</f>
        <v>28.566968130921619</v>
      </c>
      <c r="G55" s="11">
        <f t="shared" si="17"/>
        <v>115.77481352151318</v>
      </c>
      <c r="H55" s="9">
        <f t="shared" si="16"/>
        <v>2856.6968130921618</v>
      </c>
      <c r="I55" s="11"/>
    </row>
    <row r="56" spans="1:9" x14ac:dyDescent="0.2">
      <c r="A56" s="12">
        <v>42552</v>
      </c>
      <c r="D56" s="18">
        <f>SYNTHESE!B48</f>
        <v>80247.25</v>
      </c>
      <c r="E56" s="18">
        <f>SYNTHESE!C48</f>
        <v>241.75</v>
      </c>
      <c r="F56" s="9">
        <f t="shared" si="15"/>
        <v>331.94312306101347</v>
      </c>
      <c r="G56" s="11">
        <f t="shared" si="17"/>
        <v>447.71793658252665</v>
      </c>
      <c r="H56" s="9">
        <f t="shared" si="16"/>
        <v>33194.312306101347</v>
      </c>
      <c r="I56" s="11"/>
    </row>
    <row r="57" spans="1:9" x14ac:dyDescent="0.2">
      <c r="A57" s="12">
        <v>42583</v>
      </c>
      <c r="D57" s="18">
        <f>SYNTHESE!B49</f>
        <v>190133.26666666666</v>
      </c>
      <c r="E57" s="18">
        <f>SYNTHESE!C49</f>
        <v>249.75</v>
      </c>
      <c r="F57" s="9">
        <f t="shared" si="15"/>
        <v>761.29436102769432</v>
      </c>
      <c r="G57" s="11">
        <f t="shared" si="17"/>
        <v>1209.0122976102209</v>
      </c>
      <c r="H57" s="9">
        <f t="shared" si="16"/>
        <v>76129.436102769425</v>
      </c>
      <c r="I57" s="11"/>
    </row>
    <row r="58" spans="1:9" x14ac:dyDescent="0.2">
      <c r="A58" s="12">
        <v>42614</v>
      </c>
      <c r="D58" s="18">
        <f>SYNTHESE!B50</f>
        <v>412865.45</v>
      </c>
      <c r="E58" s="18">
        <f>SYNTHESE!C50</f>
        <v>236</v>
      </c>
      <c r="F58" s="9">
        <f t="shared" si="15"/>
        <v>1749.429872881356</v>
      </c>
      <c r="G58" s="11">
        <f>F58+G57</f>
        <v>2958.4421704915767</v>
      </c>
      <c r="H58" s="9">
        <f t="shared" si="16"/>
        <v>174942.9872881356</v>
      </c>
      <c r="I58" s="11"/>
    </row>
    <row r="59" spans="1:9" x14ac:dyDescent="0.2">
      <c r="A59" s="12">
        <v>42644</v>
      </c>
      <c r="D59" s="18">
        <f>SYNTHESE!B51</f>
        <v>224443.55</v>
      </c>
      <c r="E59" s="18">
        <f>SYNTHESE!C51</f>
        <v>177.75</v>
      </c>
      <c r="F59" s="9">
        <f t="shared" si="15"/>
        <v>1262.6922644163151</v>
      </c>
      <c r="G59" s="11">
        <f t="shared" si="17"/>
        <v>4221.1344349078918</v>
      </c>
      <c r="H59" s="9">
        <f t="shared" si="16"/>
        <v>126269.2264416315</v>
      </c>
      <c r="I59" s="11"/>
    </row>
    <row r="60" spans="1:9" x14ac:dyDescent="0.2">
      <c r="A60" s="17">
        <v>42675</v>
      </c>
      <c r="D60" s="18">
        <f>SYNTHESE!B52</f>
        <v>298186</v>
      </c>
      <c r="E60" s="18">
        <f>SYNTHESE!C52</f>
        <v>134.25</v>
      </c>
      <c r="F60" s="9">
        <f t="shared" si="15"/>
        <v>2221.1247672253257</v>
      </c>
      <c r="G60" s="11">
        <f t="shared" si="17"/>
        <v>6442.2592021332175</v>
      </c>
      <c r="H60" s="9">
        <f t="shared" si="16"/>
        <v>222112.47672253256</v>
      </c>
      <c r="I60" s="11"/>
    </row>
    <row r="61" spans="1:9" x14ac:dyDescent="0.2">
      <c r="A61" s="12">
        <v>42705</v>
      </c>
      <c r="D61" s="18">
        <f>SYNTHESE!B53</f>
        <v>41282</v>
      </c>
      <c r="E61" s="18">
        <f>SYNTHESE!C53</f>
        <v>110.2</v>
      </c>
      <c r="F61" s="9">
        <f t="shared" si="15"/>
        <v>374.60980036297639</v>
      </c>
      <c r="G61" s="11">
        <f t="shared" si="17"/>
        <v>6816.8690024961943</v>
      </c>
      <c r="H61" s="9">
        <f t="shared" si="16"/>
        <v>37460.980036297638</v>
      </c>
      <c r="I61" s="11"/>
    </row>
  </sheetData>
  <pageMargins left="0.7" right="0.7" top="0.75" bottom="0.75" header="0.3" footer="0.3"/>
  <pageSetup paperSize="9" scale="9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"/>
  <sheetViews>
    <sheetView topLeftCell="AM1" workbookViewId="0">
      <selection activeCell="BC38" sqref="BC38"/>
    </sheetView>
  </sheetViews>
  <sheetFormatPr baseColWidth="10" defaultRowHeight="12.75" x14ac:dyDescent="0.2"/>
  <cols>
    <col min="1" max="1" width="13.5703125" bestFit="1" customWidth="1"/>
    <col min="2" max="2" width="12.5703125" bestFit="1" customWidth="1"/>
    <col min="3" max="30" width="11.5703125" bestFit="1" customWidth="1"/>
    <col min="31" max="46" width="12.5703125" bestFit="1" customWidth="1"/>
    <col min="47" max="48" width="13.5703125" bestFit="1" customWidth="1"/>
    <col min="49" max="50" width="12.5703125" bestFit="1" customWidth="1"/>
    <col min="51" max="51" width="11.5703125" bestFit="1" customWidth="1"/>
    <col min="52" max="53" width="12.5703125" bestFit="1" customWidth="1"/>
  </cols>
  <sheetData>
    <row r="1" spans="1:53" x14ac:dyDescent="0.2">
      <c r="A1" s="20" t="s">
        <v>1039</v>
      </c>
      <c r="B1" s="20"/>
    </row>
    <row r="2" spans="1:53" s="192" customFormat="1" x14ac:dyDescent="0.2">
      <c r="A2" s="190"/>
      <c r="B2" s="191">
        <v>1</v>
      </c>
      <c r="C2" s="191">
        <v>2</v>
      </c>
      <c r="D2" s="191">
        <v>3</v>
      </c>
      <c r="E2" s="191">
        <v>4</v>
      </c>
      <c r="F2" s="191">
        <v>5</v>
      </c>
      <c r="G2" s="191">
        <v>6</v>
      </c>
      <c r="H2" s="191">
        <v>7</v>
      </c>
      <c r="I2" s="191">
        <v>8</v>
      </c>
      <c r="J2" s="191">
        <v>9</v>
      </c>
      <c r="K2" s="191">
        <v>10</v>
      </c>
      <c r="L2" s="191">
        <v>11</v>
      </c>
      <c r="M2" s="191">
        <v>12</v>
      </c>
      <c r="N2" s="191">
        <v>13</v>
      </c>
      <c r="O2" s="191">
        <v>14</v>
      </c>
      <c r="P2" s="191">
        <v>15</v>
      </c>
      <c r="Q2" s="191">
        <v>16</v>
      </c>
      <c r="R2" s="191">
        <v>17</v>
      </c>
      <c r="S2" s="191">
        <v>18</v>
      </c>
      <c r="T2" s="191">
        <v>19</v>
      </c>
      <c r="U2" s="191">
        <v>20</v>
      </c>
      <c r="V2" s="191">
        <v>21</v>
      </c>
      <c r="W2" s="191">
        <v>22</v>
      </c>
      <c r="X2" s="191">
        <v>23</v>
      </c>
      <c r="Y2" s="191">
        <v>24</v>
      </c>
      <c r="Z2" s="191">
        <v>25</v>
      </c>
      <c r="AA2" s="191">
        <v>26</v>
      </c>
      <c r="AB2" s="191">
        <v>27</v>
      </c>
      <c r="AC2" s="191">
        <v>28</v>
      </c>
      <c r="AD2" s="191">
        <v>29</v>
      </c>
      <c r="AE2" s="191">
        <v>30</v>
      </c>
      <c r="AF2" s="191">
        <v>31</v>
      </c>
      <c r="AG2" s="191">
        <v>32</v>
      </c>
      <c r="AH2" s="191">
        <v>33</v>
      </c>
      <c r="AI2" s="191">
        <v>34</v>
      </c>
      <c r="AJ2" s="191">
        <v>35</v>
      </c>
      <c r="AK2" s="191">
        <v>36</v>
      </c>
      <c r="AL2" s="191">
        <v>37</v>
      </c>
      <c r="AM2" s="191">
        <v>38</v>
      </c>
      <c r="AN2" s="191">
        <v>39</v>
      </c>
      <c r="AO2" s="191">
        <v>40</v>
      </c>
      <c r="AP2" s="191">
        <v>41</v>
      </c>
      <c r="AQ2" s="191">
        <v>42</v>
      </c>
      <c r="AR2" s="191">
        <v>43</v>
      </c>
      <c r="AS2" s="191">
        <v>44</v>
      </c>
      <c r="AT2" s="191">
        <v>45</v>
      </c>
      <c r="AU2" s="191">
        <v>46</v>
      </c>
      <c r="AV2" s="191">
        <v>47</v>
      </c>
      <c r="AW2" s="191">
        <v>48</v>
      </c>
      <c r="AX2" s="191">
        <v>49</v>
      </c>
      <c r="AY2" s="191">
        <v>50</v>
      </c>
      <c r="AZ2" s="191">
        <v>51</v>
      </c>
      <c r="BA2" s="191">
        <v>52</v>
      </c>
    </row>
    <row r="3" spans="1:53" s="204" customFormat="1" x14ac:dyDescent="0.2">
      <c r="A3" s="210">
        <v>2014</v>
      </c>
      <c r="B3" s="203">
        <v>1.180327868852459</v>
      </c>
      <c r="C3" s="203">
        <v>2.7105263157894739</v>
      </c>
      <c r="D3" s="203">
        <v>0.36507936507936506</v>
      </c>
      <c r="E3" s="203">
        <v>1.26</v>
      </c>
      <c r="F3" s="203">
        <v>0.83823529411764708</v>
      </c>
      <c r="G3" s="203">
        <v>0.8</v>
      </c>
      <c r="H3" s="203">
        <v>0.12063492063492062</v>
      </c>
      <c r="I3" s="203">
        <v>1.5970588235294116</v>
      </c>
      <c r="J3" s="203">
        <v>0.41648351648351645</v>
      </c>
      <c r="K3" s="203">
        <v>1.026027397260274</v>
      </c>
      <c r="L3" s="203">
        <v>1.8144736842105265</v>
      </c>
      <c r="M3" s="203">
        <v>2.4204545454545454</v>
      </c>
      <c r="N3" s="203">
        <v>1.9102564102564104</v>
      </c>
      <c r="O3" s="203">
        <v>2.6768421052631579</v>
      </c>
      <c r="P3" s="203">
        <v>1.4188235294117646</v>
      </c>
      <c r="Q3" s="203">
        <v>1.4195121951219514</v>
      </c>
      <c r="R3" s="203">
        <v>0.62116788321167882</v>
      </c>
      <c r="S3" s="203">
        <v>0.50238095238095237</v>
      </c>
      <c r="T3" s="203">
        <v>0.31300813008130079</v>
      </c>
      <c r="U3" s="203">
        <v>0.51449275362318836</v>
      </c>
      <c r="V3" s="203">
        <v>0.16549295774647887</v>
      </c>
      <c r="W3" s="203">
        <v>0.90322580645161288</v>
      </c>
      <c r="X3" s="203">
        <v>0.79594594594594592</v>
      </c>
      <c r="Y3" s="203">
        <v>0.97804878048780486</v>
      </c>
      <c r="Z3" s="203">
        <v>1.2316770186335404</v>
      </c>
      <c r="AA3" s="203">
        <v>2.2157534246575343</v>
      </c>
      <c r="AB3" s="203">
        <v>2.6664739884393063</v>
      </c>
      <c r="AC3" s="203">
        <v>7.3813793103448271</v>
      </c>
      <c r="AD3" s="203">
        <v>14.399507389162563</v>
      </c>
      <c r="AE3" s="203">
        <v>35.884782608695652</v>
      </c>
      <c r="AF3" s="203">
        <v>58.417326732673267</v>
      </c>
      <c r="AG3" s="203">
        <v>99.736725663716811</v>
      </c>
      <c r="AH3" s="203">
        <v>142.87446808510637</v>
      </c>
      <c r="AI3" s="203">
        <v>133.02148760330579</v>
      </c>
      <c r="AJ3" s="203">
        <v>126.5753488372093</v>
      </c>
      <c r="AK3" s="203">
        <v>165.48808290155441</v>
      </c>
      <c r="AL3" s="203">
        <v>176.98447204968943</v>
      </c>
      <c r="AM3" s="203">
        <v>182.82285714285715</v>
      </c>
      <c r="AN3" s="203">
        <v>301.63103448275859</v>
      </c>
      <c r="AO3" s="203">
        <v>309.99371069182388</v>
      </c>
      <c r="AP3" s="203">
        <v>483.81428571428569</v>
      </c>
      <c r="AQ3" s="203">
        <v>580.86111111111109</v>
      </c>
      <c r="AR3" s="203">
        <v>688.68260869565222</v>
      </c>
      <c r="AS3" s="203">
        <v>725.79716981132071</v>
      </c>
      <c r="AT3" s="203">
        <v>588.89148936170216</v>
      </c>
      <c r="AU3" s="203">
        <v>1052.0307692307692</v>
      </c>
      <c r="AV3" s="203">
        <v>1938.448717948718</v>
      </c>
      <c r="AW3" s="203">
        <v>819.97530864197529</v>
      </c>
      <c r="AX3" s="203">
        <v>531.030303030303</v>
      </c>
      <c r="AY3" s="203">
        <v>80.089156626506025</v>
      </c>
      <c r="AZ3" s="203">
        <v>400.01176470588234</v>
      </c>
      <c r="BA3" s="203">
        <v>61.247619047619047</v>
      </c>
    </row>
    <row r="4" spans="1:53" s="204" customFormat="1" x14ac:dyDescent="0.2">
      <c r="A4" s="210">
        <v>2015</v>
      </c>
      <c r="B4" s="205">
        <v>118.1125</v>
      </c>
      <c r="C4" s="204">
        <v>31.560810810810811</v>
      </c>
      <c r="D4" s="204">
        <v>76.274193548387103</v>
      </c>
      <c r="E4" s="204">
        <v>41.584905660377359</v>
      </c>
      <c r="F4" s="204">
        <v>10.556338028169014</v>
      </c>
      <c r="G4" s="204">
        <v>0.21363636363636362</v>
      </c>
      <c r="H4" s="204">
        <v>9.3306451612903221</v>
      </c>
      <c r="I4" s="204">
        <v>0.21171171171171171</v>
      </c>
      <c r="J4" s="204">
        <v>4.6419753086419755</v>
      </c>
      <c r="K4" s="204">
        <v>0.49629629629629629</v>
      </c>
      <c r="L4" s="204">
        <v>0.6954022988505747</v>
      </c>
      <c r="M4" s="204">
        <v>0.3321917808219178</v>
      </c>
      <c r="N4" s="204">
        <v>0.90952380952380951</v>
      </c>
      <c r="O4" s="204">
        <v>1.197080291970803</v>
      </c>
      <c r="P4" s="204">
        <v>1.618421052631579</v>
      </c>
      <c r="Q4" s="204">
        <v>1.2654320987654322</v>
      </c>
      <c r="R4" s="204">
        <v>1.9306569343065694</v>
      </c>
      <c r="S4" s="204">
        <v>2.9877450980392157</v>
      </c>
      <c r="T4" s="204">
        <v>2.2103448275862068</v>
      </c>
      <c r="U4" s="204">
        <v>2.9133663366336635</v>
      </c>
      <c r="V4" s="204">
        <v>2.4077380952380953</v>
      </c>
      <c r="W4" s="204">
        <v>1.3265765765765767</v>
      </c>
      <c r="X4" s="204">
        <v>0.80099502487562191</v>
      </c>
      <c r="Y4" s="204">
        <v>1.1518987341772151</v>
      </c>
      <c r="Z4" s="204">
        <v>1.9650000000000001</v>
      </c>
      <c r="AA4" s="204">
        <v>3.8936915887850465</v>
      </c>
      <c r="AB4" s="204">
        <v>9.2179069767441852</v>
      </c>
      <c r="AC4" s="204">
        <v>19.195306122448979</v>
      </c>
      <c r="AD4" s="204">
        <v>30.911893203883498</v>
      </c>
      <c r="AE4" s="204">
        <v>26.038022813688212</v>
      </c>
      <c r="AF4" s="204">
        <v>13.6875</v>
      </c>
      <c r="AG4" s="204">
        <v>19.010526315789473</v>
      </c>
      <c r="AH4" s="204">
        <v>17.830388692579504</v>
      </c>
      <c r="AI4" s="204">
        <v>25.46843853820598</v>
      </c>
      <c r="AJ4" s="204">
        <v>48.542372881355931</v>
      </c>
      <c r="AK4" s="204">
        <v>79.625850340136054</v>
      </c>
      <c r="AL4" s="204">
        <v>168.37689393939394</v>
      </c>
      <c r="AM4" s="204">
        <v>105.63654618473896</v>
      </c>
      <c r="AN4" s="204">
        <v>164.58949416342412</v>
      </c>
      <c r="AO4" s="204">
        <v>120.55045871559633</v>
      </c>
      <c r="AP4" s="204">
        <v>144.54335260115607</v>
      </c>
      <c r="AQ4" s="204">
        <v>161.23333333333332</v>
      </c>
      <c r="AR4" s="204">
        <v>113.6694214876033</v>
      </c>
      <c r="AS4" s="204">
        <v>795.24509803921569</v>
      </c>
      <c r="AT4" s="204">
        <v>269.79126213592235</v>
      </c>
      <c r="AU4" s="204">
        <v>433.97826086956519</v>
      </c>
      <c r="AV4" s="204">
        <v>356.25252525252523</v>
      </c>
      <c r="AW4" s="204">
        <v>159.65714285714284</v>
      </c>
      <c r="AX4" s="204">
        <v>120.11320754716981</v>
      </c>
      <c r="AY4" s="204">
        <v>43.950495049504951</v>
      </c>
      <c r="AZ4" s="204">
        <v>23.696428571428573</v>
      </c>
      <c r="BA4" s="204">
        <v>103.91025641025641</v>
      </c>
    </row>
    <row r="5" spans="1:53" s="204" customFormat="1" x14ac:dyDescent="0.2">
      <c r="A5" s="210">
        <v>2016</v>
      </c>
      <c r="B5" s="205">
        <f>SYNTHESE!B33</f>
        <v>19.977272727272727</v>
      </c>
      <c r="C5" s="205">
        <f>SYNTHESE!C33</f>
        <v>13.328682170542637</v>
      </c>
      <c r="D5" s="205">
        <f>SYNTHESE!D33</f>
        <v>11.311666666666667</v>
      </c>
      <c r="E5" s="205">
        <f>SYNTHESE!E33</f>
        <v>12.451111111111112</v>
      </c>
      <c r="F5" s="205">
        <f>SYNTHESE!F33</f>
        <v>4.4082568807339451</v>
      </c>
      <c r="G5" s="205">
        <f>SYNTHESE!G33</f>
        <v>3.1730769230769229</v>
      </c>
      <c r="H5" s="205">
        <f>SYNTHESE!H33</f>
        <v>1.8455284552845528</v>
      </c>
      <c r="I5" s="205">
        <f>SYNTHESE!I33</f>
        <v>2.0890410958904111</v>
      </c>
      <c r="J5" s="205">
        <f>SYNTHESE!J33</f>
        <v>1.2222222222222223</v>
      </c>
      <c r="K5" s="205">
        <f>SYNTHESE!K33</f>
        <v>0.42857142857142855</v>
      </c>
      <c r="L5" s="205">
        <f>SYNTHESE!L33</f>
        <v>0.49635036496350365</v>
      </c>
      <c r="M5" s="205">
        <f>SYNTHESE!M33</f>
        <v>0.53378378378378377</v>
      </c>
      <c r="N5" s="205">
        <f>SYNTHESE!N33</f>
        <v>2.1621621621621623</v>
      </c>
      <c r="O5" s="205">
        <f>SYNTHESE!O33</f>
        <v>1.3888888888888888</v>
      </c>
      <c r="P5" s="205">
        <f>SYNTHESE!P33</f>
        <v>3.2937062937062938</v>
      </c>
      <c r="Q5" s="205">
        <f>SYNTHESE!Q33</f>
        <v>1.8553459119496856</v>
      </c>
      <c r="R5" s="205">
        <f>SYNTHESE!R33</f>
        <v>1.3693181818181819</v>
      </c>
      <c r="S5" s="205">
        <f>SYNTHESE!S33</f>
        <v>0.86559139784946237</v>
      </c>
      <c r="T5" s="205">
        <f>SYNTHESE!T33</f>
        <v>1.7421875</v>
      </c>
      <c r="U5" s="205">
        <f>SYNTHESE!U33</f>
        <v>1.6735751295336787</v>
      </c>
      <c r="V5" s="205">
        <f>SYNTHESE!V33</f>
        <v>1.7777777777777777</v>
      </c>
      <c r="W5" s="205">
        <f>SYNTHESE!W33</f>
        <v>1.9052863436123348</v>
      </c>
      <c r="X5" s="205">
        <f>SYNTHESE!X33</f>
        <v>2.2065217391304346</v>
      </c>
      <c r="Y5" s="205">
        <f>SYNTHESE!Y33</f>
        <v>4.6025641025641022</v>
      </c>
      <c r="Z5" s="205">
        <f>SYNTHESE!Z33</f>
        <v>4.2938034188034191</v>
      </c>
      <c r="AA5" s="205">
        <f>SYNTHESE!AA33</f>
        <v>15.302966101694915</v>
      </c>
      <c r="AB5" s="205">
        <f>SYNTHESE!AB33</f>
        <v>24.689024390243901</v>
      </c>
      <c r="AC5" s="205">
        <f>SYNTHESE!AC33</f>
        <v>54.938508064516128</v>
      </c>
      <c r="AD5" s="205">
        <f>SYNTHESE!AD33</f>
        <v>113.83898305084746</v>
      </c>
      <c r="AE5" s="205">
        <f>SYNTHESE!AE33</f>
        <v>142.1223628691983</v>
      </c>
      <c r="AF5" s="205">
        <f>SYNTHESE!AF33</f>
        <v>153.42738589211618</v>
      </c>
      <c r="AG5" s="205">
        <f>SYNTHESE!AG33</f>
        <v>224.54031165311656</v>
      </c>
      <c r="AH5" s="205">
        <f>SYNTHESE!AH33</f>
        <v>185.43789682539682</v>
      </c>
      <c r="AI5" s="205">
        <f>SYNTHESE!AI33</f>
        <v>196.88461538461539</v>
      </c>
      <c r="AJ5" s="205">
        <f>SYNTHESE!AJ33</f>
        <v>259.60077519379843</v>
      </c>
      <c r="AK5" s="205">
        <f>SYNTHESE!AK33</f>
        <v>333.38360655737705</v>
      </c>
      <c r="AL5" s="205">
        <f>SYNTHESE!AL33</f>
        <v>348.71862348178138</v>
      </c>
      <c r="AM5" s="205">
        <f>SYNTHESE!AM33</f>
        <v>406.71244444444443</v>
      </c>
      <c r="AN5" s="205">
        <f>SYNTHESE!AN33</f>
        <v>421.84004854368931</v>
      </c>
      <c r="AO5" s="205">
        <f>SYNTHESE!AO33</f>
        <v>325.12093596059117</v>
      </c>
      <c r="AP5" s="205">
        <f>SYNTHESE!AP33</f>
        <v>209.55867346938774</v>
      </c>
      <c r="AQ5" s="205">
        <f>SYNTHESE!AQ33</f>
        <v>316.8726708074534</v>
      </c>
      <c r="AR5" s="205">
        <f>SYNTHESE!AR33</f>
        <v>439.43046357615896</v>
      </c>
      <c r="AS5" s="205">
        <f>SYNTHESE!AS33</f>
        <v>531.51449275362324</v>
      </c>
      <c r="AT5" s="205">
        <f>SYNTHESE!AT33</f>
        <v>382.8694029850746</v>
      </c>
      <c r="AU5" s="205">
        <f>SYNTHESE!AU33</f>
        <v>469.96666666666664</v>
      </c>
      <c r="AV5" s="205">
        <f>SYNTHESE!AV33</f>
        <v>846.82307692307688</v>
      </c>
      <c r="AW5" s="205">
        <f>SYNTHESE!AW33</f>
        <v>192.58778625954199</v>
      </c>
      <c r="AX5" s="205">
        <f>SYNTHESE!AX33</f>
        <v>34.384615384615387</v>
      </c>
      <c r="AY5" s="205">
        <f>SYNTHESE!AY33</f>
        <v>44.612068965517238</v>
      </c>
      <c r="AZ5" s="205">
        <f>SYNTHESE!AZ33</f>
        <v>26.649484536082475</v>
      </c>
      <c r="BA5" s="205">
        <f>SYNTHESE!BA33</f>
        <v>49.649350649350652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4"/>
  <sheetViews>
    <sheetView zoomScaleNormal="100" workbookViewId="0">
      <pane xSplit="17" ySplit="2" topLeftCell="AY55" activePane="bottomRight" state="frozen"/>
      <selection pane="topRight" activeCell="R1" sqref="R1"/>
      <selection pane="bottomLeft" activeCell="A3" sqref="A3"/>
      <selection pane="bottomRight" activeCell="Q80" sqref="Q80"/>
    </sheetView>
  </sheetViews>
  <sheetFormatPr baseColWidth="10" defaultRowHeight="12.75" x14ac:dyDescent="0.2"/>
  <cols>
    <col min="1" max="1" width="6.7109375" style="178" customWidth="1"/>
    <col min="2" max="2" width="5.5703125" style="178" customWidth="1"/>
    <col min="3" max="3" width="7.42578125" style="178" customWidth="1"/>
    <col min="4" max="4" width="8.140625" style="178" customWidth="1"/>
    <col min="5" max="5" width="8.5703125" style="178" customWidth="1"/>
    <col min="6" max="6" width="7.28515625" style="178" customWidth="1"/>
    <col min="7" max="7" width="7.140625" style="178" customWidth="1"/>
    <col min="8" max="8" width="10.28515625" style="179" customWidth="1"/>
    <col min="9" max="9" width="8.28515625" style="178" customWidth="1"/>
    <col min="10" max="10" width="8.7109375" style="178" customWidth="1"/>
    <col min="11" max="11" width="7.42578125" style="178" customWidth="1"/>
    <col min="12" max="12" width="10" style="178" customWidth="1"/>
    <col min="13" max="13" width="6.140625" style="178" customWidth="1"/>
    <col min="14" max="14" width="5.5703125" style="178" customWidth="1"/>
    <col min="15" max="15" width="6.42578125" style="178" customWidth="1"/>
    <col min="16" max="16" width="6.28515625" style="178" customWidth="1"/>
    <col min="17" max="17" width="13.7109375" style="113" customWidth="1"/>
    <col min="18" max="46" width="4.42578125" style="113" customWidth="1"/>
    <col min="47" max="47" width="4.28515625" style="113" customWidth="1"/>
    <col min="48" max="49" width="4.42578125" style="113" customWidth="1"/>
    <col min="50" max="57" width="5" style="113" customWidth="1"/>
    <col min="58" max="59" width="4.42578125" style="113" customWidth="1"/>
    <col min="60" max="60" width="4.85546875" style="113" customWidth="1"/>
    <col min="61" max="69" width="4.42578125" style="113" customWidth="1"/>
    <col min="70" max="70" width="11.42578125" style="113"/>
    <col min="71" max="16384" width="11.42578125" style="180"/>
  </cols>
  <sheetData>
    <row r="1" spans="1:70" s="40" customFormat="1" ht="36.75" x14ac:dyDescent="0.2">
      <c r="A1" s="181" t="s">
        <v>0</v>
      </c>
      <c r="B1" s="181" t="s">
        <v>1</v>
      </c>
      <c r="C1" s="181" t="s">
        <v>2</v>
      </c>
      <c r="D1" s="181" t="s">
        <v>3</v>
      </c>
      <c r="E1" s="181" t="s">
        <v>4</v>
      </c>
      <c r="F1" s="181" t="s">
        <v>12</v>
      </c>
      <c r="G1" s="181" t="s">
        <v>619</v>
      </c>
      <c r="H1" s="181" t="s">
        <v>5</v>
      </c>
      <c r="I1" s="181" t="s">
        <v>6</v>
      </c>
      <c r="J1" s="181" t="s">
        <v>620</v>
      </c>
      <c r="K1" s="181" t="s">
        <v>621</v>
      </c>
      <c r="L1" s="181" t="s">
        <v>622</v>
      </c>
      <c r="M1" s="181" t="s">
        <v>782</v>
      </c>
      <c r="N1" s="181" t="s">
        <v>623</v>
      </c>
      <c r="O1" s="181" t="s">
        <v>624</v>
      </c>
      <c r="P1" s="181" t="s">
        <v>625</v>
      </c>
      <c r="Q1" s="130"/>
      <c r="R1" s="107" t="s">
        <v>784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</row>
    <row r="2" spans="1:70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81" t="s">
        <v>630</v>
      </c>
      <c r="O2" s="181" t="s">
        <v>631</v>
      </c>
      <c r="P2" s="181" t="s">
        <v>632</v>
      </c>
      <c r="Q2" s="109"/>
      <c r="R2" s="110">
        <v>1</v>
      </c>
      <c r="S2" s="110">
        <v>2</v>
      </c>
      <c r="T2" s="110">
        <v>3</v>
      </c>
      <c r="U2" s="110">
        <v>4</v>
      </c>
      <c r="V2" s="110">
        <v>5</v>
      </c>
      <c r="W2" s="110">
        <v>6</v>
      </c>
      <c r="X2" s="110">
        <v>7</v>
      </c>
      <c r="Y2" s="110">
        <v>8</v>
      </c>
      <c r="Z2" s="110">
        <v>9</v>
      </c>
      <c r="AA2" s="110">
        <v>10</v>
      </c>
      <c r="AB2" s="110">
        <v>11</v>
      </c>
      <c r="AC2" s="110">
        <v>12</v>
      </c>
      <c r="AD2" s="110">
        <v>13</v>
      </c>
      <c r="AE2" s="110">
        <v>14</v>
      </c>
      <c r="AF2" s="110">
        <v>15</v>
      </c>
      <c r="AG2" s="110">
        <v>16</v>
      </c>
      <c r="AH2" s="110">
        <v>17</v>
      </c>
      <c r="AI2" s="110">
        <v>18</v>
      </c>
      <c r="AJ2" s="110">
        <v>19</v>
      </c>
      <c r="AK2" s="110">
        <v>20</v>
      </c>
      <c r="AL2" s="110">
        <v>21</v>
      </c>
      <c r="AM2" s="110">
        <v>22</v>
      </c>
      <c r="AN2" s="110">
        <v>23</v>
      </c>
      <c r="AO2" s="110">
        <v>24</v>
      </c>
      <c r="AP2" s="110">
        <v>25</v>
      </c>
      <c r="AQ2" s="110">
        <v>26</v>
      </c>
      <c r="AR2" s="110">
        <v>27</v>
      </c>
      <c r="AS2" s="110">
        <v>28</v>
      </c>
      <c r="AT2" s="110">
        <v>29</v>
      </c>
      <c r="AU2" s="110">
        <v>30</v>
      </c>
      <c r="AV2" s="110">
        <v>31</v>
      </c>
      <c r="AW2" s="110">
        <v>32</v>
      </c>
      <c r="AX2" s="110">
        <v>33</v>
      </c>
      <c r="AY2" s="110">
        <v>34</v>
      </c>
      <c r="AZ2" s="110">
        <v>35</v>
      </c>
      <c r="BA2" s="110">
        <v>36</v>
      </c>
      <c r="BB2" s="110">
        <v>37</v>
      </c>
      <c r="BC2" s="110">
        <v>38</v>
      </c>
      <c r="BD2" s="110">
        <v>39</v>
      </c>
      <c r="BE2" s="110">
        <v>40</v>
      </c>
      <c r="BF2" s="110">
        <v>41</v>
      </c>
      <c r="BG2" s="110">
        <v>42</v>
      </c>
      <c r="BH2" s="110">
        <v>43</v>
      </c>
      <c r="BI2" s="110">
        <v>44</v>
      </c>
      <c r="BJ2" s="110">
        <v>45</v>
      </c>
      <c r="BK2" s="110">
        <v>46</v>
      </c>
      <c r="BL2" s="110">
        <v>47</v>
      </c>
      <c r="BM2" s="110">
        <v>48</v>
      </c>
      <c r="BN2" s="110">
        <v>49</v>
      </c>
      <c r="BO2" s="110">
        <v>50</v>
      </c>
      <c r="BP2" s="110">
        <v>51</v>
      </c>
      <c r="BQ2" s="110">
        <v>52</v>
      </c>
      <c r="BR2" s="111" t="s">
        <v>633</v>
      </c>
    </row>
    <row r="3" spans="1:70" x14ac:dyDescent="0.2">
      <c r="A3" s="284" t="s">
        <v>1050</v>
      </c>
      <c r="B3" s="284">
        <v>1</v>
      </c>
      <c r="C3" s="291" t="s">
        <v>566</v>
      </c>
      <c r="D3" s="291" t="s">
        <v>76</v>
      </c>
      <c r="E3" s="284" t="s">
        <v>1027</v>
      </c>
      <c r="F3" s="284" t="s">
        <v>1028</v>
      </c>
      <c r="G3" s="284" t="s">
        <v>1051</v>
      </c>
      <c r="H3" s="290" t="s">
        <v>78</v>
      </c>
      <c r="I3" s="284"/>
      <c r="J3" s="284"/>
      <c r="K3" s="284"/>
      <c r="L3" s="284"/>
      <c r="M3" s="284"/>
      <c r="N3" s="284"/>
      <c r="O3" s="284" t="s">
        <v>1029</v>
      </c>
      <c r="P3" s="287"/>
      <c r="Q3" s="219" t="s">
        <v>934</v>
      </c>
      <c r="R3" s="220"/>
      <c r="S3" s="220"/>
      <c r="T3" s="220"/>
      <c r="U3" s="220">
        <v>0</v>
      </c>
      <c r="V3" s="220"/>
      <c r="W3" s="220">
        <v>1</v>
      </c>
      <c r="X3" s="220"/>
      <c r="Y3" s="220">
        <v>0</v>
      </c>
      <c r="Z3" s="220"/>
      <c r="AA3" s="220">
        <v>0</v>
      </c>
      <c r="AB3" s="220"/>
      <c r="AC3" s="220">
        <v>0</v>
      </c>
      <c r="AD3" s="220"/>
      <c r="AE3" s="220">
        <v>0</v>
      </c>
      <c r="AF3" s="220"/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1</v>
      </c>
      <c r="AP3" s="220">
        <v>0</v>
      </c>
      <c r="AQ3" s="226">
        <v>0</v>
      </c>
      <c r="AR3" s="220">
        <v>2</v>
      </c>
      <c r="AS3" s="220">
        <v>4</v>
      </c>
      <c r="AT3" s="220">
        <v>10</v>
      </c>
      <c r="AU3" s="220">
        <v>44</v>
      </c>
      <c r="AV3" s="220">
        <v>118</v>
      </c>
      <c r="AW3" s="220">
        <v>153</v>
      </c>
      <c r="AX3" s="220">
        <v>282</v>
      </c>
      <c r="AY3" s="220">
        <v>279</v>
      </c>
      <c r="AZ3" s="220">
        <v>115</v>
      </c>
      <c r="BA3" s="220">
        <v>121</v>
      </c>
      <c r="BB3" s="220">
        <v>163</v>
      </c>
      <c r="BC3" s="220">
        <v>241</v>
      </c>
      <c r="BD3" s="220">
        <v>128</v>
      </c>
      <c r="BE3" s="220">
        <v>75</v>
      </c>
      <c r="BF3" s="220">
        <v>33</v>
      </c>
      <c r="BG3" s="220">
        <v>58</v>
      </c>
      <c r="BH3" s="220">
        <v>89</v>
      </c>
      <c r="BI3" s="220">
        <v>74</v>
      </c>
      <c r="BJ3" s="220">
        <v>4</v>
      </c>
      <c r="BK3" s="220">
        <v>6</v>
      </c>
      <c r="BL3" s="220">
        <v>3</v>
      </c>
      <c r="BM3" s="220">
        <v>5</v>
      </c>
      <c r="BN3" s="220">
        <v>2</v>
      </c>
      <c r="BO3" s="220"/>
      <c r="BP3" s="220"/>
      <c r="BQ3" s="220"/>
      <c r="BR3" s="184">
        <f t="shared" ref="BR3:BR5" si="0">SUM(R3:BQ3)</f>
        <v>2011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/>
      <c r="S4" s="220"/>
      <c r="T4" s="220"/>
      <c r="U4" s="220">
        <v>0</v>
      </c>
      <c r="V4" s="220"/>
      <c r="W4" s="220">
        <v>1</v>
      </c>
      <c r="X4" s="220"/>
      <c r="Y4" s="220">
        <v>0</v>
      </c>
      <c r="Z4" s="220"/>
      <c r="AA4" s="220">
        <v>0</v>
      </c>
      <c r="AB4" s="220"/>
      <c r="AC4" s="220">
        <v>0</v>
      </c>
      <c r="AD4" s="220"/>
      <c r="AE4" s="220">
        <v>1</v>
      </c>
      <c r="AF4" s="220"/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6">
        <v>0</v>
      </c>
      <c r="AR4" s="220">
        <v>10</v>
      </c>
      <c r="AS4" s="220">
        <v>9</v>
      </c>
      <c r="AT4" s="220">
        <v>13</v>
      </c>
      <c r="AU4" s="220">
        <v>74</v>
      </c>
      <c r="AV4" s="220">
        <v>109</v>
      </c>
      <c r="AW4" s="220">
        <v>121</v>
      </c>
      <c r="AX4" s="220">
        <v>121</v>
      </c>
      <c r="AY4" s="220">
        <v>164</v>
      </c>
      <c r="AZ4" s="220">
        <v>37</v>
      </c>
      <c r="BA4" s="220">
        <v>53</v>
      </c>
      <c r="BB4" s="220">
        <v>115</v>
      </c>
      <c r="BC4" s="220">
        <v>261</v>
      </c>
      <c r="BD4" s="220">
        <v>135</v>
      </c>
      <c r="BE4" s="220">
        <v>66</v>
      </c>
      <c r="BF4" s="220">
        <v>22</v>
      </c>
      <c r="BG4" s="220">
        <v>68</v>
      </c>
      <c r="BH4" s="220">
        <v>98</v>
      </c>
      <c r="BI4" s="220">
        <v>81</v>
      </c>
      <c r="BJ4" s="220">
        <v>5</v>
      </c>
      <c r="BK4" s="220">
        <v>9</v>
      </c>
      <c r="BL4" s="220">
        <v>4</v>
      </c>
      <c r="BM4" s="220">
        <v>6</v>
      </c>
      <c r="BN4" s="220">
        <v>2</v>
      </c>
      <c r="BO4" s="220"/>
      <c r="BP4" s="220"/>
      <c r="BQ4" s="220"/>
      <c r="BR4" s="184">
        <f t="shared" si="0"/>
        <v>1585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 t="str">
        <f t="shared" ref="R5:BQ5" si="1">IF(ISBLANK(R3),"-",R3+R4)</f>
        <v>-</v>
      </c>
      <c r="S5" s="222" t="str">
        <f t="shared" si="1"/>
        <v>-</v>
      </c>
      <c r="T5" s="222" t="str">
        <f t="shared" si="1"/>
        <v>-</v>
      </c>
      <c r="U5" s="222">
        <f t="shared" si="1"/>
        <v>0</v>
      </c>
      <c r="V5" s="222" t="str">
        <f t="shared" si="1"/>
        <v>-</v>
      </c>
      <c r="W5" s="222">
        <f t="shared" si="1"/>
        <v>2</v>
      </c>
      <c r="X5" s="222" t="str">
        <f t="shared" si="1"/>
        <v>-</v>
      </c>
      <c r="Y5" s="222">
        <f t="shared" si="1"/>
        <v>0</v>
      </c>
      <c r="Z5" s="222" t="str">
        <f t="shared" si="1"/>
        <v>-</v>
      </c>
      <c r="AA5" s="222">
        <f t="shared" si="1"/>
        <v>0</v>
      </c>
      <c r="AB5" s="222" t="str">
        <f t="shared" si="1"/>
        <v>-</v>
      </c>
      <c r="AC5" s="222">
        <f t="shared" si="1"/>
        <v>0</v>
      </c>
      <c r="AD5" s="222" t="str">
        <f t="shared" si="1"/>
        <v>-</v>
      </c>
      <c r="AE5" s="222">
        <f t="shared" si="1"/>
        <v>1</v>
      </c>
      <c r="AF5" s="222" t="str">
        <f t="shared" si="1"/>
        <v>-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1</v>
      </c>
      <c r="AP5" s="222">
        <f t="shared" si="1"/>
        <v>0</v>
      </c>
      <c r="AQ5" s="227">
        <f t="shared" si="1"/>
        <v>0</v>
      </c>
      <c r="AR5" s="222">
        <f t="shared" si="1"/>
        <v>12</v>
      </c>
      <c r="AS5" s="222">
        <f t="shared" si="1"/>
        <v>13</v>
      </c>
      <c r="AT5" s="222">
        <f t="shared" si="1"/>
        <v>23</v>
      </c>
      <c r="AU5" s="222">
        <f t="shared" si="1"/>
        <v>118</v>
      </c>
      <c r="AV5" s="222">
        <f t="shared" si="1"/>
        <v>227</v>
      </c>
      <c r="AW5" s="222">
        <f t="shared" si="1"/>
        <v>274</v>
      </c>
      <c r="AX5" s="222">
        <f t="shared" si="1"/>
        <v>403</v>
      </c>
      <c r="AY5" s="222">
        <f t="shared" si="1"/>
        <v>443</v>
      </c>
      <c r="AZ5" s="222">
        <f t="shared" si="1"/>
        <v>152</v>
      </c>
      <c r="BA5" s="222">
        <f t="shared" si="1"/>
        <v>174</v>
      </c>
      <c r="BB5" s="222">
        <f t="shared" si="1"/>
        <v>278</v>
      </c>
      <c r="BC5" s="222">
        <f t="shared" si="1"/>
        <v>502</v>
      </c>
      <c r="BD5" s="222">
        <f t="shared" si="1"/>
        <v>263</v>
      </c>
      <c r="BE5" s="222">
        <f t="shared" si="1"/>
        <v>141</v>
      </c>
      <c r="BF5" s="222">
        <f t="shared" si="1"/>
        <v>55</v>
      </c>
      <c r="BG5" s="222">
        <f t="shared" si="1"/>
        <v>126</v>
      </c>
      <c r="BH5" s="222">
        <f t="shared" si="1"/>
        <v>187</v>
      </c>
      <c r="BI5" s="222">
        <f t="shared" si="1"/>
        <v>155</v>
      </c>
      <c r="BJ5" s="222">
        <f t="shared" si="1"/>
        <v>9</v>
      </c>
      <c r="BK5" s="222">
        <f t="shared" si="1"/>
        <v>15</v>
      </c>
      <c r="BL5" s="222">
        <f t="shared" si="1"/>
        <v>7</v>
      </c>
      <c r="BM5" s="222">
        <f t="shared" si="1"/>
        <v>11</v>
      </c>
      <c r="BN5" s="222">
        <f t="shared" si="1"/>
        <v>4</v>
      </c>
      <c r="BO5" s="222" t="str">
        <f t="shared" si="1"/>
        <v>-</v>
      </c>
      <c r="BP5" s="222" t="str">
        <f t="shared" si="1"/>
        <v>-</v>
      </c>
      <c r="BQ5" s="222" t="str">
        <f t="shared" si="1"/>
        <v>-</v>
      </c>
      <c r="BR5" s="185">
        <f t="shared" si="0"/>
        <v>3596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 t="str">
        <f t="shared" ref="R6:BQ6" si="2">IF(ISNUMBER(R5),(IF(R5&gt;0,(100/(R3+R4))*R3,"-")),"-")</f>
        <v>-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>
        <f t="shared" si="2"/>
        <v>50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>
        <f t="shared" si="2"/>
        <v>0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>
        <f t="shared" si="2"/>
        <v>100</v>
      </c>
      <c r="AP6" s="223" t="str">
        <f t="shared" si="2"/>
        <v>-</v>
      </c>
      <c r="AQ6" s="228" t="str">
        <f t="shared" si="2"/>
        <v>-</v>
      </c>
      <c r="AR6" s="223">
        <f t="shared" si="2"/>
        <v>16.666666666666668</v>
      </c>
      <c r="AS6" s="223">
        <f t="shared" si="2"/>
        <v>30.76923076923077</v>
      </c>
      <c r="AT6" s="223">
        <f t="shared" si="2"/>
        <v>43.478260869565219</v>
      </c>
      <c r="AU6" s="223">
        <f t="shared" si="2"/>
        <v>37.288135593220339</v>
      </c>
      <c r="AV6" s="223">
        <f t="shared" si="2"/>
        <v>51.982378854625551</v>
      </c>
      <c r="AW6" s="223">
        <f t="shared" si="2"/>
        <v>55.839416058394157</v>
      </c>
      <c r="AX6" s="223">
        <f t="shared" si="2"/>
        <v>69.975186104218366</v>
      </c>
      <c r="AY6" s="223">
        <f t="shared" si="2"/>
        <v>62.979683972911964</v>
      </c>
      <c r="AZ6" s="223">
        <f t="shared" si="2"/>
        <v>75.65789473684211</v>
      </c>
      <c r="BA6" s="223">
        <f t="shared" si="2"/>
        <v>69.540229885057471</v>
      </c>
      <c r="BB6" s="223">
        <f t="shared" si="2"/>
        <v>58.633093525179852</v>
      </c>
      <c r="BC6" s="223">
        <f t="shared" si="2"/>
        <v>48.007968127490038</v>
      </c>
      <c r="BD6" s="223">
        <f t="shared" si="2"/>
        <v>48.669201520912544</v>
      </c>
      <c r="BE6" s="223">
        <f t="shared" si="2"/>
        <v>53.191489361702132</v>
      </c>
      <c r="BF6" s="223">
        <f t="shared" si="2"/>
        <v>60</v>
      </c>
      <c r="BG6" s="223">
        <f t="shared" si="2"/>
        <v>46.031746031746032</v>
      </c>
      <c r="BH6" s="223">
        <f t="shared" si="2"/>
        <v>47.593582887700535</v>
      </c>
      <c r="BI6" s="223">
        <f t="shared" si="2"/>
        <v>47.741935483870968</v>
      </c>
      <c r="BJ6" s="223">
        <f t="shared" si="2"/>
        <v>44.444444444444443</v>
      </c>
      <c r="BK6" s="223">
        <f t="shared" si="2"/>
        <v>40</v>
      </c>
      <c r="BL6" s="223">
        <f t="shared" si="2"/>
        <v>42.857142857142861</v>
      </c>
      <c r="BM6" s="223">
        <f t="shared" si="2"/>
        <v>45.45454545454546</v>
      </c>
      <c r="BN6" s="223">
        <f t="shared" si="2"/>
        <v>50</v>
      </c>
      <c r="BO6" s="223" t="str">
        <f t="shared" si="2"/>
        <v>-</v>
      </c>
      <c r="BP6" s="223" t="str">
        <f t="shared" si="2"/>
        <v>-</v>
      </c>
      <c r="BQ6" s="223" t="str">
        <f t="shared" si="2"/>
        <v>-</v>
      </c>
      <c r="BR6" s="271">
        <f t="shared" ref="BR6:BR7" si="3">AVERAGE(R6:BQ6)</f>
        <v>49.87700896944105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9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86" t="e">
        <f t="shared" si="3"/>
        <v>#DIV/0!</v>
      </c>
    </row>
    <row r="8" spans="1:70" x14ac:dyDescent="0.2">
      <c r="A8" s="284" t="s">
        <v>1050</v>
      </c>
      <c r="B8" s="284">
        <v>2</v>
      </c>
      <c r="C8" s="291" t="s">
        <v>566</v>
      </c>
      <c r="D8" s="291" t="s">
        <v>76</v>
      </c>
      <c r="E8" s="284" t="s">
        <v>1027</v>
      </c>
      <c r="F8" s="284" t="s">
        <v>1028</v>
      </c>
      <c r="G8" s="284" t="s">
        <v>1052</v>
      </c>
      <c r="H8" s="290" t="s">
        <v>1030</v>
      </c>
      <c r="I8" s="284"/>
      <c r="J8" s="284"/>
      <c r="K8" s="284"/>
      <c r="L8" s="284"/>
      <c r="M8" s="284"/>
      <c r="N8" s="284"/>
      <c r="O8" s="284" t="s">
        <v>1029</v>
      </c>
      <c r="P8" s="287"/>
      <c r="Q8" s="219" t="s">
        <v>934</v>
      </c>
      <c r="R8" s="220"/>
      <c r="S8" s="220"/>
      <c r="T8" s="220"/>
      <c r="U8" s="220">
        <v>0</v>
      </c>
      <c r="V8" s="220"/>
      <c r="W8" s="220">
        <v>0</v>
      </c>
      <c r="X8" s="220"/>
      <c r="Y8" s="220">
        <v>0</v>
      </c>
      <c r="Z8" s="220"/>
      <c r="AA8" s="220">
        <v>0</v>
      </c>
      <c r="AB8" s="220"/>
      <c r="AC8" s="220">
        <v>0</v>
      </c>
      <c r="AD8" s="220"/>
      <c r="AE8" s="220">
        <v>0</v>
      </c>
      <c r="AF8" s="220"/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6">
        <v>1</v>
      </c>
      <c r="AR8" s="220">
        <v>8</v>
      </c>
      <c r="AS8" s="220">
        <v>2</v>
      </c>
      <c r="AT8" s="220">
        <v>21</v>
      </c>
      <c r="AU8" s="220">
        <v>102</v>
      </c>
      <c r="AV8" s="220">
        <v>59</v>
      </c>
      <c r="AW8" s="220">
        <v>62</v>
      </c>
      <c r="AX8" s="220">
        <v>25</v>
      </c>
      <c r="AY8" s="220">
        <v>115</v>
      </c>
      <c r="AZ8" s="220">
        <v>137</v>
      </c>
      <c r="BA8" s="220">
        <v>88</v>
      </c>
      <c r="BB8" s="220">
        <v>54</v>
      </c>
      <c r="BC8" s="220">
        <v>80</v>
      </c>
      <c r="BD8" s="220">
        <v>69</v>
      </c>
      <c r="BE8" s="220">
        <v>15</v>
      </c>
      <c r="BF8" s="220">
        <v>9</v>
      </c>
      <c r="BG8" s="220">
        <v>61</v>
      </c>
      <c r="BH8" s="220">
        <v>190</v>
      </c>
      <c r="BI8" s="220">
        <v>81</v>
      </c>
      <c r="BJ8" s="220">
        <v>6</v>
      </c>
      <c r="BK8" s="220">
        <v>12</v>
      </c>
      <c r="BL8" s="220">
        <v>8</v>
      </c>
      <c r="BM8" s="220">
        <v>15</v>
      </c>
      <c r="BN8" s="220">
        <v>1</v>
      </c>
      <c r="BO8" s="220"/>
      <c r="BP8" s="220"/>
      <c r="BQ8" s="220"/>
      <c r="BR8" s="184">
        <f t="shared" ref="BR8:BR10" si="4">SUM(R8:BQ8)</f>
        <v>1221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/>
      <c r="S9" s="220"/>
      <c r="T9" s="220"/>
      <c r="U9" s="220">
        <v>4</v>
      </c>
      <c r="V9" s="220"/>
      <c r="W9" s="220">
        <v>0</v>
      </c>
      <c r="X9" s="220"/>
      <c r="Y9" s="220">
        <v>0</v>
      </c>
      <c r="Z9" s="220"/>
      <c r="AA9" s="220">
        <v>0</v>
      </c>
      <c r="AB9" s="220"/>
      <c r="AC9" s="220">
        <v>0</v>
      </c>
      <c r="AD9" s="220"/>
      <c r="AE9" s="220">
        <v>0</v>
      </c>
      <c r="AF9" s="220"/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1</v>
      </c>
      <c r="AO9" s="220">
        <v>0</v>
      </c>
      <c r="AP9" s="220">
        <v>0</v>
      </c>
      <c r="AQ9" s="226">
        <v>2</v>
      </c>
      <c r="AR9" s="220">
        <v>9</v>
      </c>
      <c r="AS9" s="220">
        <v>3</v>
      </c>
      <c r="AT9" s="220">
        <v>35</v>
      </c>
      <c r="AU9" s="220">
        <v>80</v>
      </c>
      <c r="AV9" s="220">
        <v>30</v>
      </c>
      <c r="AW9" s="220">
        <v>49</v>
      </c>
      <c r="AX9" s="220">
        <v>10</v>
      </c>
      <c r="AY9" s="220">
        <v>36</v>
      </c>
      <c r="AZ9" s="220">
        <v>82</v>
      </c>
      <c r="BA9" s="220">
        <v>65</v>
      </c>
      <c r="BB9" s="220">
        <v>50</v>
      </c>
      <c r="BC9" s="220">
        <v>85</v>
      </c>
      <c r="BD9" s="220">
        <v>75</v>
      </c>
      <c r="BE9" s="220">
        <v>18</v>
      </c>
      <c r="BF9" s="220">
        <v>4</v>
      </c>
      <c r="BG9" s="220">
        <v>58</v>
      </c>
      <c r="BH9" s="220">
        <v>215</v>
      </c>
      <c r="BI9" s="220">
        <v>95</v>
      </c>
      <c r="BJ9" s="220">
        <v>5</v>
      </c>
      <c r="BK9" s="220">
        <v>10</v>
      </c>
      <c r="BL9" s="220">
        <v>9</v>
      </c>
      <c r="BM9" s="220">
        <v>16</v>
      </c>
      <c r="BN9" s="220">
        <v>2</v>
      </c>
      <c r="BO9" s="220"/>
      <c r="BP9" s="220"/>
      <c r="BQ9" s="220"/>
      <c r="BR9" s="184">
        <f t="shared" si="4"/>
        <v>1048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BQ10" si="5">IF(ISBLANK(R8),"-",R8+R9)</f>
        <v>-</v>
      </c>
      <c r="S10" s="222" t="str">
        <f t="shared" si="5"/>
        <v>-</v>
      </c>
      <c r="T10" s="222" t="str">
        <f t="shared" si="5"/>
        <v>-</v>
      </c>
      <c r="U10" s="222">
        <f t="shared" si="5"/>
        <v>4</v>
      </c>
      <c r="V10" s="222" t="str">
        <f t="shared" si="5"/>
        <v>-</v>
      </c>
      <c r="W10" s="222">
        <f t="shared" si="5"/>
        <v>0</v>
      </c>
      <c r="X10" s="222" t="str">
        <f t="shared" si="5"/>
        <v>-</v>
      </c>
      <c r="Y10" s="222">
        <f t="shared" si="5"/>
        <v>0</v>
      </c>
      <c r="Z10" s="222" t="str">
        <f t="shared" si="5"/>
        <v>-</v>
      </c>
      <c r="AA10" s="222">
        <f t="shared" si="5"/>
        <v>0</v>
      </c>
      <c r="AB10" s="222" t="str">
        <f t="shared" si="5"/>
        <v>-</v>
      </c>
      <c r="AC10" s="222">
        <f t="shared" si="5"/>
        <v>0</v>
      </c>
      <c r="AD10" s="222" t="str">
        <f t="shared" si="5"/>
        <v>-</v>
      </c>
      <c r="AE10" s="222">
        <f t="shared" si="5"/>
        <v>0</v>
      </c>
      <c r="AF10" s="222" t="str">
        <f t="shared" si="5"/>
        <v>-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0</v>
      </c>
      <c r="AL10" s="222">
        <f t="shared" si="5"/>
        <v>0</v>
      </c>
      <c r="AM10" s="222">
        <f t="shared" si="5"/>
        <v>0</v>
      </c>
      <c r="AN10" s="222">
        <f t="shared" si="5"/>
        <v>1</v>
      </c>
      <c r="AO10" s="222">
        <f t="shared" si="5"/>
        <v>0</v>
      </c>
      <c r="AP10" s="222">
        <f t="shared" si="5"/>
        <v>0</v>
      </c>
      <c r="AQ10" s="227">
        <f t="shared" si="5"/>
        <v>3</v>
      </c>
      <c r="AR10" s="222">
        <f t="shared" si="5"/>
        <v>17</v>
      </c>
      <c r="AS10" s="222">
        <f t="shared" si="5"/>
        <v>5</v>
      </c>
      <c r="AT10" s="222">
        <f t="shared" si="5"/>
        <v>56</v>
      </c>
      <c r="AU10" s="222">
        <f t="shared" si="5"/>
        <v>182</v>
      </c>
      <c r="AV10" s="222">
        <f t="shared" si="5"/>
        <v>89</v>
      </c>
      <c r="AW10" s="222">
        <f t="shared" si="5"/>
        <v>111</v>
      </c>
      <c r="AX10" s="222">
        <f t="shared" si="5"/>
        <v>35</v>
      </c>
      <c r="AY10" s="222">
        <f t="shared" si="5"/>
        <v>151</v>
      </c>
      <c r="AZ10" s="222">
        <f t="shared" si="5"/>
        <v>219</v>
      </c>
      <c r="BA10" s="222">
        <f t="shared" si="5"/>
        <v>153</v>
      </c>
      <c r="BB10" s="222">
        <f t="shared" si="5"/>
        <v>104</v>
      </c>
      <c r="BC10" s="222">
        <f t="shared" si="5"/>
        <v>165</v>
      </c>
      <c r="BD10" s="222">
        <f t="shared" si="5"/>
        <v>144</v>
      </c>
      <c r="BE10" s="222">
        <f t="shared" si="5"/>
        <v>33</v>
      </c>
      <c r="BF10" s="222">
        <f t="shared" si="5"/>
        <v>13</v>
      </c>
      <c r="BG10" s="222">
        <f t="shared" si="5"/>
        <v>119</v>
      </c>
      <c r="BH10" s="222">
        <f t="shared" si="5"/>
        <v>405</v>
      </c>
      <c r="BI10" s="222">
        <f t="shared" si="5"/>
        <v>176</v>
      </c>
      <c r="BJ10" s="222">
        <f t="shared" si="5"/>
        <v>11</v>
      </c>
      <c r="BK10" s="222">
        <f t="shared" si="5"/>
        <v>22</v>
      </c>
      <c r="BL10" s="222">
        <f t="shared" si="5"/>
        <v>17</v>
      </c>
      <c r="BM10" s="222">
        <f t="shared" si="5"/>
        <v>31</v>
      </c>
      <c r="BN10" s="222">
        <f t="shared" si="5"/>
        <v>3</v>
      </c>
      <c r="BO10" s="222" t="str">
        <f t="shared" si="5"/>
        <v>-</v>
      </c>
      <c r="BP10" s="222" t="str">
        <f t="shared" si="5"/>
        <v>-</v>
      </c>
      <c r="BQ10" s="222" t="str">
        <f t="shared" si="5"/>
        <v>-</v>
      </c>
      <c r="BR10" s="185">
        <f t="shared" si="4"/>
        <v>2269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6">IF(ISNUMBER(R10),(IF(R10&gt;0,(100/(R8+R9))*R8,"-")),"-")</f>
        <v>-</v>
      </c>
      <c r="S11" s="223" t="str">
        <f t="shared" si="6"/>
        <v>-</v>
      </c>
      <c r="T11" s="223" t="str">
        <f t="shared" si="6"/>
        <v>-</v>
      </c>
      <c r="U11" s="223">
        <f t="shared" si="6"/>
        <v>0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>
        <f t="shared" si="6"/>
        <v>0</v>
      </c>
      <c r="AO11" s="223" t="str">
        <f t="shared" si="6"/>
        <v>-</v>
      </c>
      <c r="AP11" s="223" t="str">
        <f t="shared" si="6"/>
        <v>-</v>
      </c>
      <c r="AQ11" s="228">
        <f t="shared" si="6"/>
        <v>33.333333333333336</v>
      </c>
      <c r="AR11" s="223">
        <f t="shared" si="6"/>
        <v>47.058823529411768</v>
      </c>
      <c r="AS11" s="223">
        <f t="shared" si="6"/>
        <v>40</v>
      </c>
      <c r="AT11" s="223">
        <f t="shared" si="6"/>
        <v>37.5</v>
      </c>
      <c r="AU11" s="223">
        <f t="shared" si="6"/>
        <v>56.043956043956051</v>
      </c>
      <c r="AV11" s="223">
        <f t="shared" si="6"/>
        <v>66.292134831460686</v>
      </c>
      <c r="AW11" s="223">
        <f t="shared" si="6"/>
        <v>55.855855855855857</v>
      </c>
      <c r="AX11" s="223">
        <f t="shared" si="6"/>
        <v>71.428571428571431</v>
      </c>
      <c r="AY11" s="223">
        <f t="shared" si="6"/>
        <v>76.158940397351003</v>
      </c>
      <c r="AZ11" s="223">
        <f t="shared" si="6"/>
        <v>62.55707762557077</v>
      </c>
      <c r="BA11" s="223">
        <f t="shared" si="6"/>
        <v>57.516339869281047</v>
      </c>
      <c r="BB11" s="223">
        <f t="shared" si="6"/>
        <v>51.923076923076927</v>
      </c>
      <c r="BC11" s="223">
        <f t="shared" si="6"/>
        <v>48.484848484848484</v>
      </c>
      <c r="BD11" s="223">
        <f t="shared" si="6"/>
        <v>47.916666666666664</v>
      </c>
      <c r="BE11" s="223">
        <f t="shared" si="6"/>
        <v>45.454545454545453</v>
      </c>
      <c r="BF11" s="223">
        <f t="shared" si="6"/>
        <v>69.230769230769226</v>
      </c>
      <c r="BG11" s="223">
        <f t="shared" si="6"/>
        <v>51.260504201680675</v>
      </c>
      <c r="BH11" s="223">
        <f t="shared" si="6"/>
        <v>46.913580246913575</v>
      </c>
      <c r="BI11" s="223">
        <f t="shared" si="6"/>
        <v>46.022727272727273</v>
      </c>
      <c r="BJ11" s="223">
        <f t="shared" si="6"/>
        <v>54.545454545454547</v>
      </c>
      <c r="BK11" s="223">
        <f t="shared" si="6"/>
        <v>54.545454545454547</v>
      </c>
      <c r="BL11" s="223">
        <f t="shared" si="6"/>
        <v>47.058823529411768</v>
      </c>
      <c r="BM11" s="223">
        <f t="shared" si="6"/>
        <v>48.387096774193544</v>
      </c>
      <c r="BN11" s="223">
        <f t="shared" si="6"/>
        <v>33.333333333333336</v>
      </c>
      <c r="BO11" s="223" t="str">
        <f t="shared" si="6"/>
        <v>-</v>
      </c>
      <c r="BP11" s="223" t="str">
        <f t="shared" si="6"/>
        <v>-</v>
      </c>
      <c r="BQ11" s="223" t="str">
        <f t="shared" si="6"/>
        <v>-</v>
      </c>
      <c r="BR11" s="271">
        <f t="shared" ref="BR11:BR12" si="7">AVERAGE(R11:BQ11)</f>
        <v>48.031612081687236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9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86" t="e">
        <f t="shared" si="7"/>
        <v>#DIV/0!</v>
      </c>
    </row>
    <row r="13" spans="1:70" x14ac:dyDescent="0.2">
      <c r="A13" s="284" t="s">
        <v>1050</v>
      </c>
      <c r="B13" s="284">
        <v>4</v>
      </c>
      <c r="C13" s="291" t="s">
        <v>566</v>
      </c>
      <c r="D13" s="291" t="s">
        <v>76</v>
      </c>
      <c r="E13" s="284" t="s">
        <v>1027</v>
      </c>
      <c r="F13" s="284" t="s">
        <v>1028</v>
      </c>
      <c r="G13" s="292" t="s">
        <v>1053</v>
      </c>
      <c r="H13" s="293" t="s">
        <v>1031</v>
      </c>
      <c r="I13" s="292"/>
      <c r="J13" s="292"/>
      <c r="K13" s="292"/>
      <c r="L13" s="292"/>
      <c r="M13" s="292"/>
      <c r="N13" s="292"/>
      <c r="O13" s="284" t="s">
        <v>1029</v>
      </c>
      <c r="P13" s="294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0">
        <v>0</v>
      </c>
      <c r="AQ13" s="231">
        <v>0</v>
      </c>
      <c r="AR13" s="230">
        <v>0</v>
      </c>
      <c r="AS13" s="230">
        <v>0</v>
      </c>
      <c r="AT13" s="230">
        <v>0</v>
      </c>
      <c r="AU13" s="230">
        <v>2</v>
      </c>
      <c r="AV13" s="230">
        <v>3</v>
      </c>
      <c r="AW13" s="230">
        <v>17</v>
      </c>
      <c r="AX13" s="230">
        <v>12</v>
      </c>
      <c r="AY13" s="230">
        <v>1</v>
      </c>
      <c r="AZ13" s="230">
        <v>6</v>
      </c>
      <c r="BA13" s="230">
        <v>5</v>
      </c>
      <c r="BB13" s="230">
        <v>4</v>
      </c>
      <c r="BC13" s="230">
        <v>5</v>
      </c>
      <c r="BD13" s="230">
        <v>8</v>
      </c>
      <c r="BE13" s="230">
        <v>5</v>
      </c>
      <c r="BF13" s="230">
        <v>2</v>
      </c>
      <c r="BG13" s="230">
        <v>5</v>
      </c>
      <c r="BH13" s="230">
        <v>5</v>
      </c>
      <c r="BI13" s="230">
        <v>22</v>
      </c>
      <c r="BJ13" s="230">
        <v>0</v>
      </c>
      <c r="BK13" s="230">
        <v>1</v>
      </c>
      <c r="BL13" s="230">
        <v>0</v>
      </c>
      <c r="BM13" s="230">
        <v>0</v>
      </c>
      <c r="BN13" s="230">
        <v>0</v>
      </c>
      <c r="BO13" s="230"/>
      <c r="BP13" s="230"/>
      <c r="BQ13" s="230"/>
      <c r="BR13" s="184">
        <f t="shared" ref="BR13:BR15" si="8">SUM(R13:BQ13)</f>
        <v>103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230">
        <v>0</v>
      </c>
      <c r="AN14" s="230">
        <v>0</v>
      </c>
      <c r="AO14" s="230">
        <v>0</v>
      </c>
      <c r="AP14" s="230">
        <v>0</v>
      </c>
      <c r="AQ14" s="231">
        <v>0</v>
      </c>
      <c r="AR14" s="230">
        <v>0</v>
      </c>
      <c r="AS14" s="230">
        <v>2</v>
      </c>
      <c r="AT14" s="230">
        <v>3</v>
      </c>
      <c r="AU14" s="230">
        <v>7</v>
      </c>
      <c r="AV14" s="230">
        <v>8</v>
      </c>
      <c r="AW14" s="230">
        <v>9</v>
      </c>
      <c r="AX14" s="230">
        <v>10</v>
      </c>
      <c r="AY14" s="230">
        <v>7</v>
      </c>
      <c r="AZ14" s="230">
        <v>7</v>
      </c>
      <c r="BA14" s="230">
        <v>5</v>
      </c>
      <c r="BB14" s="230">
        <v>8</v>
      </c>
      <c r="BC14" s="230">
        <v>7</v>
      </c>
      <c r="BD14" s="230">
        <v>12</v>
      </c>
      <c r="BE14" s="230">
        <v>4</v>
      </c>
      <c r="BF14" s="230">
        <v>1</v>
      </c>
      <c r="BG14" s="230">
        <v>8</v>
      </c>
      <c r="BH14" s="230">
        <v>4</v>
      </c>
      <c r="BI14" s="230">
        <v>14</v>
      </c>
      <c r="BJ14" s="230">
        <v>0</v>
      </c>
      <c r="BK14" s="230">
        <v>0</v>
      </c>
      <c r="BL14" s="230">
        <v>0</v>
      </c>
      <c r="BM14" s="230">
        <v>1</v>
      </c>
      <c r="BN14" s="230">
        <v>0</v>
      </c>
      <c r="BO14" s="230"/>
      <c r="BP14" s="230"/>
      <c r="BQ14" s="230"/>
      <c r="BR14" s="184">
        <f t="shared" si="8"/>
        <v>117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BQ15" si="9">IF(ISBLANK(R13),"-",R13+R14)</f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 t="str">
        <f t="shared" si="9"/>
        <v>-</v>
      </c>
      <c r="Z15" s="222" t="str">
        <f t="shared" si="9"/>
        <v>-</v>
      </c>
      <c r="AA15" s="222" t="str">
        <f t="shared" si="9"/>
        <v>-</v>
      </c>
      <c r="AB15" s="222" t="str">
        <f t="shared" si="9"/>
        <v>-</v>
      </c>
      <c r="AC15" s="222" t="str">
        <f t="shared" si="9"/>
        <v>-</v>
      </c>
      <c r="AD15" s="222" t="str">
        <f t="shared" si="9"/>
        <v>-</v>
      </c>
      <c r="AE15" s="222" t="str">
        <f t="shared" si="9"/>
        <v>-</v>
      </c>
      <c r="AF15" s="222" t="str">
        <f t="shared" si="9"/>
        <v>-</v>
      </c>
      <c r="AG15" s="222" t="str">
        <f t="shared" si="9"/>
        <v>-</v>
      </c>
      <c r="AH15" s="222">
        <f t="shared" si="9"/>
        <v>0</v>
      </c>
      <c r="AI15" s="222">
        <f t="shared" si="9"/>
        <v>0</v>
      </c>
      <c r="AJ15" s="222">
        <f t="shared" si="9"/>
        <v>0</v>
      </c>
      <c r="AK15" s="222">
        <f t="shared" si="9"/>
        <v>0</v>
      </c>
      <c r="AL15" s="222">
        <f t="shared" si="9"/>
        <v>0</v>
      </c>
      <c r="AM15" s="222">
        <f t="shared" si="9"/>
        <v>0</v>
      </c>
      <c r="AN15" s="222">
        <f t="shared" si="9"/>
        <v>0</v>
      </c>
      <c r="AO15" s="222">
        <f t="shared" si="9"/>
        <v>0</v>
      </c>
      <c r="AP15" s="222">
        <f t="shared" si="9"/>
        <v>0</v>
      </c>
      <c r="AQ15" s="227">
        <f t="shared" si="9"/>
        <v>0</v>
      </c>
      <c r="AR15" s="222">
        <f t="shared" si="9"/>
        <v>0</v>
      </c>
      <c r="AS15" s="222">
        <f t="shared" si="9"/>
        <v>2</v>
      </c>
      <c r="AT15" s="222">
        <f t="shared" si="9"/>
        <v>3</v>
      </c>
      <c r="AU15" s="222">
        <f t="shared" si="9"/>
        <v>9</v>
      </c>
      <c r="AV15" s="222">
        <f t="shared" si="9"/>
        <v>11</v>
      </c>
      <c r="AW15" s="222">
        <f t="shared" si="9"/>
        <v>26</v>
      </c>
      <c r="AX15" s="222">
        <f t="shared" si="9"/>
        <v>22</v>
      </c>
      <c r="AY15" s="222">
        <f t="shared" si="9"/>
        <v>8</v>
      </c>
      <c r="AZ15" s="222">
        <f t="shared" si="9"/>
        <v>13</v>
      </c>
      <c r="BA15" s="222">
        <f t="shared" si="9"/>
        <v>10</v>
      </c>
      <c r="BB15" s="222">
        <f t="shared" si="9"/>
        <v>12</v>
      </c>
      <c r="BC15" s="222">
        <f t="shared" si="9"/>
        <v>12</v>
      </c>
      <c r="BD15" s="222">
        <f t="shared" si="9"/>
        <v>20</v>
      </c>
      <c r="BE15" s="222">
        <f t="shared" si="9"/>
        <v>9</v>
      </c>
      <c r="BF15" s="222">
        <f t="shared" si="9"/>
        <v>3</v>
      </c>
      <c r="BG15" s="222">
        <f t="shared" si="9"/>
        <v>13</v>
      </c>
      <c r="BH15" s="222">
        <f t="shared" si="9"/>
        <v>9</v>
      </c>
      <c r="BI15" s="222">
        <f t="shared" si="9"/>
        <v>36</v>
      </c>
      <c r="BJ15" s="222">
        <f t="shared" si="9"/>
        <v>0</v>
      </c>
      <c r="BK15" s="222">
        <f t="shared" si="9"/>
        <v>1</v>
      </c>
      <c r="BL15" s="222">
        <f t="shared" si="9"/>
        <v>0</v>
      </c>
      <c r="BM15" s="222">
        <f t="shared" si="9"/>
        <v>1</v>
      </c>
      <c r="BN15" s="222">
        <f t="shared" si="9"/>
        <v>0</v>
      </c>
      <c r="BO15" s="222" t="str">
        <f t="shared" si="9"/>
        <v>-</v>
      </c>
      <c r="BP15" s="222" t="str">
        <f t="shared" si="9"/>
        <v>-</v>
      </c>
      <c r="BQ15" s="222" t="str">
        <f t="shared" si="9"/>
        <v>-</v>
      </c>
      <c r="BR15" s="185">
        <f t="shared" si="8"/>
        <v>220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 t="str">
        <f t="shared" si="10"/>
        <v>-</v>
      </c>
      <c r="AQ16" s="228" t="str">
        <f t="shared" si="10"/>
        <v>-</v>
      </c>
      <c r="AR16" s="223" t="str">
        <f t="shared" si="10"/>
        <v>-</v>
      </c>
      <c r="AS16" s="223">
        <f t="shared" si="10"/>
        <v>0</v>
      </c>
      <c r="AT16" s="223">
        <f t="shared" si="10"/>
        <v>0</v>
      </c>
      <c r="AU16" s="223">
        <f t="shared" si="10"/>
        <v>22.222222222222221</v>
      </c>
      <c r="AV16" s="223">
        <f t="shared" si="10"/>
        <v>27.272727272727273</v>
      </c>
      <c r="AW16" s="223">
        <f t="shared" si="10"/>
        <v>65.384615384615387</v>
      </c>
      <c r="AX16" s="223">
        <f t="shared" si="10"/>
        <v>54.545454545454547</v>
      </c>
      <c r="AY16" s="223">
        <f t="shared" si="10"/>
        <v>12.5</v>
      </c>
      <c r="AZ16" s="223">
        <f t="shared" si="10"/>
        <v>46.153846153846153</v>
      </c>
      <c r="BA16" s="223">
        <f t="shared" si="10"/>
        <v>50</v>
      </c>
      <c r="BB16" s="223">
        <f t="shared" si="10"/>
        <v>33.333333333333336</v>
      </c>
      <c r="BC16" s="223">
        <f t="shared" si="10"/>
        <v>41.666666666666671</v>
      </c>
      <c r="BD16" s="223">
        <f t="shared" si="10"/>
        <v>40</v>
      </c>
      <c r="BE16" s="223">
        <f t="shared" si="10"/>
        <v>55.555555555555557</v>
      </c>
      <c r="BF16" s="223">
        <f t="shared" si="10"/>
        <v>66.666666666666671</v>
      </c>
      <c r="BG16" s="223">
        <f t="shared" si="10"/>
        <v>38.46153846153846</v>
      </c>
      <c r="BH16" s="223">
        <f t="shared" si="10"/>
        <v>55.555555555555557</v>
      </c>
      <c r="BI16" s="223">
        <f t="shared" si="10"/>
        <v>61.111111111111107</v>
      </c>
      <c r="BJ16" s="223" t="str">
        <f t="shared" si="10"/>
        <v>-</v>
      </c>
      <c r="BK16" s="223">
        <f t="shared" si="10"/>
        <v>100</v>
      </c>
      <c r="BL16" s="223" t="str">
        <f t="shared" si="10"/>
        <v>-</v>
      </c>
      <c r="BM16" s="223">
        <f t="shared" si="10"/>
        <v>0</v>
      </c>
      <c r="BN16" s="223" t="str">
        <f t="shared" si="10"/>
        <v>-</v>
      </c>
      <c r="BO16" s="223" t="str">
        <f t="shared" si="10"/>
        <v>-</v>
      </c>
      <c r="BP16" s="223" t="str">
        <f t="shared" si="10"/>
        <v>-</v>
      </c>
      <c r="BQ16" s="223" t="str">
        <f t="shared" si="10"/>
        <v>-</v>
      </c>
      <c r="BR16" s="271">
        <f t="shared" ref="BR16:BR17" si="11">AVERAGE(R16:BQ16)</f>
        <v>40.548910154173306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3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  <c r="BH17" s="232"/>
      <c r="BI17" s="232"/>
      <c r="BJ17" s="232"/>
      <c r="BK17" s="232"/>
      <c r="BL17" s="232"/>
      <c r="BM17" s="232"/>
      <c r="BN17" s="232"/>
      <c r="BO17" s="232"/>
      <c r="BP17" s="232"/>
      <c r="BQ17" s="232"/>
      <c r="BR17" s="186" t="e">
        <f t="shared" si="11"/>
        <v>#DIV/0!</v>
      </c>
    </row>
    <row r="18" spans="1:70" x14ac:dyDescent="0.2">
      <c r="A18" s="284" t="s">
        <v>1050</v>
      </c>
      <c r="B18" s="284">
        <v>5</v>
      </c>
      <c r="C18" s="291" t="s">
        <v>566</v>
      </c>
      <c r="D18" s="291" t="s">
        <v>76</v>
      </c>
      <c r="E18" s="284" t="s">
        <v>1027</v>
      </c>
      <c r="F18" s="284" t="s">
        <v>1028</v>
      </c>
      <c r="G18" s="284" t="s">
        <v>1054</v>
      </c>
      <c r="H18" s="290" t="s">
        <v>180</v>
      </c>
      <c r="I18" s="284"/>
      <c r="J18" s="284"/>
      <c r="K18" s="284"/>
      <c r="L18" s="284"/>
      <c r="M18" s="284"/>
      <c r="N18" s="284"/>
      <c r="O18" s="284" t="s">
        <v>1029</v>
      </c>
      <c r="P18" s="287"/>
      <c r="Q18" s="219" t="s">
        <v>934</v>
      </c>
      <c r="R18" s="220"/>
      <c r="S18" s="220"/>
      <c r="T18" s="220"/>
      <c r="U18" s="220">
        <v>0</v>
      </c>
      <c r="V18" s="220"/>
      <c r="W18" s="220">
        <v>0</v>
      </c>
      <c r="X18" s="220"/>
      <c r="Y18" s="220">
        <v>0</v>
      </c>
      <c r="Z18" s="220"/>
      <c r="AA18" s="220">
        <v>0</v>
      </c>
      <c r="AB18" s="220"/>
      <c r="AC18" s="220">
        <v>0</v>
      </c>
      <c r="AD18" s="220"/>
      <c r="AE18" s="220">
        <v>0</v>
      </c>
      <c r="AF18" s="220"/>
      <c r="AG18" s="220">
        <v>0</v>
      </c>
      <c r="AH18" s="220">
        <v>0</v>
      </c>
      <c r="AI18" s="220">
        <v>0</v>
      </c>
      <c r="AJ18" s="220">
        <v>0</v>
      </c>
      <c r="AK18" s="220">
        <v>0</v>
      </c>
      <c r="AL18" s="220">
        <v>0</v>
      </c>
      <c r="AM18" s="220">
        <v>0</v>
      </c>
      <c r="AN18" s="220">
        <v>0</v>
      </c>
      <c r="AO18" s="220">
        <v>1</v>
      </c>
      <c r="AP18" s="220">
        <v>0</v>
      </c>
      <c r="AQ18" s="226">
        <v>0</v>
      </c>
      <c r="AR18" s="220">
        <v>2</v>
      </c>
      <c r="AS18" s="220">
        <v>2</v>
      </c>
      <c r="AT18" s="220">
        <v>41</v>
      </c>
      <c r="AU18" s="220">
        <v>156</v>
      </c>
      <c r="AV18" s="220">
        <v>63</v>
      </c>
      <c r="AW18" s="220">
        <v>56</v>
      </c>
      <c r="AX18" s="220">
        <v>108</v>
      </c>
      <c r="AY18" s="220">
        <v>231</v>
      </c>
      <c r="AZ18" s="220">
        <v>407</v>
      </c>
      <c r="BA18" s="220">
        <v>185</v>
      </c>
      <c r="BB18" s="220">
        <v>135</v>
      </c>
      <c r="BC18" s="220">
        <v>89</v>
      </c>
      <c r="BD18" s="220">
        <v>72</v>
      </c>
      <c r="BE18" s="220">
        <v>71</v>
      </c>
      <c r="BF18" s="220">
        <v>11</v>
      </c>
      <c r="BG18" s="220">
        <v>56</v>
      </c>
      <c r="BH18" s="220">
        <v>165</v>
      </c>
      <c r="BI18" s="220">
        <v>110</v>
      </c>
      <c r="BJ18" s="220">
        <v>5</v>
      </c>
      <c r="BK18" s="220">
        <v>8</v>
      </c>
      <c r="BL18" s="220">
        <v>41</v>
      </c>
      <c r="BM18" s="220">
        <v>66</v>
      </c>
      <c r="BN18" s="220">
        <v>11</v>
      </c>
      <c r="BO18" s="220"/>
      <c r="BP18" s="220"/>
      <c r="BQ18" s="220"/>
      <c r="BR18" s="184">
        <f t="shared" ref="BR18:BR20" si="12">SUM(R18:BQ18)</f>
        <v>2092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20"/>
      <c r="S19" s="220"/>
      <c r="T19" s="220"/>
      <c r="U19" s="220">
        <v>0</v>
      </c>
      <c r="V19" s="220"/>
      <c r="W19" s="220">
        <v>0</v>
      </c>
      <c r="X19" s="220"/>
      <c r="Y19" s="220">
        <v>0</v>
      </c>
      <c r="Z19" s="220"/>
      <c r="AA19" s="220">
        <v>0</v>
      </c>
      <c r="AB19" s="220"/>
      <c r="AC19" s="220">
        <v>0</v>
      </c>
      <c r="AD19" s="220"/>
      <c r="AE19" s="220">
        <v>0</v>
      </c>
      <c r="AF19" s="220"/>
      <c r="AG19" s="220">
        <v>0</v>
      </c>
      <c r="AH19" s="220">
        <v>0</v>
      </c>
      <c r="AI19" s="220">
        <v>0</v>
      </c>
      <c r="AJ19" s="220">
        <v>0</v>
      </c>
      <c r="AK19" s="220">
        <v>0</v>
      </c>
      <c r="AL19" s="220">
        <v>0</v>
      </c>
      <c r="AM19" s="220">
        <v>0</v>
      </c>
      <c r="AN19" s="220">
        <v>0</v>
      </c>
      <c r="AO19" s="220">
        <v>0</v>
      </c>
      <c r="AP19" s="220">
        <v>0</v>
      </c>
      <c r="AQ19" s="226">
        <v>2</v>
      </c>
      <c r="AR19" s="220">
        <v>8</v>
      </c>
      <c r="AS19" s="220">
        <v>13</v>
      </c>
      <c r="AT19" s="220">
        <v>69</v>
      </c>
      <c r="AU19" s="220">
        <v>203</v>
      </c>
      <c r="AV19" s="220">
        <v>55</v>
      </c>
      <c r="AW19" s="220">
        <v>43</v>
      </c>
      <c r="AX19" s="220">
        <v>38</v>
      </c>
      <c r="AY19" s="220">
        <v>111</v>
      </c>
      <c r="AZ19" s="220">
        <v>249</v>
      </c>
      <c r="BA19" s="220">
        <v>114</v>
      </c>
      <c r="BB19" s="220">
        <v>121</v>
      </c>
      <c r="BC19" s="220">
        <v>95</v>
      </c>
      <c r="BD19" s="220">
        <v>79</v>
      </c>
      <c r="BE19" s="220">
        <v>76</v>
      </c>
      <c r="BF19" s="220">
        <v>6</v>
      </c>
      <c r="BG19" s="220">
        <v>51</v>
      </c>
      <c r="BH19" s="220">
        <v>188</v>
      </c>
      <c r="BI19" s="220">
        <v>135</v>
      </c>
      <c r="BJ19" s="220">
        <v>8</v>
      </c>
      <c r="BK19" s="220">
        <v>7</v>
      </c>
      <c r="BL19" s="220">
        <v>56</v>
      </c>
      <c r="BM19" s="220">
        <v>71</v>
      </c>
      <c r="BN19" s="220">
        <v>10</v>
      </c>
      <c r="BO19" s="220"/>
      <c r="BP19" s="220"/>
      <c r="BQ19" s="220"/>
      <c r="BR19" s="184">
        <f t="shared" si="12"/>
        <v>1808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AF20" si="13">IF(ISBLANK(R18),"-",R18+R19)</f>
        <v>-</v>
      </c>
      <c r="S20" s="222" t="str">
        <f t="shared" si="13"/>
        <v>-</v>
      </c>
      <c r="T20" s="222" t="str">
        <f t="shared" si="13"/>
        <v>-</v>
      </c>
      <c r="U20" s="222">
        <f t="shared" si="13"/>
        <v>0</v>
      </c>
      <c r="V20" s="222" t="str">
        <f t="shared" si="13"/>
        <v>-</v>
      </c>
      <c r="W20" s="222">
        <f t="shared" si="13"/>
        <v>0</v>
      </c>
      <c r="X20" s="222" t="str">
        <f t="shared" si="13"/>
        <v>-</v>
      </c>
      <c r="Y20" s="222">
        <f t="shared" si="13"/>
        <v>0</v>
      </c>
      <c r="Z20" s="222" t="str">
        <f t="shared" si="13"/>
        <v>-</v>
      </c>
      <c r="AA20" s="222">
        <f t="shared" si="13"/>
        <v>0</v>
      </c>
      <c r="AB20" s="222" t="str">
        <f t="shared" si="13"/>
        <v>-</v>
      </c>
      <c r="AC20" s="222">
        <f t="shared" si="13"/>
        <v>0</v>
      </c>
      <c r="AD20" s="222" t="str">
        <f t="shared" si="13"/>
        <v>-</v>
      </c>
      <c r="AE20" s="222">
        <f t="shared" si="13"/>
        <v>0</v>
      </c>
      <c r="AF20" s="222" t="str">
        <f t="shared" si="13"/>
        <v>-</v>
      </c>
      <c r="AG20" s="222">
        <v>0</v>
      </c>
      <c r="AH20" s="222">
        <f t="shared" ref="AH20:BQ20" si="14">IF(ISBLANK(AH18),"-",AH18+AH19)</f>
        <v>0</v>
      </c>
      <c r="AI20" s="222">
        <f t="shared" si="14"/>
        <v>0</v>
      </c>
      <c r="AJ20" s="222">
        <f t="shared" si="14"/>
        <v>0</v>
      </c>
      <c r="AK20" s="222">
        <f t="shared" si="14"/>
        <v>0</v>
      </c>
      <c r="AL20" s="222">
        <f t="shared" si="14"/>
        <v>0</v>
      </c>
      <c r="AM20" s="222">
        <f t="shared" si="14"/>
        <v>0</v>
      </c>
      <c r="AN20" s="222">
        <f t="shared" si="14"/>
        <v>0</v>
      </c>
      <c r="AO20" s="222">
        <f t="shared" si="14"/>
        <v>1</v>
      </c>
      <c r="AP20" s="222">
        <f t="shared" si="14"/>
        <v>0</v>
      </c>
      <c r="AQ20" s="227">
        <f t="shared" si="14"/>
        <v>2</v>
      </c>
      <c r="AR20" s="222">
        <f t="shared" si="14"/>
        <v>10</v>
      </c>
      <c r="AS20" s="222">
        <f t="shared" si="14"/>
        <v>15</v>
      </c>
      <c r="AT20" s="222">
        <f t="shared" si="14"/>
        <v>110</v>
      </c>
      <c r="AU20" s="222">
        <f t="shared" si="14"/>
        <v>359</v>
      </c>
      <c r="AV20" s="222">
        <f t="shared" si="14"/>
        <v>118</v>
      </c>
      <c r="AW20" s="222">
        <f t="shared" si="14"/>
        <v>99</v>
      </c>
      <c r="AX20" s="222">
        <f t="shared" si="14"/>
        <v>146</v>
      </c>
      <c r="AY20" s="222">
        <f t="shared" si="14"/>
        <v>342</v>
      </c>
      <c r="AZ20" s="222">
        <f t="shared" si="14"/>
        <v>656</v>
      </c>
      <c r="BA20" s="222">
        <f t="shared" si="14"/>
        <v>299</v>
      </c>
      <c r="BB20" s="222">
        <f t="shared" si="14"/>
        <v>256</v>
      </c>
      <c r="BC20" s="222">
        <f t="shared" si="14"/>
        <v>184</v>
      </c>
      <c r="BD20" s="222">
        <f t="shared" si="14"/>
        <v>151</v>
      </c>
      <c r="BE20" s="222">
        <f t="shared" si="14"/>
        <v>147</v>
      </c>
      <c r="BF20" s="222">
        <f t="shared" si="14"/>
        <v>17</v>
      </c>
      <c r="BG20" s="222">
        <f t="shared" si="14"/>
        <v>107</v>
      </c>
      <c r="BH20" s="222">
        <f t="shared" si="14"/>
        <v>353</v>
      </c>
      <c r="BI20" s="222">
        <f t="shared" si="14"/>
        <v>245</v>
      </c>
      <c r="BJ20" s="222">
        <f t="shared" si="14"/>
        <v>13</v>
      </c>
      <c r="BK20" s="222">
        <f t="shared" si="14"/>
        <v>15</v>
      </c>
      <c r="BL20" s="222">
        <f t="shared" si="14"/>
        <v>97</v>
      </c>
      <c r="BM20" s="222">
        <f t="shared" si="14"/>
        <v>137</v>
      </c>
      <c r="BN20" s="222">
        <f t="shared" si="14"/>
        <v>21</v>
      </c>
      <c r="BO20" s="222" t="str">
        <f t="shared" si="14"/>
        <v>-</v>
      </c>
      <c r="BP20" s="222" t="str">
        <f t="shared" si="14"/>
        <v>-</v>
      </c>
      <c r="BQ20" s="222" t="str">
        <f t="shared" si="14"/>
        <v>-</v>
      </c>
      <c r="BR20" s="185">
        <f t="shared" si="12"/>
        <v>3900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5">IF(ISNUMBER(R20),(IF(R20&gt;0,(100/(R18+R19))*R18,"-")),"-")</f>
        <v>-</v>
      </c>
      <c r="S21" s="223" t="str">
        <f t="shared" si="15"/>
        <v>-</v>
      </c>
      <c r="T21" s="223" t="str">
        <f t="shared" si="15"/>
        <v>-</v>
      </c>
      <c r="U21" s="223" t="str">
        <f t="shared" si="15"/>
        <v>-</v>
      </c>
      <c r="V21" s="223" t="str">
        <f t="shared" si="15"/>
        <v>-</v>
      </c>
      <c r="W21" s="223" t="str">
        <f t="shared" si="15"/>
        <v>-</v>
      </c>
      <c r="X21" s="223" t="str">
        <f t="shared" si="15"/>
        <v>-</v>
      </c>
      <c r="Y21" s="223" t="str">
        <f t="shared" si="15"/>
        <v>-</v>
      </c>
      <c r="Z21" s="223" t="str">
        <f t="shared" si="15"/>
        <v>-</v>
      </c>
      <c r="AA21" s="223" t="str">
        <f t="shared" si="15"/>
        <v>-</v>
      </c>
      <c r="AB21" s="223" t="str">
        <f t="shared" si="15"/>
        <v>-</v>
      </c>
      <c r="AC21" s="223" t="str">
        <f t="shared" si="15"/>
        <v>-</v>
      </c>
      <c r="AD21" s="223" t="str">
        <f t="shared" si="15"/>
        <v>-</v>
      </c>
      <c r="AE21" s="223" t="str">
        <f t="shared" si="15"/>
        <v>-</v>
      </c>
      <c r="AF21" s="223" t="str">
        <f t="shared" si="15"/>
        <v>-</v>
      </c>
      <c r="AG21" s="223" t="str">
        <f t="shared" si="15"/>
        <v>-</v>
      </c>
      <c r="AH21" s="223" t="str">
        <f t="shared" si="15"/>
        <v>-</v>
      </c>
      <c r="AI21" s="223" t="str">
        <f t="shared" si="15"/>
        <v>-</v>
      </c>
      <c r="AJ21" s="223" t="str">
        <f t="shared" si="15"/>
        <v>-</v>
      </c>
      <c r="AK21" s="223" t="str">
        <f t="shared" si="15"/>
        <v>-</v>
      </c>
      <c r="AL21" s="223" t="str">
        <f t="shared" si="15"/>
        <v>-</v>
      </c>
      <c r="AM21" s="223" t="str">
        <f t="shared" si="15"/>
        <v>-</v>
      </c>
      <c r="AN21" s="223" t="str">
        <f t="shared" si="15"/>
        <v>-</v>
      </c>
      <c r="AO21" s="223">
        <f t="shared" si="15"/>
        <v>100</v>
      </c>
      <c r="AP21" s="223" t="str">
        <f t="shared" si="15"/>
        <v>-</v>
      </c>
      <c r="AQ21" s="228">
        <f t="shared" si="15"/>
        <v>0</v>
      </c>
      <c r="AR21" s="223">
        <f t="shared" si="15"/>
        <v>20</v>
      </c>
      <c r="AS21" s="223">
        <f t="shared" si="15"/>
        <v>13.333333333333334</v>
      </c>
      <c r="AT21" s="223">
        <f t="shared" si="15"/>
        <v>37.272727272727273</v>
      </c>
      <c r="AU21" s="223">
        <f t="shared" si="15"/>
        <v>43.454038997214489</v>
      </c>
      <c r="AV21" s="223">
        <f t="shared" si="15"/>
        <v>53.389830508474574</v>
      </c>
      <c r="AW21" s="223">
        <f t="shared" si="15"/>
        <v>56.565656565656568</v>
      </c>
      <c r="AX21" s="223">
        <f t="shared" si="15"/>
        <v>73.972602739726028</v>
      </c>
      <c r="AY21" s="223">
        <f t="shared" si="15"/>
        <v>67.543859649122808</v>
      </c>
      <c r="AZ21" s="223">
        <f t="shared" si="15"/>
        <v>62.042682926829265</v>
      </c>
      <c r="BA21" s="223">
        <f t="shared" si="15"/>
        <v>61.872909698996658</v>
      </c>
      <c r="BB21" s="223">
        <f t="shared" si="15"/>
        <v>52.734375</v>
      </c>
      <c r="BC21" s="223">
        <f t="shared" si="15"/>
        <v>48.369565217391305</v>
      </c>
      <c r="BD21" s="223">
        <f t="shared" si="15"/>
        <v>47.682119205298015</v>
      </c>
      <c r="BE21" s="223">
        <f t="shared" si="15"/>
        <v>48.299319727891152</v>
      </c>
      <c r="BF21" s="223">
        <f t="shared" si="15"/>
        <v>64.705882352941188</v>
      </c>
      <c r="BG21" s="223">
        <f t="shared" si="15"/>
        <v>52.336448598130843</v>
      </c>
      <c r="BH21" s="223">
        <f t="shared" si="15"/>
        <v>46.742209631728045</v>
      </c>
      <c r="BI21" s="223">
        <f t="shared" si="15"/>
        <v>44.897959183673471</v>
      </c>
      <c r="BJ21" s="223">
        <f t="shared" si="15"/>
        <v>38.46153846153846</v>
      </c>
      <c r="BK21" s="223">
        <f t="shared" si="15"/>
        <v>53.333333333333336</v>
      </c>
      <c r="BL21" s="223">
        <f t="shared" si="15"/>
        <v>42.268041237113394</v>
      </c>
      <c r="BM21" s="223">
        <f t="shared" si="15"/>
        <v>48.175182481751825</v>
      </c>
      <c r="BN21" s="223">
        <f t="shared" si="15"/>
        <v>52.38095238095238</v>
      </c>
      <c r="BO21" s="223" t="str">
        <f t="shared" si="15"/>
        <v>-</v>
      </c>
      <c r="BP21" s="223" t="str">
        <f t="shared" si="15"/>
        <v>-</v>
      </c>
      <c r="BQ21" s="223" t="str">
        <f t="shared" si="15"/>
        <v>-</v>
      </c>
      <c r="BR21" s="271">
        <f t="shared" ref="BR21:BR22" si="16">AVERAGE(R21:BQ21)</f>
        <v>49.193382740152977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9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86" t="e">
        <f t="shared" si="16"/>
        <v>#DIV/0!</v>
      </c>
    </row>
    <row r="23" spans="1:70" x14ac:dyDescent="0.2">
      <c r="A23" s="284" t="s">
        <v>1050</v>
      </c>
      <c r="B23" s="284">
        <v>6</v>
      </c>
      <c r="C23" s="291" t="s">
        <v>566</v>
      </c>
      <c r="D23" s="291" t="s">
        <v>76</v>
      </c>
      <c r="E23" s="284" t="s">
        <v>1027</v>
      </c>
      <c r="F23" s="284" t="s">
        <v>1028</v>
      </c>
      <c r="G23" s="284" t="s">
        <v>1055</v>
      </c>
      <c r="H23" s="290" t="s">
        <v>1032</v>
      </c>
      <c r="I23" s="284"/>
      <c r="J23" s="284"/>
      <c r="K23" s="284"/>
      <c r="L23" s="284"/>
      <c r="M23" s="284"/>
      <c r="N23" s="284"/>
      <c r="O23" s="284" t="s">
        <v>1029</v>
      </c>
      <c r="P23" s="287"/>
      <c r="Q23" s="219" t="s">
        <v>934</v>
      </c>
      <c r="R23" s="220"/>
      <c r="S23" s="220"/>
      <c r="T23" s="220"/>
      <c r="U23" s="220">
        <v>0</v>
      </c>
      <c r="V23" s="220"/>
      <c r="W23" s="220">
        <v>0</v>
      </c>
      <c r="X23" s="220"/>
      <c r="Y23" s="220">
        <v>0</v>
      </c>
      <c r="Z23" s="220"/>
      <c r="AA23" s="220">
        <v>0</v>
      </c>
      <c r="AB23" s="220"/>
      <c r="AC23" s="220">
        <v>0</v>
      </c>
      <c r="AD23" s="220"/>
      <c r="AE23" s="220">
        <v>0</v>
      </c>
      <c r="AF23" s="220"/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1</v>
      </c>
      <c r="AQ23" s="226">
        <v>0</v>
      </c>
      <c r="AR23" s="220">
        <v>2</v>
      </c>
      <c r="AS23" s="220">
        <v>0</v>
      </c>
      <c r="AT23" s="220">
        <v>17</v>
      </c>
      <c r="AU23" s="220">
        <v>110</v>
      </c>
      <c r="AV23" s="220">
        <v>51</v>
      </c>
      <c r="AW23" s="220">
        <v>66</v>
      </c>
      <c r="AX23" s="220">
        <v>81</v>
      </c>
      <c r="AY23" s="220">
        <v>36</v>
      </c>
      <c r="AZ23" s="220">
        <v>70</v>
      </c>
      <c r="BA23" s="220">
        <v>66</v>
      </c>
      <c r="BB23" s="220">
        <v>108</v>
      </c>
      <c r="BC23" s="220">
        <v>165</v>
      </c>
      <c r="BD23" s="220">
        <v>95</v>
      </c>
      <c r="BE23" s="220">
        <v>78</v>
      </c>
      <c r="BF23" s="220">
        <v>45</v>
      </c>
      <c r="BG23" s="220">
        <v>113</v>
      </c>
      <c r="BH23" s="220">
        <v>210</v>
      </c>
      <c r="BI23" s="220">
        <v>51</v>
      </c>
      <c r="BJ23" s="220">
        <v>9</v>
      </c>
      <c r="BK23" s="220">
        <v>8</v>
      </c>
      <c r="BL23" s="220">
        <v>35</v>
      </c>
      <c r="BM23" s="220">
        <v>41</v>
      </c>
      <c r="BN23" s="220">
        <v>8</v>
      </c>
      <c r="BO23" s="220"/>
      <c r="BP23" s="220"/>
      <c r="BQ23" s="220"/>
      <c r="BR23" s="184">
        <f t="shared" ref="BR23:BR25" si="17">SUM(R23:BQ23)</f>
        <v>1466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20"/>
      <c r="S24" s="220"/>
      <c r="T24" s="220"/>
      <c r="U24" s="220">
        <v>0</v>
      </c>
      <c r="V24" s="220"/>
      <c r="W24" s="220">
        <v>1</v>
      </c>
      <c r="X24" s="220"/>
      <c r="Y24" s="220">
        <v>0</v>
      </c>
      <c r="Z24" s="220"/>
      <c r="AA24" s="220">
        <v>0</v>
      </c>
      <c r="AB24" s="220"/>
      <c r="AC24" s="220">
        <v>0</v>
      </c>
      <c r="AD24" s="220"/>
      <c r="AE24" s="220">
        <v>0</v>
      </c>
      <c r="AF24" s="220"/>
      <c r="AG24" s="220">
        <v>0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0</v>
      </c>
      <c r="AQ24" s="226">
        <v>0</v>
      </c>
      <c r="AR24" s="220">
        <v>11</v>
      </c>
      <c r="AS24" s="220">
        <v>3</v>
      </c>
      <c r="AT24" s="220">
        <v>20</v>
      </c>
      <c r="AU24" s="220">
        <v>291</v>
      </c>
      <c r="AV24" s="220">
        <v>23</v>
      </c>
      <c r="AW24" s="220">
        <v>50</v>
      </c>
      <c r="AX24" s="220">
        <v>38</v>
      </c>
      <c r="AY24" s="220">
        <v>49</v>
      </c>
      <c r="AZ24" s="220">
        <v>108</v>
      </c>
      <c r="BA24" s="220">
        <v>89</v>
      </c>
      <c r="BB24" s="220">
        <v>119</v>
      </c>
      <c r="BC24" s="220">
        <v>160</v>
      </c>
      <c r="BD24" s="220">
        <v>110</v>
      </c>
      <c r="BE24" s="220">
        <v>70</v>
      </c>
      <c r="BF24" s="220">
        <v>32</v>
      </c>
      <c r="BG24" s="220">
        <v>125</v>
      </c>
      <c r="BH24" s="220">
        <v>233</v>
      </c>
      <c r="BI24" s="220">
        <v>43</v>
      </c>
      <c r="BJ24" s="220">
        <v>10</v>
      </c>
      <c r="BK24" s="220">
        <v>10</v>
      </c>
      <c r="BL24" s="220">
        <v>40</v>
      </c>
      <c r="BM24" s="220">
        <v>45</v>
      </c>
      <c r="BN24" s="220">
        <v>9</v>
      </c>
      <c r="BO24" s="220"/>
      <c r="BP24" s="220"/>
      <c r="BQ24" s="220"/>
      <c r="BR24" s="184">
        <f t="shared" si="17"/>
        <v>1689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18">IF(ISBLANK(R23),"-",R23+R24)</f>
        <v>-</v>
      </c>
      <c r="S25" s="222" t="str">
        <f t="shared" si="18"/>
        <v>-</v>
      </c>
      <c r="T25" s="222" t="str">
        <f t="shared" si="18"/>
        <v>-</v>
      </c>
      <c r="U25" s="222">
        <f t="shared" si="18"/>
        <v>0</v>
      </c>
      <c r="V25" s="222" t="str">
        <f t="shared" si="18"/>
        <v>-</v>
      </c>
      <c r="W25" s="222">
        <f t="shared" si="18"/>
        <v>1</v>
      </c>
      <c r="X25" s="222" t="str">
        <f t="shared" si="18"/>
        <v>-</v>
      </c>
      <c r="Y25" s="222">
        <f t="shared" si="18"/>
        <v>0</v>
      </c>
      <c r="Z25" s="222" t="str">
        <f t="shared" si="18"/>
        <v>-</v>
      </c>
      <c r="AA25" s="222">
        <f t="shared" si="18"/>
        <v>0</v>
      </c>
      <c r="AB25" s="222" t="str">
        <f t="shared" si="18"/>
        <v>-</v>
      </c>
      <c r="AC25" s="222">
        <f t="shared" si="18"/>
        <v>0</v>
      </c>
      <c r="AD25" s="222" t="str">
        <f t="shared" si="18"/>
        <v>-</v>
      </c>
      <c r="AE25" s="222">
        <f t="shared" si="18"/>
        <v>0</v>
      </c>
      <c r="AF25" s="222" t="str">
        <f t="shared" si="18"/>
        <v>-</v>
      </c>
      <c r="AG25" s="222">
        <f t="shared" si="18"/>
        <v>0</v>
      </c>
      <c r="AH25" s="222">
        <f t="shared" si="18"/>
        <v>0</v>
      </c>
      <c r="AI25" s="222">
        <f t="shared" si="18"/>
        <v>0</v>
      </c>
      <c r="AJ25" s="222">
        <f t="shared" si="18"/>
        <v>0</v>
      </c>
      <c r="AK25" s="222">
        <f t="shared" si="18"/>
        <v>0</v>
      </c>
      <c r="AL25" s="222">
        <f t="shared" si="18"/>
        <v>0</v>
      </c>
      <c r="AM25" s="222">
        <f t="shared" si="18"/>
        <v>0</v>
      </c>
      <c r="AN25" s="222">
        <f t="shared" si="18"/>
        <v>0</v>
      </c>
      <c r="AO25" s="222">
        <f t="shared" si="18"/>
        <v>0</v>
      </c>
      <c r="AP25" s="222">
        <f t="shared" si="18"/>
        <v>1</v>
      </c>
      <c r="AQ25" s="227">
        <f t="shared" si="18"/>
        <v>0</v>
      </c>
      <c r="AR25" s="222">
        <f t="shared" si="18"/>
        <v>13</v>
      </c>
      <c r="AS25" s="222">
        <f t="shared" si="18"/>
        <v>3</v>
      </c>
      <c r="AT25" s="222">
        <f t="shared" si="18"/>
        <v>37</v>
      </c>
      <c r="AU25" s="222">
        <f t="shared" si="18"/>
        <v>401</v>
      </c>
      <c r="AV25" s="222">
        <f t="shared" si="18"/>
        <v>74</v>
      </c>
      <c r="AW25" s="222">
        <f t="shared" si="18"/>
        <v>116</v>
      </c>
      <c r="AX25" s="222">
        <f t="shared" si="18"/>
        <v>119</v>
      </c>
      <c r="AY25" s="222">
        <f t="shared" si="18"/>
        <v>85</v>
      </c>
      <c r="AZ25" s="222">
        <f t="shared" si="18"/>
        <v>178</v>
      </c>
      <c r="BA25" s="222">
        <f t="shared" si="18"/>
        <v>155</v>
      </c>
      <c r="BB25" s="222">
        <f t="shared" si="18"/>
        <v>227</v>
      </c>
      <c r="BC25" s="222">
        <f t="shared" si="18"/>
        <v>325</v>
      </c>
      <c r="BD25" s="222">
        <f t="shared" si="18"/>
        <v>205</v>
      </c>
      <c r="BE25" s="222">
        <f t="shared" si="18"/>
        <v>148</v>
      </c>
      <c r="BF25" s="222">
        <f t="shared" si="18"/>
        <v>77</v>
      </c>
      <c r="BG25" s="222">
        <f t="shared" si="18"/>
        <v>238</v>
      </c>
      <c r="BH25" s="222">
        <f t="shared" si="18"/>
        <v>443</v>
      </c>
      <c r="BI25" s="222">
        <f t="shared" si="18"/>
        <v>94</v>
      </c>
      <c r="BJ25" s="222">
        <f t="shared" si="18"/>
        <v>19</v>
      </c>
      <c r="BK25" s="222">
        <f t="shared" si="18"/>
        <v>18</v>
      </c>
      <c r="BL25" s="222">
        <f t="shared" si="18"/>
        <v>75</v>
      </c>
      <c r="BM25" s="222">
        <f t="shared" si="18"/>
        <v>86</v>
      </c>
      <c r="BN25" s="222">
        <f t="shared" si="18"/>
        <v>17</v>
      </c>
      <c r="BO25" s="222" t="str">
        <f t="shared" si="18"/>
        <v>-</v>
      </c>
      <c r="BP25" s="222" t="str">
        <f t="shared" si="18"/>
        <v>-</v>
      </c>
      <c r="BQ25" s="222" t="str">
        <f t="shared" si="18"/>
        <v>-</v>
      </c>
      <c r="BR25" s="185">
        <f t="shared" si="17"/>
        <v>3155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9">IF(ISNUMBER(R25),(IF(R25&gt;0,(100/(R23+R24))*R23,"-")),"-")</f>
        <v>-</v>
      </c>
      <c r="S26" s="223" t="str">
        <f t="shared" si="19"/>
        <v>-</v>
      </c>
      <c r="T26" s="223" t="str">
        <f t="shared" si="19"/>
        <v>-</v>
      </c>
      <c r="U26" s="223" t="str">
        <f t="shared" si="19"/>
        <v>-</v>
      </c>
      <c r="V26" s="223" t="str">
        <f t="shared" si="19"/>
        <v>-</v>
      </c>
      <c r="W26" s="223">
        <f t="shared" si="19"/>
        <v>0</v>
      </c>
      <c r="X26" s="223" t="str">
        <f t="shared" si="19"/>
        <v>-</v>
      </c>
      <c r="Y26" s="223" t="str">
        <f t="shared" si="19"/>
        <v>-</v>
      </c>
      <c r="Z26" s="223" t="str">
        <f t="shared" si="19"/>
        <v>-</v>
      </c>
      <c r="AA26" s="223" t="str">
        <f t="shared" si="19"/>
        <v>-</v>
      </c>
      <c r="AB26" s="223" t="str">
        <f t="shared" si="19"/>
        <v>-</v>
      </c>
      <c r="AC26" s="223" t="str">
        <f t="shared" si="19"/>
        <v>-</v>
      </c>
      <c r="AD26" s="223" t="str">
        <f t="shared" si="19"/>
        <v>-</v>
      </c>
      <c r="AE26" s="223" t="str">
        <f t="shared" si="19"/>
        <v>-</v>
      </c>
      <c r="AF26" s="223" t="str">
        <f t="shared" si="19"/>
        <v>-</v>
      </c>
      <c r="AG26" s="223" t="str">
        <f t="shared" si="19"/>
        <v>-</v>
      </c>
      <c r="AH26" s="223" t="str">
        <f t="shared" si="19"/>
        <v>-</v>
      </c>
      <c r="AI26" s="223" t="str">
        <f t="shared" si="19"/>
        <v>-</v>
      </c>
      <c r="AJ26" s="223" t="str">
        <f t="shared" si="19"/>
        <v>-</v>
      </c>
      <c r="AK26" s="223" t="str">
        <f t="shared" si="19"/>
        <v>-</v>
      </c>
      <c r="AL26" s="223" t="str">
        <f t="shared" si="19"/>
        <v>-</v>
      </c>
      <c r="AM26" s="223" t="str">
        <f t="shared" si="19"/>
        <v>-</v>
      </c>
      <c r="AN26" s="223" t="str">
        <f t="shared" si="19"/>
        <v>-</v>
      </c>
      <c r="AO26" s="223" t="str">
        <f t="shared" si="19"/>
        <v>-</v>
      </c>
      <c r="AP26" s="223">
        <f t="shared" si="19"/>
        <v>100</v>
      </c>
      <c r="AQ26" s="228" t="str">
        <f t="shared" si="19"/>
        <v>-</v>
      </c>
      <c r="AR26" s="223">
        <f t="shared" si="19"/>
        <v>15.384615384615385</v>
      </c>
      <c r="AS26" s="223">
        <f t="shared" si="19"/>
        <v>0</v>
      </c>
      <c r="AT26" s="223">
        <f t="shared" si="19"/>
        <v>45.945945945945944</v>
      </c>
      <c r="AU26" s="223">
        <f t="shared" si="19"/>
        <v>27.431421446384043</v>
      </c>
      <c r="AV26" s="223">
        <f t="shared" si="19"/>
        <v>68.918918918918919</v>
      </c>
      <c r="AW26" s="223">
        <f t="shared" si="19"/>
        <v>56.896551724137929</v>
      </c>
      <c r="AX26" s="223">
        <f t="shared" si="19"/>
        <v>68.067226890756302</v>
      </c>
      <c r="AY26" s="223">
        <f t="shared" si="19"/>
        <v>42.352941176470587</v>
      </c>
      <c r="AZ26" s="223">
        <f t="shared" si="19"/>
        <v>39.325842696629216</v>
      </c>
      <c r="BA26" s="223">
        <f t="shared" si="19"/>
        <v>42.58064516129032</v>
      </c>
      <c r="BB26" s="223">
        <f t="shared" si="19"/>
        <v>47.577092511013213</v>
      </c>
      <c r="BC26" s="223">
        <f t="shared" si="19"/>
        <v>50.769230769230774</v>
      </c>
      <c r="BD26" s="223">
        <f t="shared" si="19"/>
        <v>46.341463414634148</v>
      </c>
      <c r="BE26" s="223">
        <f t="shared" si="19"/>
        <v>52.702702702702702</v>
      </c>
      <c r="BF26" s="223">
        <f t="shared" si="19"/>
        <v>58.441558441558442</v>
      </c>
      <c r="BG26" s="223">
        <f t="shared" si="19"/>
        <v>47.478991596638657</v>
      </c>
      <c r="BH26" s="223">
        <f t="shared" si="19"/>
        <v>47.404063205417607</v>
      </c>
      <c r="BI26" s="223">
        <f t="shared" si="19"/>
        <v>54.255319148936167</v>
      </c>
      <c r="BJ26" s="223">
        <f t="shared" si="19"/>
        <v>47.368421052631582</v>
      </c>
      <c r="BK26" s="223">
        <f t="shared" si="19"/>
        <v>44.444444444444443</v>
      </c>
      <c r="BL26" s="223">
        <f t="shared" si="19"/>
        <v>46.666666666666664</v>
      </c>
      <c r="BM26" s="223">
        <f t="shared" si="19"/>
        <v>47.674418604651166</v>
      </c>
      <c r="BN26" s="223">
        <f t="shared" si="19"/>
        <v>47.058823529411768</v>
      </c>
      <c r="BO26" s="223" t="str">
        <f t="shared" si="19"/>
        <v>-</v>
      </c>
      <c r="BP26" s="223" t="str">
        <f t="shared" si="19"/>
        <v>-</v>
      </c>
      <c r="BQ26" s="223" t="str">
        <f t="shared" si="19"/>
        <v>-</v>
      </c>
      <c r="BR26" s="271">
        <f t="shared" ref="BR26:BR27" si="20">AVERAGE(R26:BQ26)</f>
        <v>45.803492217323445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9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86" t="e">
        <f t="shared" si="20"/>
        <v>#DIV/0!</v>
      </c>
    </row>
    <row r="28" spans="1:70" x14ac:dyDescent="0.2">
      <c r="A28" s="284" t="s">
        <v>1050</v>
      </c>
      <c r="B28" s="284">
        <v>7</v>
      </c>
      <c r="C28" s="291" t="s">
        <v>566</v>
      </c>
      <c r="D28" s="291" t="s">
        <v>76</v>
      </c>
      <c r="E28" s="284" t="s">
        <v>1027</v>
      </c>
      <c r="F28" s="284" t="s">
        <v>1028</v>
      </c>
      <c r="G28" s="292" t="s">
        <v>1056</v>
      </c>
      <c r="H28" s="293" t="s">
        <v>177</v>
      </c>
      <c r="I28" s="292"/>
      <c r="J28" s="292"/>
      <c r="K28" s="292"/>
      <c r="L28" s="292"/>
      <c r="M28" s="292"/>
      <c r="N28" s="292"/>
      <c r="O28" s="284" t="s">
        <v>1029</v>
      </c>
      <c r="P28" s="294"/>
      <c r="Q28" s="219" t="s">
        <v>934</v>
      </c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>
        <v>0</v>
      </c>
      <c r="AI28" s="230">
        <v>0</v>
      </c>
      <c r="AJ28" s="230">
        <v>0</v>
      </c>
      <c r="AK28" s="230">
        <v>0</v>
      </c>
      <c r="AL28" s="230">
        <v>0</v>
      </c>
      <c r="AM28" s="230">
        <v>0</v>
      </c>
      <c r="AN28" s="230">
        <v>0</v>
      </c>
      <c r="AO28" s="230">
        <v>0</v>
      </c>
      <c r="AP28" s="230">
        <v>0</v>
      </c>
      <c r="AQ28" s="231">
        <v>0</v>
      </c>
      <c r="AR28" s="230">
        <v>6</v>
      </c>
      <c r="AS28" s="230">
        <v>1</v>
      </c>
      <c r="AT28" s="230">
        <v>12</v>
      </c>
      <c r="AU28" s="230">
        <v>43</v>
      </c>
      <c r="AV28" s="230">
        <v>25</v>
      </c>
      <c r="AW28" s="230">
        <v>21</v>
      </c>
      <c r="AX28" s="230">
        <v>41</v>
      </c>
      <c r="AY28" s="230">
        <v>33</v>
      </c>
      <c r="AZ28" s="230">
        <v>89</v>
      </c>
      <c r="BA28" s="230">
        <v>45</v>
      </c>
      <c r="BB28" s="230">
        <v>48</v>
      </c>
      <c r="BC28" s="230">
        <v>81</v>
      </c>
      <c r="BD28" s="230">
        <v>49</v>
      </c>
      <c r="BE28" s="230">
        <v>7</v>
      </c>
      <c r="BF28" s="230">
        <v>4</v>
      </c>
      <c r="BG28" s="230">
        <v>34</v>
      </c>
      <c r="BH28" s="230">
        <v>42</v>
      </c>
      <c r="BI28" s="230">
        <v>72</v>
      </c>
      <c r="BJ28" s="230">
        <v>8</v>
      </c>
      <c r="BK28" s="230">
        <v>2</v>
      </c>
      <c r="BL28" s="230">
        <v>28</v>
      </c>
      <c r="BM28" s="230">
        <v>6</v>
      </c>
      <c r="BN28" s="230">
        <v>2</v>
      </c>
      <c r="BO28" s="230"/>
      <c r="BP28" s="230"/>
      <c r="BQ28" s="230"/>
      <c r="BR28" s="184">
        <f t="shared" ref="BR28:BR30" si="21">SUM(R28:BQ28)</f>
        <v>699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>
        <v>0</v>
      </c>
      <c r="AI29" s="230">
        <v>0</v>
      </c>
      <c r="AJ29" s="230">
        <v>0</v>
      </c>
      <c r="AK29" s="230">
        <v>0</v>
      </c>
      <c r="AL29" s="230">
        <v>0</v>
      </c>
      <c r="AM29" s="230">
        <v>0</v>
      </c>
      <c r="AN29" s="230">
        <v>1</v>
      </c>
      <c r="AO29" s="230">
        <v>1</v>
      </c>
      <c r="AP29" s="230">
        <v>0</v>
      </c>
      <c r="AQ29" s="231">
        <v>0</v>
      </c>
      <c r="AR29" s="230">
        <v>11</v>
      </c>
      <c r="AS29" s="230">
        <v>2</v>
      </c>
      <c r="AT29" s="230">
        <v>14</v>
      </c>
      <c r="AU29" s="230">
        <v>23</v>
      </c>
      <c r="AV29" s="230">
        <v>17</v>
      </c>
      <c r="AW29" s="230">
        <v>26</v>
      </c>
      <c r="AX29" s="230">
        <v>39</v>
      </c>
      <c r="AY29" s="230">
        <v>36</v>
      </c>
      <c r="AZ29" s="230">
        <v>77</v>
      </c>
      <c r="BA29" s="230">
        <v>49</v>
      </c>
      <c r="BB29" s="230">
        <v>43</v>
      </c>
      <c r="BC29" s="230">
        <v>61</v>
      </c>
      <c r="BD29" s="230">
        <v>48</v>
      </c>
      <c r="BE29" s="230">
        <v>5</v>
      </c>
      <c r="BF29" s="230">
        <v>3</v>
      </c>
      <c r="BG29" s="230">
        <v>42</v>
      </c>
      <c r="BH29" s="230">
        <v>49</v>
      </c>
      <c r="BI29" s="230">
        <v>67</v>
      </c>
      <c r="BJ29" s="230">
        <v>8</v>
      </c>
      <c r="BK29" s="230">
        <v>4</v>
      </c>
      <c r="BL29" s="230">
        <v>12</v>
      </c>
      <c r="BM29" s="230">
        <v>5</v>
      </c>
      <c r="BN29" s="230">
        <v>4</v>
      </c>
      <c r="BO29" s="230"/>
      <c r="BP29" s="230"/>
      <c r="BQ29" s="230"/>
      <c r="BR29" s="184">
        <f t="shared" si="21"/>
        <v>647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 t="str">
        <f t="shared" ref="R30:BQ30" si="22">IF(ISBLANK(R28),"-",R28+R29)</f>
        <v>-</v>
      </c>
      <c r="S30" s="222" t="str">
        <f t="shared" si="22"/>
        <v>-</v>
      </c>
      <c r="T30" s="222" t="str">
        <f t="shared" si="22"/>
        <v>-</v>
      </c>
      <c r="U30" s="222" t="str">
        <f t="shared" si="22"/>
        <v>-</v>
      </c>
      <c r="V30" s="222" t="str">
        <f t="shared" si="22"/>
        <v>-</v>
      </c>
      <c r="W30" s="222" t="str">
        <f t="shared" si="22"/>
        <v>-</v>
      </c>
      <c r="X30" s="222" t="str">
        <f t="shared" si="22"/>
        <v>-</v>
      </c>
      <c r="Y30" s="222" t="str">
        <f t="shared" si="22"/>
        <v>-</v>
      </c>
      <c r="Z30" s="222" t="str">
        <f t="shared" si="22"/>
        <v>-</v>
      </c>
      <c r="AA30" s="222" t="str">
        <f t="shared" si="22"/>
        <v>-</v>
      </c>
      <c r="AB30" s="222" t="str">
        <f t="shared" si="22"/>
        <v>-</v>
      </c>
      <c r="AC30" s="222" t="str">
        <f t="shared" si="22"/>
        <v>-</v>
      </c>
      <c r="AD30" s="222" t="str">
        <f t="shared" si="22"/>
        <v>-</v>
      </c>
      <c r="AE30" s="222" t="str">
        <f t="shared" si="22"/>
        <v>-</v>
      </c>
      <c r="AF30" s="222" t="str">
        <f t="shared" si="22"/>
        <v>-</v>
      </c>
      <c r="AG30" s="222" t="str">
        <f t="shared" si="22"/>
        <v>-</v>
      </c>
      <c r="AH30" s="222">
        <f t="shared" si="22"/>
        <v>0</v>
      </c>
      <c r="AI30" s="222">
        <f t="shared" si="22"/>
        <v>0</v>
      </c>
      <c r="AJ30" s="222">
        <f t="shared" si="22"/>
        <v>0</v>
      </c>
      <c r="AK30" s="222">
        <f t="shared" si="22"/>
        <v>0</v>
      </c>
      <c r="AL30" s="222">
        <f t="shared" si="22"/>
        <v>0</v>
      </c>
      <c r="AM30" s="222">
        <f t="shared" si="22"/>
        <v>0</v>
      </c>
      <c r="AN30" s="222">
        <f t="shared" si="22"/>
        <v>1</v>
      </c>
      <c r="AO30" s="222">
        <f t="shared" si="22"/>
        <v>1</v>
      </c>
      <c r="AP30" s="222">
        <f t="shared" si="22"/>
        <v>0</v>
      </c>
      <c r="AQ30" s="227">
        <f t="shared" si="22"/>
        <v>0</v>
      </c>
      <c r="AR30" s="222">
        <f t="shared" si="22"/>
        <v>17</v>
      </c>
      <c r="AS30" s="222">
        <f t="shared" si="22"/>
        <v>3</v>
      </c>
      <c r="AT30" s="222">
        <f t="shared" si="22"/>
        <v>26</v>
      </c>
      <c r="AU30" s="222">
        <f t="shared" si="22"/>
        <v>66</v>
      </c>
      <c r="AV30" s="222">
        <f t="shared" si="22"/>
        <v>42</v>
      </c>
      <c r="AW30" s="222">
        <f t="shared" si="22"/>
        <v>47</v>
      </c>
      <c r="AX30" s="222">
        <f t="shared" si="22"/>
        <v>80</v>
      </c>
      <c r="AY30" s="222">
        <f t="shared" si="22"/>
        <v>69</v>
      </c>
      <c r="AZ30" s="222">
        <f t="shared" si="22"/>
        <v>166</v>
      </c>
      <c r="BA30" s="222">
        <f t="shared" si="22"/>
        <v>94</v>
      </c>
      <c r="BB30" s="222">
        <f t="shared" si="22"/>
        <v>91</v>
      </c>
      <c r="BC30" s="222">
        <f t="shared" si="22"/>
        <v>142</v>
      </c>
      <c r="BD30" s="222">
        <f t="shared" si="22"/>
        <v>97</v>
      </c>
      <c r="BE30" s="222">
        <f t="shared" si="22"/>
        <v>12</v>
      </c>
      <c r="BF30" s="222">
        <f t="shared" si="22"/>
        <v>7</v>
      </c>
      <c r="BG30" s="222">
        <f t="shared" si="22"/>
        <v>76</v>
      </c>
      <c r="BH30" s="222">
        <f t="shared" si="22"/>
        <v>91</v>
      </c>
      <c r="BI30" s="222">
        <f t="shared" si="22"/>
        <v>139</v>
      </c>
      <c r="BJ30" s="222">
        <f t="shared" si="22"/>
        <v>16</v>
      </c>
      <c r="BK30" s="222">
        <f t="shared" si="22"/>
        <v>6</v>
      </c>
      <c r="BL30" s="222">
        <f t="shared" si="22"/>
        <v>40</v>
      </c>
      <c r="BM30" s="222">
        <f t="shared" si="22"/>
        <v>11</v>
      </c>
      <c r="BN30" s="222">
        <f t="shared" si="22"/>
        <v>6</v>
      </c>
      <c r="BO30" s="222" t="str">
        <f t="shared" si="22"/>
        <v>-</v>
      </c>
      <c r="BP30" s="222" t="str">
        <f t="shared" si="22"/>
        <v>-</v>
      </c>
      <c r="BQ30" s="222" t="str">
        <f t="shared" si="22"/>
        <v>-</v>
      </c>
      <c r="BR30" s="185">
        <f t="shared" si="21"/>
        <v>1346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 t="str">
        <f t="shared" ref="R31:BQ31" si="23">IF(ISNUMBER(R30),(IF(R30&gt;0,(100/(R28+R29))*R28,"-")),"-")</f>
        <v>-</v>
      </c>
      <c r="S31" s="223" t="str">
        <f t="shared" si="23"/>
        <v>-</v>
      </c>
      <c r="T31" s="223" t="str">
        <f t="shared" si="23"/>
        <v>-</v>
      </c>
      <c r="U31" s="223" t="str">
        <f t="shared" si="23"/>
        <v>-</v>
      </c>
      <c r="V31" s="223" t="str">
        <f t="shared" si="23"/>
        <v>-</v>
      </c>
      <c r="W31" s="223" t="str">
        <f t="shared" si="23"/>
        <v>-</v>
      </c>
      <c r="X31" s="223" t="str">
        <f t="shared" si="23"/>
        <v>-</v>
      </c>
      <c r="Y31" s="223" t="str">
        <f t="shared" si="23"/>
        <v>-</v>
      </c>
      <c r="Z31" s="223" t="str">
        <f t="shared" si="23"/>
        <v>-</v>
      </c>
      <c r="AA31" s="223" t="str">
        <f t="shared" si="23"/>
        <v>-</v>
      </c>
      <c r="AB31" s="223" t="str">
        <f t="shared" si="23"/>
        <v>-</v>
      </c>
      <c r="AC31" s="223" t="str">
        <f t="shared" si="23"/>
        <v>-</v>
      </c>
      <c r="AD31" s="223" t="str">
        <f t="shared" si="23"/>
        <v>-</v>
      </c>
      <c r="AE31" s="223" t="str">
        <f t="shared" si="23"/>
        <v>-</v>
      </c>
      <c r="AF31" s="223" t="str">
        <f t="shared" si="23"/>
        <v>-</v>
      </c>
      <c r="AG31" s="223" t="str">
        <f t="shared" si="23"/>
        <v>-</v>
      </c>
      <c r="AH31" s="223" t="str">
        <f t="shared" si="23"/>
        <v>-</v>
      </c>
      <c r="AI31" s="223" t="str">
        <f t="shared" si="23"/>
        <v>-</v>
      </c>
      <c r="AJ31" s="223" t="str">
        <f t="shared" si="23"/>
        <v>-</v>
      </c>
      <c r="AK31" s="223" t="str">
        <f t="shared" si="23"/>
        <v>-</v>
      </c>
      <c r="AL31" s="223" t="str">
        <f t="shared" si="23"/>
        <v>-</v>
      </c>
      <c r="AM31" s="223" t="str">
        <f t="shared" si="23"/>
        <v>-</v>
      </c>
      <c r="AN31" s="223">
        <f t="shared" si="23"/>
        <v>0</v>
      </c>
      <c r="AO31" s="223">
        <f t="shared" si="23"/>
        <v>0</v>
      </c>
      <c r="AP31" s="223" t="str">
        <f t="shared" si="23"/>
        <v>-</v>
      </c>
      <c r="AQ31" s="228" t="str">
        <f t="shared" si="23"/>
        <v>-</v>
      </c>
      <c r="AR31" s="223">
        <f t="shared" si="23"/>
        <v>35.294117647058826</v>
      </c>
      <c r="AS31" s="223">
        <f t="shared" si="23"/>
        <v>33.333333333333336</v>
      </c>
      <c r="AT31" s="223">
        <f t="shared" si="23"/>
        <v>46.153846153846153</v>
      </c>
      <c r="AU31" s="223">
        <f t="shared" si="23"/>
        <v>65.151515151515156</v>
      </c>
      <c r="AV31" s="223">
        <f t="shared" si="23"/>
        <v>59.523809523809526</v>
      </c>
      <c r="AW31" s="223">
        <f t="shared" si="23"/>
        <v>44.680851063829785</v>
      </c>
      <c r="AX31" s="223">
        <f t="shared" si="23"/>
        <v>51.25</v>
      </c>
      <c r="AY31" s="223">
        <f t="shared" si="23"/>
        <v>47.826086956521742</v>
      </c>
      <c r="AZ31" s="223">
        <f t="shared" si="23"/>
        <v>53.614457831325304</v>
      </c>
      <c r="BA31" s="223">
        <f t="shared" si="23"/>
        <v>47.872340425531917</v>
      </c>
      <c r="BB31" s="223">
        <f t="shared" si="23"/>
        <v>52.747252747252752</v>
      </c>
      <c r="BC31" s="223">
        <f t="shared" si="23"/>
        <v>57.042253521126753</v>
      </c>
      <c r="BD31" s="223">
        <f t="shared" si="23"/>
        <v>50.515463917525764</v>
      </c>
      <c r="BE31" s="223">
        <f t="shared" si="23"/>
        <v>58.333333333333336</v>
      </c>
      <c r="BF31" s="223">
        <f t="shared" si="23"/>
        <v>57.142857142857146</v>
      </c>
      <c r="BG31" s="223">
        <f t="shared" si="23"/>
        <v>44.736842105263165</v>
      </c>
      <c r="BH31" s="223">
        <f t="shared" si="23"/>
        <v>46.15384615384616</v>
      </c>
      <c r="BI31" s="223">
        <f t="shared" si="23"/>
        <v>51.798561151079134</v>
      </c>
      <c r="BJ31" s="223">
        <f t="shared" si="23"/>
        <v>50</v>
      </c>
      <c r="BK31" s="223">
        <f t="shared" si="23"/>
        <v>33.333333333333336</v>
      </c>
      <c r="BL31" s="223">
        <f t="shared" si="23"/>
        <v>70</v>
      </c>
      <c r="BM31" s="223">
        <f t="shared" si="23"/>
        <v>54.545454545454547</v>
      </c>
      <c r="BN31" s="223">
        <f t="shared" si="23"/>
        <v>33.333333333333336</v>
      </c>
      <c r="BO31" s="223" t="str">
        <f t="shared" si="23"/>
        <v>-</v>
      </c>
      <c r="BP31" s="223" t="str">
        <f t="shared" si="23"/>
        <v>-</v>
      </c>
      <c r="BQ31" s="223" t="str">
        <f t="shared" si="23"/>
        <v>-</v>
      </c>
      <c r="BR31" s="271">
        <f t="shared" ref="BR31:BR32" si="24">AVERAGE(R31:BQ31)</f>
        <v>45.775315574847092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3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/>
      <c r="BB32" s="232"/>
      <c r="BC32" s="232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186" t="e">
        <f t="shared" si="24"/>
        <v>#DIV/0!</v>
      </c>
    </row>
    <row r="33" spans="1:70" x14ac:dyDescent="0.2">
      <c r="A33" s="284" t="s">
        <v>1050</v>
      </c>
      <c r="B33" s="284">
        <v>10</v>
      </c>
      <c r="C33" s="291" t="s">
        <v>566</v>
      </c>
      <c r="D33" s="291" t="s">
        <v>76</v>
      </c>
      <c r="E33" s="284" t="s">
        <v>1027</v>
      </c>
      <c r="F33" s="284" t="s">
        <v>1028</v>
      </c>
      <c r="G33" s="284" t="s">
        <v>1057</v>
      </c>
      <c r="H33" s="290" t="s">
        <v>1033</v>
      </c>
      <c r="I33" s="284"/>
      <c r="J33" s="284"/>
      <c r="K33" s="284"/>
      <c r="L33" s="284"/>
      <c r="M33" s="284"/>
      <c r="N33" s="284"/>
      <c r="O33" s="284" t="s">
        <v>1029</v>
      </c>
      <c r="P33" s="287"/>
      <c r="Q33" s="219" t="s">
        <v>934</v>
      </c>
      <c r="R33" s="220"/>
      <c r="S33" s="220"/>
      <c r="T33" s="220"/>
      <c r="U33" s="220">
        <v>0</v>
      </c>
      <c r="V33" s="220"/>
      <c r="W33" s="220">
        <v>0</v>
      </c>
      <c r="X33" s="220"/>
      <c r="Y33" s="220">
        <v>0</v>
      </c>
      <c r="Z33" s="220"/>
      <c r="AA33" s="220">
        <v>0</v>
      </c>
      <c r="AB33" s="220"/>
      <c r="AC33" s="220">
        <v>0</v>
      </c>
      <c r="AD33" s="220"/>
      <c r="AE33" s="220">
        <v>0</v>
      </c>
      <c r="AF33" s="220"/>
      <c r="AG33" s="220">
        <v>0</v>
      </c>
      <c r="AH33" s="220">
        <v>0</v>
      </c>
      <c r="AI33" s="220">
        <v>1</v>
      </c>
      <c r="AJ33" s="220">
        <v>0</v>
      </c>
      <c r="AK33" s="220">
        <v>0</v>
      </c>
      <c r="AL33" s="220">
        <v>0</v>
      </c>
      <c r="AM33" s="220">
        <v>0</v>
      </c>
      <c r="AN33" s="220">
        <v>0</v>
      </c>
      <c r="AO33" s="220">
        <v>0</v>
      </c>
      <c r="AP33" s="220">
        <v>0</v>
      </c>
      <c r="AQ33" s="226">
        <v>0</v>
      </c>
      <c r="AR33" s="220">
        <v>0</v>
      </c>
      <c r="AS33" s="220">
        <v>0</v>
      </c>
      <c r="AT33" s="220">
        <v>9</v>
      </c>
      <c r="AU33" s="220">
        <v>40</v>
      </c>
      <c r="AV33" s="220">
        <v>8</v>
      </c>
      <c r="AW33" s="220">
        <v>2</v>
      </c>
      <c r="AX33" s="220">
        <v>1</v>
      </c>
      <c r="AY33" s="220">
        <v>87</v>
      </c>
      <c r="AZ33" s="220">
        <v>262</v>
      </c>
      <c r="BA33" s="220">
        <v>161</v>
      </c>
      <c r="BB33" s="220">
        <v>29</v>
      </c>
      <c r="BC33" s="220">
        <v>12</v>
      </c>
      <c r="BD33" s="220">
        <v>2</v>
      </c>
      <c r="BE33" s="220">
        <v>8</v>
      </c>
      <c r="BF33" s="220">
        <v>2</v>
      </c>
      <c r="BG33" s="220">
        <v>0</v>
      </c>
      <c r="BH33" s="220">
        <v>1</v>
      </c>
      <c r="BI33" s="220">
        <v>13</v>
      </c>
      <c r="BJ33" s="220">
        <v>1</v>
      </c>
      <c r="BK33" s="220">
        <v>2</v>
      </c>
      <c r="BL33" s="220">
        <v>2</v>
      </c>
      <c r="BM33" s="220">
        <v>5</v>
      </c>
      <c r="BN33" s="220">
        <v>1</v>
      </c>
      <c r="BO33" s="220"/>
      <c r="BP33" s="220"/>
      <c r="BQ33" s="220"/>
      <c r="BR33" s="184">
        <f t="shared" ref="BR33:BR35" si="25">SUM(R33:BQ33)</f>
        <v>649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20"/>
      <c r="S34" s="220"/>
      <c r="T34" s="220"/>
      <c r="U34" s="220">
        <v>0</v>
      </c>
      <c r="V34" s="220"/>
      <c r="W34" s="220">
        <v>0</v>
      </c>
      <c r="X34" s="220"/>
      <c r="Y34" s="220">
        <v>0</v>
      </c>
      <c r="Z34" s="220"/>
      <c r="AA34" s="220">
        <v>0</v>
      </c>
      <c r="AB34" s="220"/>
      <c r="AC34" s="220">
        <v>0</v>
      </c>
      <c r="AD34" s="220"/>
      <c r="AE34" s="220">
        <v>0</v>
      </c>
      <c r="AF34" s="220"/>
      <c r="AG34" s="220">
        <v>0</v>
      </c>
      <c r="AH34" s="220">
        <v>0</v>
      </c>
      <c r="AI34" s="220">
        <v>0</v>
      </c>
      <c r="AJ34" s="220">
        <v>0</v>
      </c>
      <c r="AK34" s="220">
        <v>0</v>
      </c>
      <c r="AL34" s="220">
        <v>0</v>
      </c>
      <c r="AM34" s="220">
        <v>0</v>
      </c>
      <c r="AN34" s="220">
        <v>1</v>
      </c>
      <c r="AO34" s="220">
        <v>0</v>
      </c>
      <c r="AP34" s="220">
        <v>0</v>
      </c>
      <c r="AQ34" s="226">
        <v>0</v>
      </c>
      <c r="AR34" s="220">
        <v>2</v>
      </c>
      <c r="AS34" s="220">
        <v>8</v>
      </c>
      <c r="AT34" s="220">
        <v>52</v>
      </c>
      <c r="AU34" s="220">
        <v>72</v>
      </c>
      <c r="AV34" s="220">
        <v>8</v>
      </c>
      <c r="AW34" s="220">
        <v>4</v>
      </c>
      <c r="AX34" s="220">
        <v>1</v>
      </c>
      <c r="AY34" s="220">
        <v>75</v>
      </c>
      <c r="AZ34" s="220">
        <v>138</v>
      </c>
      <c r="BA34" s="220">
        <v>155</v>
      </c>
      <c r="BB34" s="220">
        <v>35</v>
      </c>
      <c r="BC34" s="220">
        <v>15</v>
      </c>
      <c r="BD34" s="220">
        <v>3</v>
      </c>
      <c r="BE34" s="220">
        <v>12</v>
      </c>
      <c r="BF34" s="220">
        <v>1</v>
      </c>
      <c r="BG34" s="220">
        <v>1</v>
      </c>
      <c r="BH34" s="220">
        <v>2</v>
      </c>
      <c r="BI34" s="220">
        <v>4</v>
      </c>
      <c r="BJ34" s="220">
        <v>0</v>
      </c>
      <c r="BK34" s="220">
        <v>2</v>
      </c>
      <c r="BL34" s="220">
        <v>1</v>
      </c>
      <c r="BM34" s="220">
        <v>6</v>
      </c>
      <c r="BN34" s="220">
        <v>1</v>
      </c>
      <c r="BO34" s="220"/>
      <c r="BP34" s="220"/>
      <c r="BQ34" s="220"/>
      <c r="BR34" s="184">
        <f t="shared" si="25"/>
        <v>599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6">IF(ISBLANK(R33),"-",R33+R34)</f>
        <v>-</v>
      </c>
      <c r="S35" s="222" t="str">
        <f t="shared" si="26"/>
        <v>-</v>
      </c>
      <c r="T35" s="222" t="str">
        <f t="shared" si="26"/>
        <v>-</v>
      </c>
      <c r="U35" s="222">
        <f t="shared" si="26"/>
        <v>0</v>
      </c>
      <c r="V35" s="222" t="str">
        <f t="shared" si="26"/>
        <v>-</v>
      </c>
      <c r="W35" s="222">
        <f t="shared" si="26"/>
        <v>0</v>
      </c>
      <c r="X35" s="222" t="str">
        <f t="shared" si="26"/>
        <v>-</v>
      </c>
      <c r="Y35" s="222">
        <f t="shared" si="26"/>
        <v>0</v>
      </c>
      <c r="Z35" s="222" t="str">
        <f t="shared" si="26"/>
        <v>-</v>
      </c>
      <c r="AA35" s="222">
        <f t="shared" si="26"/>
        <v>0</v>
      </c>
      <c r="AB35" s="222" t="str">
        <f t="shared" si="26"/>
        <v>-</v>
      </c>
      <c r="AC35" s="222">
        <f t="shared" si="26"/>
        <v>0</v>
      </c>
      <c r="AD35" s="222" t="str">
        <f t="shared" si="26"/>
        <v>-</v>
      </c>
      <c r="AE35" s="222">
        <f t="shared" si="26"/>
        <v>0</v>
      </c>
      <c r="AF35" s="222" t="str">
        <f t="shared" si="26"/>
        <v>-</v>
      </c>
      <c r="AG35" s="222">
        <f t="shared" si="26"/>
        <v>0</v>
      </c>
      <c r="AH35" s="222">
        <f t="shared" si="26"/>
        <v>0</v>
      </c>
      <c r="AI35" s="222">
        <f t="shared" si="26"/>
        <v>1</v>
      </c>
      <c r="AJ35" s="222">
        <f t="shared" si="26"/>
        <v>0</v>
      </c>
      <c r="AK35" s="222">
        <f t="shared" si="26"/>
        <v>0</v>
      </c>
      <c r="AL35" s="222">
        <f t="shared" si="26"/>
        <v>0</v>
      </c>
      <c r="AM35" s="222">
        <f t="shared" si="26"/>
        <v>0</v>
      </c>
      <c r="AN35" s="222">
        <f t="shared" si="26"/>
        <v>1</v>
      </c>
      <c r="AO35" s="222">
        <f t="shared" si="26"/>
        <v>0</v>
      </c>
      <c r="AP35" s="222">
        <f t="shared" si="26"/>
        <v>0</v>
      </c>
      <c r="AQ35" s="227">
        <f t="shared" si="26"/>
        <v>0</v>
      </c>
      <c r="AR35" s="222">
        <f t="shared" si="26"/>
        <v>2</v>
      </c>
      <c r="AS35" s="222">
        <f t="shared" si="26"/>
        <v>8</v>
      </c>
      <c r="AT35" s="222">
        <f t="shared" si="26"/>
        <v>61</v>
      </c>
      <c r="AU35" s="222">
        <f t="shared" si="26"/>
        <v>112</v>
      </c>
      <c r="AV35" s="222">
        <f t="shared" si="26"/>
        <v>16</v>
      </c>
      <c r="AW35" s="222">
        <f t="shared" si="26"/>
        <v>6</v>
      </c>
      <c r="AX35" s="222">
        <f t="shared" si="26"/>
        <v>2</v>
      </c>
      <c r="AY35" s="222">
        <f t="shared" si="26"/>
        <v>162</v>
      </c>
      <c r="AZ35" s="222">
        <f t="shared" si="26"/>
        <v>400</v>
      </c>
      <c r="BA35" s="222">
        <f t="shared" si="26"/>
        <v>316</v>
      </c>
      <c r="BB35" s="222">
        <f t="shared" si="26"/>
        <v>64</v>
      </c>
      <c r="BC35" s="222">
        <f t="shared" si="26"/>
        <v>27</v>
      </c>
      <c r="BD35" s="222">
        <f t="shared" si="26"/>
        <v>5</v>
      </c>
      <c r="BE35" s="222">
        <f t="shared" si="26"/>
        <v>20</v>
      </c>
      <c r="BF35" s="222">
        <f t="shared" si="26"/>
        <v>3</v>
      </c>
      <c r="BG35" s="222">
        <f t="shared" si="26"/>
        <v>1</v>
      </c>
      <c r="BH35" s="222">
        <f t="shared" si="26"/>
        <v>3</v>
      </c>
      <c r="BI35" s="222">
        <f t="shared" si="26"/>
        <v>17</v>
      </c>
      <c r="BJ35" s="222">
        <f t="shared" si="26"/>
        <v>1</v>
      </c>
      <c r="BK35" s="222">
        <f t="shared" si="26"/>
        <v>4</v>
      </c>
      <c r="BL35" s="222">
        <f t="shared" si="26"/>
        <v>3</v>
      </c>
      <c r="BM35" s="222">
        <f t="shared" si="26"/>
        <v>11</v>
      </c>
      <c r="BN35" s="222">
        <f t="shared" si="26"/>
        <v>2</v>
      </c>
      <c r="BO35" s="222" t="str">
        <f t="shared" si="26"/>
        <v>-</v>
      </c>
      <c r="BP35" s="222" t="str">
        <f t="shared" si="26"/>
        <v>-</v>
      </c>
      <c r="BQ35" s="222" t="str">
        <f t="shared" si="26"/>
        <v>-</v>
      </c>
      <c r="BR35" s="185">
        <f t="shared" si="25"/>
        <v>1248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7">IF(ISNUMBER(R35),(IF(R35&gt;0,(100/(R33+R34))*R33,"-")),"-")</f>
        <v>-</v>
      </c>
      <c r="S36" s="223" t="str">
        <f t="shared" si="27"/>
        <v>-</v>
      </c>
      <c r="T36" s="223" t="str">
        <f t="shared" si="27"/>
        <v>-</v>
      </c>
      <c r="U36" s="223" t="str">
        <f t="shared" si="27"/>
        <v>-</v>
      </c>
      <c r="V36" s="223" t="str">
        <f t="shared" si="27"/>
        <v>-</v>
      </c>
      <c r="W36" s="223" t="str">
        <f t="shared" si="27"/>
        <v>-</v>
      </c>
      <c r="X36" s="223" t="str">
        <f t="shared" si="27"/>
        <v>-</v>
      </c>
      <c r="Y36" s="223" t="str">
        <f t="shared" si="27"/>
        <v>-</v>
      </c>
      <c r="Z36" s="223" t="str">
        <f t="shared" si="27"/>
        <v>-</v>
      </c>
      <c r="AA36" s="223" t="str">
        <f t="shared" si="27"/>
        <v>-</v>
      </c>
      <c r="AB36" s="223" t="str">
        <f t="shared" si="27"/>
        <v>-</v>
      </c>
      <c r="AC36" s="223" t="str">
        <f t="shared" si="27"/>
        <v>-</v>
      </c>
      <c r="AD36" s="223" t="str">
        <f t="shared" si="27"/>
        <v>-</v>
      </c>
      <c r="AE36" s="223" t="str">
        <f t="shared" si="27"/>
        <v>-</v>
      </c>
      <c r="AF36" s="223" t="str">
        <f t="shared" si="27"/>
        <v>-</v>
      </c>
      <c r="AG36" s="223" t="str">
        <f t="shared" si="27"/>
        <v>-</v>
      </c>
      <c r="AH36" s="223" t="str">
        <f t="shared" si="27"/>
        <v>-</v>
      </c>
      <c r="AI36" s="223">
        <f t="shared" si="27"/>
        <v>100</v>
      </c>
      <c r="AJ36" s="223" t="str">
        <f t="shared" si="27"/>
        <v>-</v>
      </c>
      <c r="AK36" s="223" t="str">
        <f t="shared" si="27"/>
        <v>-</v>
      </c>
      <c r="AL36" s="223" t="str">
        <f t="shared" si="27"/>
        <v>-</v>
      </c>
      <c r="AM36" s="223" t="str">
        <f t="shared" si="27"/>
        <v>-</v>
      </c>
      <c r="AN36" s="223">
        <f t="shared" si="27"/>
        <v>0</v>
      </c>
      <c r="AO36" s="223" t="str">
        <f t="shared" si="27"/>
        <v>-</v>
      </c>
      <c r="AP36" s="223" t="str">
        <f t="shared" si="27"/>
        <v>-</v>
      </c>
      <c r="AQ36" s="228" t="str">
        <f t="shared" si="27"/>
        <v>-</v>
      </c>
      <c r="AR36" s="223">
        <f t="shared" si="27"/>
        <v>0</v>
      </c>
      <c r="AS36" s="223">
        <f t="shared" si="27"/>
        <v>0</v>
      </c>
      <c r="AT36" s="223">
        <f t="shared" si="27"/>
        <v>14.754098360655739</v>
      </c>
      <c r="AU36" s="223">
        <f t="shared" si="27"/>
        <v>35.714285714285715</v>
      </c>
      <c r="AV36" s="223">
        <f t="shared" si="27"/>
        <v>50</v>
      </c>
      <c r="AW36" s="223">
        <f t="shared" si="27"/>
        <v>33.333333333333336</v>
      </c>
      <c r="AX36" s="223">
        <f t="shared" si="27"/>
        <v>50</v>
      </c>
      <c r="AY36" s="223">
        <f t="shared" si="27"/>
        <v>53.703703703703702</v>
      </c>
      <c r="AZ36" s="223">
        <f t="shared" si="27"/>
        <v>65.5</v>
      </c>
      <c r="BA36" s="223">
        <f t="shared" si="27"/>
        <v>50.949367088607602</v>
      </c>
      <c r="BB36" s="223">
        <f t="shared" si="27"/>
        <v>45.3125</v>
      </c>
      <c r="BC36" s="223">
        <f t="shared" si="27"/>
        <v>44.444444444444443</v>
      </c>
      <c r="BD36" s="223">
        <f t="shared" si="27"/>
        <v>40</v>
      </c>
      <c r="BE36" s="223">
        <f t="shared" si="27"/>
        <v>40</v>
      </c>
      <c r="BF36" s="223">
        <f t="shared" si="27"/>
        <v>66.666666666666671</v>
      </c>
      <c r="BG36" s="223">
        <f t="shared" si="27"/>
        <v>0</v>
      </c>
      <c r="BH36" s="223">
        <f t="shared" si="27"/>
        <v>33.333333333333336</v>
      </c>
      <c r="BI36" s="223">
        <f t="shared" si="27"/>
        <v>76.470588235294116</v>
      </c>
      <c r="BJ36" s="223">
        <f t="shared" si="27"/>
        <v>100</v>
      </c>
      <c r="BK36" s="223">
        <f t="shared" si="27"/>
        <v>50</v>
      </c>
      <c r="BL36" s="223">
        <f t="shared" si="27"/>
        <v>66.666666666666671</v>
      </c>
      <c r="BM36" s="223">
        <f t="shared" si="27"/>
        <v>45.45454545454546</v>
      </c>
      <c r="BN36" s="223">
        <f t="shared" si="27"/>
        <v>50</v>
      </c>
      <c r="BO36" s="223" t="str">
        <f t="shared" si="27"/>
        <v>-</v>
      </c>
      <c r="BP36" s="223" t="str">
        <f t="shared" si="27"/>
        <v>-</v>
      </c>
      <c r="BQ36" s="223" t="str">
        <f t="shared" si="27"/>
        <v>-</v>
      </c>
      <c r="BR36" s="271">
        <f t="shared" ref="BR36:BR37" si="28">AVERAGE(R36:BQ36)</f>
        <v>44.492141320061471</v>
      </c>
    </row>
    <row r="37" spans="1:70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9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86" t="e">
        <f t="shared" si="28"/>
        <v>#DIV/0!</v>
      </c>
    </row>
    <row r="38" spans="1:70" x14ac:dyDescent="0.2">
      <c r="A38" s="284" t="s">
        <v>1050</v>
      </c>
      <c r="B38" s="284">
        <v>11</v>
      </c>
      <c r="C38" s="291" t="s">
        <v>566</v>
      </c>
      <c r="D38" s="291" t="s">
        <v>76</v>
      </c>
      <c r="E38" s="284" t="s">
        <v>1027</v>
      </c>
      <c r="F38" s="284" t="s">
        <v>1028</v>
      </c>
      <c r="G38" s="292" t="s">
        <v>1058</v>
      </c>
      <c r="H38" s="293" t="s">
        <v>1034</v>
      </c>
      <c r="I38" s="292"/>
      <c r="J38" s="292"/>
      <c r="K38" s="292"/>
      <c r="L38" s="292"/>
      <c r="M38" s="292"/>
      <c r="N38" s="292"/>
      <c r="O38" s="284" t="s">
        <v>1029</v>
      </c>
      <c r="P38" s="294"/>
      <c r="Q38" s="219" t="s">
        <v>934</v>
      </c>
      <c r="R38" s="230"/>
      <c r="S38" s="230"/>
      <c r="T38" s="230"/>
      <c r="U38" s="230">
        <v>0</v>
      </c>
      <c r="V38" s="230"/>
      <c r="W38" s="230">
        <v>0</v>
      </c>
      <c r="X38" s="230"/>
      <c r="Y38" s="230">
        <v>0</v>
      </c>
      <c r="Z38" s="230"/>
      <c r="AA38" s="230">
        <v>0</v>
      </c>
      <c r="AB38" s="230"/>
      <c r="AC38" s="230">
        <v>0</v>
      </c>
      <c r="AD38" s="230"/>
      <c r="AE38" s="230">
        <v>0</v>
      </c>
      <c r="AF38" s="230"/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3</v>
      </c>
      <c r="AM38" s="230">
        <v>0</v>
      </c>
      <c r="AN38" s="230">
        <v>0</v>
      </c>
      <c r="AO38" s="230">
        <v>0</v>
      </c>
      <c r="AP38" s="230">
        <v>0</v>
      </c>
      <c r="AQ38" s="231">
        <v>0</v>
      </c>
      <c r="AR38" s="230">
        <v>0</v>
      </c>
      <c r="AS38" s="230">
        <v>2</v>
      </c>
      <c r="AT38" s="230">
        <v>29</v>
      </c>
      <c r="AU38" s="230"/>
      <c r="AV38" s="230">
        <v>22</v>
      </c>
      <c r="AW38" s="230">
        <v>19</v>
      </c>
      <c r="AX38" s="230">
        <v>46</v>
      </c>
      <c r="AY38" s="230">
        <v>24</v>
      </c>
      <c r="AZ38" s="230">
        <v>278</v>
      </c>
      <c r="BA38" s="230">
        <v>195</v>
      </c>
      <c r="BB38" s="230">
        <v>85</v>
      </c>
      <c r="BC38" s="230">
        <v>165</v>
      </c>
      <c r="BD38" s="230">
        <v>115</v>
      </c>
      <c r="BE38" s="230">
        <v>37</v>
      </c>
      <c r="BF38" s="230">
        <v>16</v>
      </c>
      <c r="BG38" s="230">
        <v>28</v>
      </c>
      <c r="BH38" s="230">
        <v>150</v>
      </c>
      <c r="BI38" s="230">
        <v>80</v>
      </c>
      <c r="BJ38" s="230">
        <v>5</v>
      </c>
      <c r="BK38" s="230">
        <v>18</v>
      </c>
      <c r="BL38" s="230">
        <v>15</v>
      </c>
      <c r="BM38" s="230">
        <v>18</v>
      </c>
      <c r="BN38" s="230">
        <v>8</v>
      </c>
      <c r="BO38" s="230"/>
      <c r="BP38" s="230"/>
      <c r="BQ38" s="230"/>
      <c r="BR38" s="184">
        <f t="shared" ref="BR38:BR40" si="29">SUM(R38:BQ38)</f>
        <v>1358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30"/>
      <c r="S39" s="230"/>
      <c r="T39" s="230"/>
      <c r="U39" s="230">
        <v>1</v>
      </c>
      <c r="V39" s="230"/>
      <c r="W39" s="230">
        <v>0</v>
      </c>
      <c r="X39" s="230"/>
      <c r="Y39" s="230">
        <v>0</v>
      </c>
      <c r="Z39" s="230"/>
      <c r="AA39" s="230">
        <v>0</v>
      </c>
      <c r="AB39" s="230"/>
      <c r="AC39" s="230">
        <v>0</v>
      </c>
      <c r="AD39" s="230"/>
      <c r="AE39" s="230">
        <v>0</v>
      </c>
      <c r="AF39" s="230"/>
      <c r="AG39" s="230">
        <v>0</v>
      </c>
      <c r="AH39" s="230">
        <v>0</v>
      </c>
      <c r="AI39" s="230">
        <v>0</v>
      </c>
      <c r="AJ39" s="230">
        <v>0</v>
      </c>
      <c r="AK39" s="230">
        <v>0</v>
      </c>
      <c r="AL39" s="230">
        <v>0</v>
      </c>
      <c r="AM39" s="230">
        <v>0</v>
      </c>
      <c r="AN39" s="230">
        <v>0</v>
      </c>
      <c r="AO39" s="230">
        <v>0</v>
      </c>
      <c r="AP39" s="230">
        <v>0</v>
      </c>
      <c r="AQ39" s="231">
        <v>0</v>
      </c>
      <c r="AR39" s="230">
        <v>7</v>
      </c>
      <c r="AS39" s="230">
        <v>2</v>
      </c>
      <c r="AT39" s="230">
        <v>18</v>
      </c>
      <c r="AU39" s="230"/>
      <c r="AV39" s="230">
        <v>8</v>
      </c>
      <c r="AW39" s="230">
        <v>28</v>
      </c>
      <c r="AX39" s="230">
        <v>38</v>
      </c>
      <c r="AY39" s="230">
        <v>45</v>
      </c>
      <c r="AZ39" s="230">
        <v>170</v>
      </c>
      <c r="BA39" s="230">
        <v>215</v>
      </c>
      <c r="BB39" s="230">
        <v>76</v>
      </c>
      <c r="BC39" s="230">
        <v>182</v>
      </c>
      <c r="BD39" s="230">
        <v>125</v>
      </c>
      <c r="BE39" s="230">
        <v>32</v>
      </c>
      <c r="BF39" s="230">
        <v>10</v>
      </c>
      <c r="BG39" s="230">
        <v>29</v>
      </c>
      <c r="BH39" s="230">
        <v>163</v>
      </c>
      <c r="BI39" s="230">
        <v>99</v>
      </c>
      <c r="BJ39" s="230">
        <v>8</v>
      </c>
      <c r="BK39" s="230">
        <v>21</v>
      </c>
      <c r="BL39" s="230">
        <v>12</v>
      </c>
      <c r="BM39" s="230">
        <v>21</v>
      </c>
      <c r="BN39" s="230">
        <v>7</v>
      </c>
      <c r="BO39" s="230"/>
      <c r="BP39" s="230"/>
      <c r="BQ39" s="230"/>
      <c r="BR39" s="184">
        <f t="shared" si="29"/>
        <v>1317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BQ40" si="30">IF(ISBLANK(R38),"-",R38+R39)</f>
        <v>-</v>
      </c>
      <c r="S40" s="222" t="str">
        <f t="shared" si="30"/>
        <v>-</v>
      </c>
      <c r="T40" s="222" t="str">
        <f t="shared" si="30"/>
        <v>-</v>
      </c>
      <c r="U40" s="222">
        <f t="shared" si="30"/>
        <v>1</v>
      </c>
      <c r="V40" s="222" t="str">
        <f t="shared" si="30"/>
        <v>-</v>
      </c>
      <c r="W40" s="222">
        <f t="shared" si="30"/>
        <v>0</v>
      </c>
      <c r="X40" s="222" t="str">
        <f t="shared" si="30"/>
        <v>-</v>
      </c>
      <c r="Y40" s="222">
        <f t="shared" si="30"/>
        <v>0</v>
      </c>
      <c r="Z40" s="222" t="str">
        <f t="shared" si="30"/>
        <v>-</v>
      </c>
      <c r="AA40" s="222">
        <f t="shared" si="30"/>
        <v>0</v>
      </c>
      <c r="AB40" s="222" t="str">
        <f t="shared" si="30"/>
        <v>-</v>
      </c>
      <c r="AC40" s="222">
        <f t="shared" si="30"/>
        <v>0</v>
      </c>
      <c r="AD40" s="222" t="str">
        <f t="shared" si="30"/>
        <v>-</v>
      </c>
      <c r="AE40" s="222">
        <f t="shared" si="30"/>
        <v>0</v>
      </c>
      <c r="AF40" s="222" t="str">
        <f t="shared" si="30"/>
        <v>-</v>
      </c>
      <c r="AG40" s="222">
        <f t="shared" si="30"/>
        <v>0</v>
      </c>
      <c r="AH40" s="222">
        <f t="shared" si="30"/>
        <v>0</v>
      </c>
      <c r="AI40" s="222">
        <f t="shared" si="30"/>
        <v>0</v>
      </c>
      <c r="AJ40" s="222">
        <f t="shared" si="30"/>
        <v>0</v>
      </c>
      <c r="AK40" s="222">
        <f t="shared" si="30"/>
        <v>0</v>
      </c>
      <c r="AL40" s="222">
        <f t="shared" si="30"/>
        <v>3</v>
      </c>
      <c r="AM40" s="222">
        <f t="shared" si="30"/>
        <v>0</v>
      </c>
      <c r="AN40" s="222">
        <f t="shared" si="30"/>
        <v>0</v>
      </c>
      <c r="AO40" s="222">
        <f t="shared" si="30"/>
        <v>0</v>
      </c>
      <c r="AP40" s="222">
        <f t="shared" si="30"/>
        <v>0</v>
      </c>
      <c r="AQ40" s="227">
        <f t="shared" si="30"/>
        <v>0</v>
      </c>
      <c r="AR40" s="222">
        <f t="shared" si="30"/>
        <v>7</v>
      </c>
      <c r="AS40" s="222">
        <f t="shared" si="30"/>
        <v>4</v>
      </c>
      <c r="AT40" s="222">
        <f t="shared" si="30"/>
        <v>47</v>
      </c>
      <c r="AU40" s="222" t="str">
        <f t="shared" si="30"/>
        <v>-</v>
      </c>
      <c r="AV40" s="222">
        <f t="shared" si="30"/>
        <v>30</v>
      </c>
      <c r="AW40" s="222">
        <f t="shared" si="30"/>
        <v>47</v>
      </c>
      <c r="AX40" s="222">
        <f t="shared" si="30"/>
        <v>84</v>
      </c>
      <c r="AY40" s="222">
        <f t="shared" si="30"/>
        <v>69</v>
      </c>
      <c r="AZ40" s="222">
        <f t="shared" si="30"/>
        <v>448</v>
      </c>
      <c r="BA40" s="222">
        <f t="shared" si="30"/>
        <v>410</v>
      </c>
      <c r="BB40" s="222">
        <f t="shared" si="30"/>
        <v>161</v>
      </c>
      <c r="BC40" s="222">
        <f t="shared" si="30"/>
        <v>347</v>
      </c>
      <c r="BD40" s="222">
        <f t="shared" si="30"/>
        <v>240</v>
      </c>
      <c r="BE40" s="222">
        <f t="shared" si="30"/>
        <v>69</v>
      </c>
      <c r="BF40" s="222">
        <f t="shared" si="30"/>
        <v>26</v>
      </c>
      <c r="BG40" s="222">
        <f t="shared" si="30"/>
        <v>57</v>
      </c>
      <c r="BH40" s="222">
        <f t="shared" si="30"/>
        <v>313</v>
      </c>
      <c r="BI40" s="222">
        <f t="shared" si="30"/>
        <v>179</v>
      </c>
      <c r="BJ40" s="222">
        <f t="shared" si="30"/>
        <v>13</v>
      </c>
      <c r="BK40" s="222">
        <f t="shared" si="30"/>
        <v>39</v>
      </c>
      <c r="BL40" s="222">
        <f t="shared" si="30"/>
        <v>27</v>
      </c>
      <c r="BM40" s="222">
        <f t="shared" si="30"/>
        <v>39</v>
      </c>
      <c r="BN40" s="222">
        <f t="shared" si="30"/>
        <v>15</v>
      </c>
      <c r="BO40" s="222" t="str">
        <f t="shared" si="30"/>
        <v>-</v>
      </c>
      <c r="BP40" s="222" t="str">
        <f t="shared" si="30"/>
        <v>-</v>
      </c>
      <c r="BQ40" s="222" t="str">
        <f t="shared" si="30"/>
        <v>-</v>
      </c>
      <c r="BR40" s="185">
        <f t="shared" si="29"/>
        <v>2675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 t="str">
        <f t="shared" ref="R41:BQ41" si="31">IF(ISNUMBER(R40),(IF(R40&gt;0,(100/(R38+R39))*R38,"-")),"-")</f>
        <v>-</v>
      </c>
      <c r="S41" s="223" t="str">
        <f t="shared" si="31"/>
        <v>-</v>
      </c>
      <c r="T41" s="223" t="str">
        <f t="shared" si="31"/>
        <v>-</v>
      </c>
      <c r="U41" s="223">
        <f t="shared" si="31"/>
        <v>0</v>
      </c>
      <c r="V41" s="223" t="str">
        <f t="shared" si="31"/>
        <v>-</v>
      </c>
      <c r="W41" s="223" t="str">
        <f t="shared" si="31"/>
        <v>-</v>
      </c>
      <c r="X41" s="223" t="str">
        <f t="shared" si="31"/>
        <v>-</v>
      </c>
      <c r="Y41" s="223" t="str">
        <f t="shared" si="31"/>
        <v>-</v>
      </c>
      <c r="Z41" s="223" t="str">
        <f t="shared" si="31"/>
        <v>-</v>
      </c>
      <c r="AA41" s="223" t="str">
        <f t="shared" si="31"/>
        <v>-</v>
      </c>
      <c r="AB41" s="223" t="str">
        <f t="shared" si="31"/>
        <v>-</v>
      </c>
      <c r="AC41" s="223" t="str">
        <f t="shared" si="31"/>
        <v>-</v>
      </c>
      <c r="AD41" s="223" t="str">
        <f t="shared" si="31"/>
        <v>-</v>
      </c>
      <c r="AE41" s="223" t="str">
        <f t="shared" si="31"/>
        <v>-</v>
      </c>
      <c r="AF41" s="223" t="str">
        <f t="shared" si="31"/>
        <v>-</v>
      </c>
      <c r="AG41" s="223" t="str">
        <f t="shared" si="31"/>
        <v>-</v>
      </c>
      <c r="AH41" s="223" t="str">
        <f t="shared" si="31"/>
        <v>-</v>
      </c>
      <c r="AI41" s="223" t="str">
        <f t="shared" si="31"/>
        <v>-</v>
      </c>
      <c r="AJ41" s="223" t="str">
        <f t="shared" si="31"/>
        <v>-</v>
      </c>
      <c r="AK41" s="223" t="str">
        <f t="shared" si="31"/>
        <v>-</v>
      </c>
      <c r="AL41" s="223">
        <f t="shared" si="31"/>
        <v>100</v>
      </c>
      <c r="AM41" s="223" t="str">
        <f t="shared" si="31"/>
        <v>-</v>
      </c>
      <c r="AN41" s="223" t="str">
        <f t="shared" si="31"/>
        <v>-</v>
      </c>
      <c r="AO41" s="223" t="str">
        <f t="shared" si="31"/>
        <v>-</v>
      </c>
      <c r="AP41" s="223" t="str">
        <f t="shared" si="31"/>
        <v>-</v>
      </c>
      <c r="AQ41" s="228" t="str">
        <f t="shared" si="31"/>
        <v>-</v>
      </c>
      <c r="AR41" s="223">
        <f t="shared" si="31"/>
        <v>0</v>
      </c>
      <c r="AS41" s="223">
        <f t="shared" si="31"/>
        <v>50</v>
      </c>
      <c r="AT41" s="223">
        <f t="shared" si="31"/>
        <v>61.702127659574465</v>
      </c>
      <c r="AU41" s="223" t="str">
        <f t="shared" si="31"/>
        <v>-</v>
      </c>
      <c r="AV41" s="223">
        <f t="shared" si="31"/>
        <v>73.333333333333343</v>
      </c>
      <c r="AW41" s="223">
        <f t="shared" si="31"/>
        <v>40.425531914893618</v>
      </c>
      <c r="AX41" s="223">
        <f t="shared" si="31"/>
        <v>54.761904761904759</v>
      </c>
      <c r="AY41" s="223">
        <f t="shared" si="31"/>
        <v>34.782608695652172</v>
      </c>
      <c r="AZ41" s="223">
        <f t="shared" si="31"/>
        <v>62.053571428571431</v>
      </c>
      <c r="BA41" s="223">
        <f t="shared" si="31"/>
        <v>47.560975609756099</v>
      </c>
      <c r="BB41" s="223">
        <f t="shared" si="31"/>
        <v>52.795031055900616</v>
      </c>
      <c r="BC41" s="223">
        <f t="shared" si="31"/>
        <v>47.550432276657062</v>
      </c>
      <c r="BD41" s="223">
        <f t="shared" si="31"/>
        <v>47.916666666666671</v>
      </c>
      <c r="BE41" s="223">
        <f t="shared" si="31"/>
        <v>53.623188405797102</v>
      </c>
      <c r="BF41" s="223">
        <f t="shared" si="31"/>
        <v>61.53846153846154</v>
      </c>
      <c r="BG41" s="223">
        <f t="shared" si="31"/>
        <v>49.122807017543856</v>
      </c>
      <c r="BH41" s="223">
        <f t="shared" si="31"/>
        <v>47.923322683706068</v>
      </c>
      <c r="BI41" s="223">
        <f t="shared" si="31"/>
        <v>44.692737430167597</v>
      </c>
      <c r="BJ41" s="223">
        <f t="shared" si="31"/>
        <v>38.46153846153846</v>
      </c>
      <c r="BK41" s="223">
        <f t="shared" si="31"/>
        <v>46.15384615384616</v>
      </c>
      <c r="BL41" s="223">
        <f t="shared" si="31"/>
        <v>55.555555555555557</v>
      </c>
      <c r="BM41" s="223">
        <f t="shared" si="31"/>
        <v>46.15384615384616</v>
      </c>
      <c r="BN41" s="223">
        <f t="shared" si="31"/>
        <v>53.333333333333336</v>
      </c>
      <c r="BO41" s="223" t="str">
        <f t="shared" si="31"/>
        <v>-</v>
      </c>
      <c r="BP41" s="223" t="str">
        <f t="shared" si="31"/>
        <v>-</v>
      </c>
      <c r="BQ41" s="223" t="str">
        <f t="shared" si="31"/>
        <v>-</v>
      </c>
      <c r="BR41" s="271">
        <f t="shared" ref="BR41:BR42" si="32">AVERAGE(R41:BQ41)</f>
        <v>48.726700839029412</v>
      </c>
    </row>
    <row r="42" spans="1:70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937</v>
      </c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3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186" t="e">
        <f t="shared" si="32"/>
        <v>#DIV/0!</v>
      </c>
    </row>
    <row r="43" spans="1:70" x14ac:dyDescent="0.2">
      <c r="A43" s="284" t="s">
        <v>1050</v>
      </c>
      <c r="B43" s="284">
        <v>12</v>
      </c>
      <c r="C43" s="291" t="s">
        <v>566</v>
      </c>
      <c r="D43" s="291" t="s">
        <v>76</v>
      </c>
      <c r="E43" s="284" t="s">
        <v>1027</v>
      </c>
      <c r="F43" s="284" t="s">
        <v>1028</v>
      </c>
      <c r="G43" s="292" t="s">
        <v>1059</v>
      </c>
      <c r="H43" s="293" t="s">
        <v>1035</v>
      </c>
      <c r="I43" s="292"/>
      <c r="J43" s="292"/>
      <c r="K43" s="292"/>
      <c r="L43" s="292"/>
      <c r="M43" s="292"/>
      <c r="N43" s="292"/>
      <c r="O43" s="284" t="s">
        <v>1029</v>
      </c>
      <c r="P43" s="294"/>
      <c r="Q43" s="219" t="s">
        <v>934</v>
      </c>
      <c r="R43" s="230"/>
      <c r="S43" s="230"/>
      <c r="T43" s="230"/>
      <c r="U43" s="230">
        <v>0</v>
      </c>
      <c r="V43" s="230"/>
      <c r="W43" s="230">
        <v>0</v>
      </c>
      <c r="X43" s="230"/>
      <c r="Y43" s="230">
        <v>0</v>
      </c>
      <c r="Z43" s="230"/>
      <c r="AA43" s="230">
        <v>0</v>
      </c>
      <c r="AB43" s="230"/>
      <c r="AC43" s="230">
        <v>0</v>
      </c>
      <c r="AD43" s="230"/>
      <c r="AE43" s="230">
        <v>2</v>
      </c>
      <c r="AF43" s="230"/>
      <c r="AG43" s="230">
        <v>0</v>
      </c>
      <c r="AH43" s="230">
        <v>0</v>
      </c>
      <c r="AI43" s="230">
        <v>0</v>
      </c>
      <c r="AJ43" s="230">
        <v>0</v>
      </c>
      <c r="AK43" s="230">
        <v>0</v>
      </c>
      <c r="AL43" s="230">
        <v>0</v>
      </c>
      <c r="AM43" s="230">
        <v>1</v>
      </c>
      <c r="AN43" s="230">
        <v>0</v>
      </c>
      <c r="AO43" s="230">
        <v>0</v>
      </c>
      <c r="AP43" s="230">
        <v>0</v>
      </c>
      <c r="AQ43" s="231">
        <v>0</v>
      </c>
      <c r="AR43" s="230">
        <v>2</v>
      </c>
      <c r="AS43" s="230">
        <v>0</v>
      </c>
      <c r="AT43" s="230">
        <v>2</v>
      </c>
      <c r="AU43" s="230">
        <v>15</v>
      </c>
      <c r="AV43" s="230">
        <v>9</v>
      </c>
      <c r="AW43" s="230">
        <v>25</v>
      </c>
      <c r="AX43" s="230">
        <v>22</v>
      </c>
      <c r="AY43" s="230">
        <v>22</v>
      </c>
      <c r="AZ43" s="230">
        <v>102</v>
      </c>
      <c r="BA43" s="230">
        <v>81</v>
      </c>
      <c r="BB43" s="230">
        <v>51</v>
      </c>
      <c r="BC43" s="230">
        <v>55</v>
      </c>
      <c r="BD43" s="230">
        <v>111</v>
      </c>
      <c r="BE43" s="230">
        <v>39</v>
      </c>
      <c r="BF43" s="230">
        <v>9</v>
      </c>
      <c r="BG43" s="230">
        <v>45</v>
      </c>
      <c r="BH43" s="230">
        <v>71</v>
      </c>
      <c r="BI43" s="230">
        <v>65</v>
      </c>
      <c r="BJ43" s="230">
        <v>10</v>
      </c>
      <c r="BK43" s="230">
        <v>15</v>
      </c>
      <c r="BL43" s="230">
        <v>13</v>
      </c>
      <c r="BM43" s="230">
        <v>12</v>
      </c>
      <c r="BN43" s="230">
        <v>5</v>
      </c>
      <c r="BO43" s="230"/>
      <c r="BP43" s="230"/>
      <c r="BQ43" s="230"/>
      <c r="BR43" s="184">
        <f t="shared" ref="BR43:BR45" si="33">SUM(R43:BQ43)</f>
        <v>784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30"/>
      <c r="S44" s="230"/>
      <c r="T44" s="230"/>
      <c r="U44" s="230">
        <v>1</v>
      </c>
      <c r="V44" s="230"/>
      <c r="W44" s="230">
        <v>0</v>
      </c>
      <c r="X44" s="230"/>
      <c r="Y44" s="230">
        <v>0</v>
      </c>
      <c r="Z44" s="230"/>
      <c r="AA44" s="230">
        <v>0</v>
      </c>
      <c r="AB44" s="230"/>
      <c r="AC44" s="230">
        <v>0</v>
      </c>
      <c r="AD44" s="230"/>
      <c r="AE44" s="230">
        <v>0</v>
      </c>
      <c r="AF44" s="230"/>
      <c r="AG44" s="230">
        <v>0</v>
      </c>
      <c r="AH44" s="230">
        <v>0</v>
      </c>
      <c r="AI44" s="230">
        <v>0</v>
      </c>
      <c r="AJ44" s="230">
        <v>0</v>
      </c>
      <c r="AK44" s="230">
        <v>0</v>
      </c>
      <c r="AL44" s="230">
        <v>0</v>
      </c>
      <c r="AM44" s="230">
        <v>1</v>
      </c>
      <c r="AN44" s="230">
        <v>0</v>
      </c>
      <c r="AO44" s="230">
        <v>0</v>
      </c>
      <c r="AP44" s="230">
        <v>0</v>
      </c>
      <c r="AQ44" s="231">
        <v>0</v>
      </c>
      <c r="AR44" s="230">
        <v>8</v>
      </c>
      <c r="AS44" s="230">
        <v>0</v>
      </c>
      <c r="AT44" s="230">
        <v>2</v>
      </c>
      <c r="AU44" s="230">
        <v>13</v>
      </c>
      <c r="AV44" s="230">
        <v>21</v>
      </c>
      <c r="AW44" s="230">
        <v>20</v>
      </c>
      <c r="AX44" s="230">
        <v>27</v>
      </c>
      <c r="AY44" s="230">
        <v>28</v>
      </c>
      <c r="AZ44" s="230">
        <v>75</v>
      </c>
      <c r="BA44" s="230">
        <v>63</v>
      </c>
      <c r="BB44" s="230">
        <v>45</v>
      </c>
      <c r="BC44" s="230">
        <v>62</v>
      </c>
      <c r="BD44" s="230">
        <v>105</v>
      </c>
      <c r="BE44" s="230">
        <v>43</v>
      </c>
      <c r="BF44" s="230">
        <v>6</v>
      </c>
      <c r="BG44" s="230">
        <v>40</v>
      </c>
      <c r="BH44" s="230">
        <v>65</v>
      </c>
      <c r="BI44" s="230">
        <v>59</v>
      </c>
      <c r="BJ44" s="230">
        <v>8</v>
      </c>
      <c r="BK44" s="230">
        <v>18</v>
      </c>
      <c r="BL44" s="230">
        <v>16</v>
      </c>
      <c r="BM44" s="230">
        <v>11</v>
      </c>
      <c r="BN44" s="230">
        <v>6</v>
      </c>
      <c r="BO44" s="230"/>
      <c r="BP44" s="230"/>
      <c r="BQ44" s="230"/>
      <c r="BR44" s="184">
        <f t="shared" si="33"/>
        <v>743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AF45" si="34">IF(ISBLANK(R43),"-",R43+R44)</f>
        <v>-</v>
      </c>
      <c r="S45" s="222" t="str">
        <f t="shared" si="34"/>
        <v>-</v>
      </c>
      <c r="T45" s="222" t="str">
        <f t="shared" si="34"/>
        <v>-</v>
      </c>
      <c r="U45" s="222">
        <f t="shared" si="34"/>
        <v>1</v>
      </c>
      <c r="V45" s="222" t="str">
        <f t="shared" si="34"/>
        <v>-</v>
      </c>
      <c r="W45" s="222">
        <f t="shared" si="34"/>
        <v>0</v>
      </c>
      <c r="X45" s="222" t="str">
        <f t="shared" si="34"/>
        <v>-</v>
      </c>
      <c r="Y45" s="222">
        <f t="shared" si="34"/>
        <v>0</v>
      </c>
      <c r="Z45" s="222" t="str">
        <f t="shared" si="34"/>
        <v>-</v>
      </c>
      <c r="AA45" s="222">
        <f t="shared" si="34"/>
        <v>0</v>
      </c>
      <c r="AB45" s="222" t="str">
        <f t="shared" si="34"/>
        <v>-</v>
      </c>
      <c r="AC45" s="222">
        <f t="shared" si="34"/>
        <v>0</v>
      </c>
      <c r="AD45" s="222" t="str">
        <f t="shared" si="34"/>
        <v>-</v>
      </c>
      <c r="AE45" s="222">
        <f t="shared" si="34"/>
        <v>2</v>
      </c>
      <c r="AF45" s="222" t="str">
        <f t="shared" si="34"/>
        <v>-</v>
      </c>
      <c r="AG45" s="222">
        <v>0</v>
      </c>
      <c r="AH45" s="222">
        <f t="shared" ref="AH45:BQ45" si="35">IF(ISBLANK(AH43),"-",AH43+AH44)</f>
        <v>0</v>
      </c>
      <c r="AI45" s="222">
        <f t="shared" si="35"/>
        <v>0</v>
      </c>
      <c r="AJ45" s="222">
        <f t="shared" si="35"/>
        <v>0</v>
      </c>
      <c r="AK45" s="222">
        <f t="shared" si="35"/>
        <v>0</v>
      </c>
      <c r="AL45" s="222">
        <f t="shared" si="35"/>
        <v>0</v>
      </c>
      <c r="AM45" s="222">
        <f t="shared" si="35"/>
        <v>2</v>
      </c>
      <c r="AN45" s="222">
        <f t="shared" si="35"/>
        <v>0</v>
      </c>
      <c r="AO45" s="222">
        <f t="shared" si="35"/>
        <v>0</v>
      </c>
      <c r="AP45" s="222">
        <f t="shared" si="35"/>
        <v>0</v>
      </c>
      <c r="AQ45" s="227">
        <f t="shared" si="35"/>
        <v>0</v>
      </c>
      <c r="AR45" s="222">
        <f t="shared" si="35"/>
        <v>10</v>
      </c>
      <c r="AS45" s="222">
        <f t="shared" si="35"/>
        <v>0</v>
      </c>
      <c r="AT45" s="222">
        <f t="shared" si="35"/>
        <v>4</v>
      </c>
      <c r="AU45" s="222">
        <f t="shared" si="35"/>
        <v>28</v>
      </c>
      <c r="AV45" s="222">
        <f t="shared" si="35"/>
        <v>30</v>
      </c>
      <c r="AW45" s="222">
        <f t="shared" si="35"/>
        <v>45</v>
      </c>
      <c r="AX45" s="222">
        <f t="shared" si="35"/>
        <v>49</v>
      </c>
      <c r="AY45" s="222">
        <f t="shared" si="35"/>
        <v>50</v>
      </c>
      <c r="AZ45" s="222">
        <f t="shared" si="35"/>
        <v>177</v>
      </c>
      <c r="BA45" s="222">
        <f t="shared" si="35"/>
        <v>144</v>
      </c>
      <c r="BB45" s="222">
        <f t="shared" si="35"/>
        <v>96</v>
      </c>
      <c r="BC45" s="222">
        <f t="shared" si="35"/>
        <v>117</v>
      </c>
      <c r="BD45" s="222">
        <f t="shared" si="35"/>
        <v>216</v>
      </c>
      <c r="BE45" s="222">
        <f t="shared" si="35"/>
        <v>82</v>
      </c>
      <c r="BF45" s="222">
        <f t="shared" si="35"/>
        <v>15</v>
      </c>
      <c r="BG45" s="222">
        <f t="shared" si="35"/>
        <v>85</v>
      </c>
      <c r="BH45" s="222">
        <f t="shared" si="35"/>
        <v>136</v>
      </c>
      <c r="BI45" s="222">
        <f t="shared" si="35"/>
        <v>124</v>
      </c>
      <c r="BJ45" s="222">
        <f t="shared" si="35"/>
        <v>18</v>
      </c>
      <c r="BK45" s="222">
        <f t="shared" si="35"/>
        <v>33</v>
      </c>
      <c r="BL45" s="222">
        <f t="shared" si="35"/>
        <v>29</v>
      </c>
      <c r="BM45" s="222">
        <f t="shared" si="35"/>
        <v>23</v>
      </c>
      <c r="BN45" s="222">
        <f t="shared" si="35"/>
        <v>11</v>
      </c>
      <c r="BO45" s="222" t="str">
        <f t="shared" si="35"/>
        <v>-</v>
      </c>
      <c r="BP45" s="222" t="str">
        <f t="shared" si="35"/>
        <v>-</v>
      </c>
      <c r="BQ45" s="222" t="str">
        <f t="shared" si="35"/>
        <v>-</v>
      </c>
      <c r="BR45" s="185">
        <f t="shared" si="33"/>
        <v>1527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BQ46" si="36">IF(ISNUMBER(R45),(IF(R45&gt;0,(100/(R43+R44))*R43,"-")),"-")</f>
        <v>-</v>
      </c>
      <c r="S46" s="223" t="str">
        <f t="shared" si="36"/>
        <v>-</v>
      </c>
      <c r="T46" s="223" t="str">
        <f t="shared" si="36"/>
        <v>-</v>
      </c>
      <c r="U46" s="223">
        <f t="shared" si="36"/>
        <v>0</v>
      </c>
      <c r="V46" s="223" t="str">
        <f t="shared" si="36"/>
        <v>-</v>
      </c>
      <c r="W46" s="223" t="str">
        <f t="shared" si="36"/>
        <v>-</v>
      </c>
      <c r="X46" s="223" t="str">
        <f t="shared" si="36"/>
        <v>-</v>
      </c>
      <c r="Y46" s="223" t="str">
        <f t="shared" si="36"/>
        <v>-</v>
      </c>
      <c r="Z46" s="223" t="str">
        <f t="shared" si="36"/>
        <v>-</v>
      </c>
      <c r="AA46" s="223" t="str">
        <f t="shared" si="36"/>
        <v>-</v>
      </c>
      <c r="AB46" s="223" t="str">
        <f t="shared" si="36"/>
        <v>-</v>
      </c>
      <c r="AC46" s="223" t="str">
        <f t="shared" si="36"/>
        <v>-</v>
      </c>
      <c r="AD46" s="223" t="str">
        <f t="shared" si="36"/>
        <v>-</v>
      </c>
      <c r="AE46" s="223">
        <f t="shared" si="36"/>
        <v>100</v>
      </c>
      <c r="AF46" s="223" t="str">
        <f t="shared" si="36"/>
        <v>-</v>
      </c>
      <c r="AG46" s="223" t="str">
        <f t="shared" si="36"/>
        <v>-</v>
      </c>
      <c r="AH46" s="223" t="str">
        <f t="shared" si="36"/>
        <v>-</v>
      </c>
      <c r="AI46" s="223" t="str">
        <f t="shared" si="36"/>
        <v>-</v>
      </c>
      <c r="AJ46" s="223" t="str">
        <f t="shared" si="36"/>
        <v>-</v>
      </c>
      <c r="AK46" s="223" t="str">
        <f t="shared" si="36"/>
        <v>-</v>
      </c>
      <c r="AL46" s="223" t="str">
        <f t="shared" si="36"/>
        <v>-</v>
      </c>
      <c r="AM46" s="223">
        <f t="shared" si="36"/>
        <v>50</v>
      </c>
      <c r="AN46" s="223" t="str">
        <f t="shared" si="36"/>
        <v>-</v>
      </c>
      <c r="AO46" s="223" t="str">
        <f t="shared" si="36"/>
        <v>-</v>
      </c>
      <c r="AP46" s="223" t="str">
        <f t="shared" si="36"/>
        <v>-</v>
      </c>
      <c r="AQ46" s="228" t="str">
        <f t="shared" si="36"/>
        <v>-</v>
      </c>
      <c r="AR46" s="223">
        <f t="shared" si="36"/>
        <v>20</v>
      </c>
      <c r="AS46" s="223" t="str">
        <f t="shared" si="36"/>
        <v>-</v>
      </c>
      <c r="AT46" s="223">
        <f t="shared" si="36"/>
        <v>50</v>
      </c>
      <c r="AU46" s="223">
        <f t="shared" si="36"/>
        <v>53.571428571428577</v>
      </c>
      <c r="AV46" s="223">
        <f t="shared" si="36"/>
        <v>30</v>
      </c>
      <c r="AW46" s="223">
        <f t="shared" si="36"/>
        <v>55.555555555555557</v>
      </c>
      <c r="AX46" s="223">
        <f t="shared" si="36"/>
        <v>44.897959183673471</v>
      </c>
      <c r="AY46" s="223">
        <f t="shared" si="36"/>
        <v>44</v>
      </c>
      <c r="AZ46" s="223">
        <f t="shared" si="36"/>
        <v>57.627118644067799</v>
      </c>
      <c r="BA46" s="223">
        <f t="shared" si="36"/>
        <v>56.25</v>
      </c>
      <c r="BB46" s="223">
        <f t="shared" si="36"/>
        <v>53.125000000000007</v>
      </c>
      <c r="BC46" s="223">
        <f t="shared" si="36"/>
        <v>47.008547008547005</v>
      </c>
      <c r="BD46" s="223">
        <f t="shared" si="36"/>
        <v>51.388888888888886</v>
      </c>
      <c r="BE46" s="223">
        <f t="shared" si="36"/>
        <v>47.560975609756099</v>
      </c>
      <c r="BF46" s="223">
        <f t="shared" si="36"/>
        <v>60</v>
      </c>
      <c r="BG46" s="223">
        <f t="shared" si="36"/>
        <v>52.941176470588239</v>
      </c>
      <c r="BH46" s="223">
        <f t="shared" si="36"/>
        <v>52.205882352941181</v>
      </c>
      <c r="BI46" s="223">
        <f t="shared" si="36"/>
        <v>52.419354838709673</v>
      </c>
      <c r="BJ46" s="223">
        <f t="shared" si="36"/>
        <v>55.555555555555557</v>
      </c>
      <c r="BK46" s="223">
        <f t="shared" si="36"/>
        <v>45.454545454545453</v>
      </c>
      <c r="BL46" s="223">
        <f t="shared" si="36"/>
        <v>44.827586206896548</v>
      </c>
      <c r="BM46" s="223">
        <f t="shared" si="36"/>
        <v>52.173913043478258</v>
      </c>
      <c r="BN46" s="223">
        <f t="shared" si="36"/>
        <v>45.45454545454546</v>
      </c>
      <c r="BO46" s="223" t="str">
        <f t="shared" si="36"/>
        <v>-</v>
      </c>
      <c r="BP46" s="223" t="str">
        <f t="shared" si="36"/>
        <v>-</v>
      </c>
      <c r="BQ46" s="223" t="str">
        <f t="shared" si="36"/>
        <v>-</v>
      </c>
      <c r="BR46" s="271">
        <f t="shared" ref="BR46:BR47" si="37">AVERAGE(R46:BQ46)</f>
        <v>48.880721313567122</v>
      </c>
    </row>
    <row r="47" spans="1:70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937</v>
      </c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3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2"/>
      <c r="BN47" s="232"/>
      <c r="BO47" s="232"/>
      <c r="BP47" s="232"/>
      <c r="BQ47" s="232"/>
      <c r="BR47" s="186" t="e">
        <f t="shared" si="37"/>
        <v>#DIV/0!</v>
      </c>
    </row>
    <row r="48" spans="1:70" x14ac:dyDescent="0.2">
      <c r="A48" s="284" t="s">
        <v>1050</v>
      </c>
      <c r="B48" s="284">
        <v>14</v>
      </c>
      <c r="C48" s="291" t="s">
        <v>566</v>
      </c>
      <c r="D48" s="291" t="s">
        <v>76</v>
      </c>
      <c r="E48" s="284" t="s">
        <v>1027</v>
      </c>
      <c r="F48" s="284" t="s">
        <v>1028</v>
      </c>
      <c r="G48" s="284" t="s">
        <v>1060</v>
      </c>
      <c r="H48" s="290" t="s">
        <v>1088</v>
      </c>
      <c r="I48" s="284"/>
      <c r="J48" s="284"/>
      <c r="K48" s="284"/>
      <c r="L48" s="284"/>
      <c r="M48" s="284"/>
      <c r="N48" s="284"/>
      <c r="O48" s="284" t="s">
        <v>1029</v>
      </c>
      <c r="P48" s="287"/>
      <c r="Q48" s="219" t="s">
        <v>934</v>
      </c>
      <c r="R48" s="220"/>
      <c r="S48" s="220"/>
      <c r="T48" s="220"/>
      <c r="U48" s="220">
        <v>0</v>
      </c>
      <c r="V48" s="220"/>
      <c r="W48" s="220">
        <v>0</v>
      </c>
      <c r="X48" s="220"/>
      <c r="Y48" s="220">
        <v>0</v>
      </c>
      <c r="Z48" s="220"/>
      <c r="AA48" s="220">
        <v>0</v>
      </c>
      <c r="AB48" s="220"/>
      <c r="AC48" s="220">
        <v>0</v>
      </c>
      <c r="AD48" s="220"/>
      <c r="AE48" s="220">
        <v>0</v>
      </c>
      <c r="AF48" s="220"/>
      <c r="AG48" s="220">
        <v>0</v>
      </c>
      <c r="AH48" s="220">
        <v>0</v>
      </c>
      <c r="AI48" s="220">
        <v>0</v>
      </c>
      <c r="AJ48" s="220">
        <v>0</v>
      </c>
      <c r="AK48" s="220">
        <v>0</v>
      </c>
      <c r="AL48" s="220">
        <v>0</v>
      </c>
      <c r="AM48" s="220">
        <v>0</v>
      </c>
      <c r="AN48" s="220">
        <v>0</v>
      </c>
      <c r="AO48" s="220">
        <v>0</v>
      </c>
      <c r="AP48" s="220">
        <v>0</v>
      </c>
      <c r="AQ48" s="226">
        <v>1</v>
      </c>
      <c r="AR48" s="220">
        <v>1</v>
      </c>
      <c r="AS48" s="220">
        <v>4</v>
      </c>
      <c r="AT48" s="220">
        <v>15</v>
      </c>
      <c r="AU48" s="220">
        <v>121</v>
      </c>
      <c r="AV48" s="220">
        <v>39</v>
      </c>
      <c r="AW48" s="220">
        <v>38</v>
      </c>
      <c r="AX48" s="220">
        <v>56</v>
      </c>
      <c r="AY48" s="220">
        <v>519</v>
      </c>
      <c r="AZ48" s="220">
        <v>762</v>
      </c>
      <c r="BA48" s="220">
        <v>532</v>
      </c>
      <c r="BB48" s="220">
        <v>288</v>
      </c>
      <c r="BC48" s="220">
        <v>275</v>
      </c>
      <c r="BD48" s="220">
        <v>127</v>
      </c>
      <c r="BE48" s="220">
        <v>75</v>
      </c>
      <c r="BF48" s="220">
        <v>6</v>
      </c>
      <c r="BG48" s="220">
        <v>35</v>
      </c>
      <c r="BH48" s="220">
        <v>55</v>
      </c>
      <c r="BI48" s="220">
        <v>105</v>
      </c>
      <c r="BJ48" s="220">
        <v>15</v>
      </c>
      <c r="BK48" s="220">
        <v>35</v>
      </c>
      <c r="BL48" s="220">
        <v>28</v>
      </c>
      <c r="BM48" s="220">
        <v>40</v>
      </c>
      <c r="BN48" s="220">
        <v>10</v>
      </c>
      <c r="BO48" s="220"/>
      <c r="BP48" s="220"/>
      <c r="BQ48" s="220"/>
      <c r="BR48" s="184">
        <f t="shared" ref="BR48:BR50" si="38">SUM(R48:BQ48)</f>
        <v>3182</v>
      </c>
    </row>
    <row r="49" spans="1:70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20"/>
      <c r="S49" s="220"/>
      <c r="T49" s="220"/>
      <c r="U49" s="220">
        <v>1</v>
      </c>
      <c r="V49" s="220"/>
      <c r="W49" s="220">
        <v>0</v>
      </c>
      <c r="X49" s="220"/>
      <c r="Y49" s="220">
        <v>0</v>
      </c>
      <c r="Z49" s="220"/>
      <c r="AA49" s="220">
        <v>0</v>
      </c>
      <c r="AB49" s="220"/>
      <c r="AC49" s="220">
        <v>0</v>
      </c>
      <c r="AD49" s="220"/>
      <c r="AE49" s="220">
        <v>0</v>
      </c>
      <c r="AF49" s="220"/>
      <c r="AG49" s="220">
        <v>0</v>
      </c>
      <c r="AH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20">
        <v>0</v>
      </c>
      <c r="AQ49" s="226">
        <v>1</v>
      </c>
      <c r="AR49" s="220">
        <v>7</v>
      </c>
      <c r="AS49" s="220">
        <v>5</v>
      </c>
      <c r="AT49" s="220">
        <v>34</v>
      </c>
      <c r="AU49" s="220">
        <v>124</v>
      </c>
      <c r="AV49" s="220">
        <v>73</v>
      </c>
      <c r="AW49" s="220">
        <v>39</v>
      </c>
      <c r="AX49" s="220">
        <v>43</v>
      </c>
      <c r="AY49" s="220">
        <v>437</v>
      </c>
      <c r="AZ49" s="220">
        <v>616</v>
      </c>
      <c r="BA49" s="220">
        <v>664</v>
      </c>
      <c r="BB49" s="220">
        <v>261</v>
      </c>
      <c r="BC49" s="220">
        <v>291</v>
      </c>
      <c r="BD49" s="220">
        <v>115</v>
      </c>
      <c r="BE49" s="220">
        <v>76</v>
      </c>
      <c r="BF49" s="220">
        <v>3</v>
      </c>
      <c r="BG49" s="220">
        <v>40</v>
      </c>
      <c r="BH49" s="220">
        <v>71</v>
      </c>
      <c r="BI49" s="220">
        <v>91</v>
      </c>
      <c r="BJ49" s="220">
        <v>10</v>
      </c>
      <c r="BK49" s="220">
        <v>40</v>
      </c>
      <c r="BL49" s="220">
        <v>36</v>
      </c>
      <c r="BM49" s="220">
        <v>20</v>
      </c>
      <c r="BN49" s="220">
        <v>8</v>
      </c>
      <c r="BO49" s="220"/>
      <c r="BP49" s="220"/>
      <c r="BQ49" s="220"/>
      <c r="BR49" s="184">
        <f t="shared" si="38"/>
        <v>3106</v>
      </c>
    </row>
    <row r="50" spans="1:70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BQ50" si="39">IF(ISBLANK(R48),"-",R48+R49)</f>
        <v>-</v>
      </c>
      <c r="S50" s="222" t="str">
        <f t="shared" si="39"/>
        <v>-</v>
      </c>
      <c r="T50" s="222" t="str">
        <f t="shared" si="39"/>
        <v>-</v>
      </c>
      <c r="U50" s="222">
        <f t="shared" si="39"/>
        <v>1</v>
      </c>
      <c r="V50" s="222" t="str">
        <f t="shared" si="39"/>
        <v>-</v>
      </c>
      <c r="W50" s="222">
        <f t="shared" si="39"/>
        <v>0</v>
      </c>
      <c r="X50" s="222" t="str">
        <f t="shared" si="39"/>
        <v>-</v>
      </c>
      <c r="Y50" s="222">
        <f t="shared" si="39"/>
        <v>0</v>
      </c>
      <c r="Z50" s="222" t="str">
        <f t="shared" si="39"/>
        <v>-</v>
      </c>
      <c r="AA50" s="222">
        <f t="shared" si="39"/>
        <v>0</v>
      </c>
      <c r="AB50" s="222" t="str">
        <f t="shared" si="39"/>
        <v>-</v>
      </c>
      <c r="AC50" s="222">
        <f t="shared" si="39"/>
        <v>0</v>
      </c>
      <c r="AD50" s="222" t="str">
        <f t="shared" si="39"/>
        <v>-</v>
      </c>
      <c r="AE50" s="222">
        <f t="shared" si="39"/>
        <v>0</v>
      </c>
      <c r="AF50" s="222" t="str">
        <f t="shared" si="39"/>
        <v>-</v>
      </c>
      <c r="AG50" s="222">
        <f t="shared" si="39"/>
        <v>0</v>
      </c>
      <c r="AH50" s="222">
        <f t="shared" si="39"/>
        <v>0</v>
      </c>
      <c r="AI50" s="222">
        <f t="shared" si="39"/>
        <v>0</v>
      </c>
      <c r="AJ50" s="222">
        <f t="shared" si="39"/>
        <v>0</v>
      </c>
      <c r="AK50" s="222">
        <f t="shared" si="39"/>
        <v>0</v>
      </c>
      <c r="AL50" s="222">
        <f t="shared" si="39"/>
        <v>0</v>
      </c>
      <c r="AM50" s="222">
        <f t="shared" si="39"/>
        <v>0</v>
      </c>
      <c r="AN50" s="222">
        <f t="shared" si="39"/>
        <v>0</v>
      </c>
      <c r="AO50" s="222">
        <f t="shared" si="39"/>
        <v>0</v>
      </c>
      <c r="AP50" s="222">
        <f t="shared" si="39"/>
        <v>0</v>
      </c>
      <c r="AQ50" s="227">
        <f t="shared" si="39"/>
        <v>2</v>
      </c>
      <c r="AR50" s="222">
        <f t="shared" si="39"/>
        <v>8</v>
      </c>
      <c r="AS50" s="222">
        <f t="shared" si="39"/>
        <v>9</v>
      </c>
      <c r="AT50" s="222">
        <f t="shared" si="39"/>
        <v>49</v>
      </c>
      <c r="AU50" s="222">
        <f t="shared" si="39"/>
        <v>245</v>
      </c>
      <c r="AV50" s="222">
        <f t="shared" si="39"/>
        <v>112</v>
      </c>
      <c r="AW50" s="222">
        <f t="shared" si="39"/>
        <v>77</v>
      </c>
      <c r="AX50" s="222">
        <f t="shared" si="39"/>
        <v>99</v>
      </c>
      <c r="AY50" s="222">
        <f t="shared" si="39"/>
        <v>956</v>
      </c>
      <c r="AZ50" s="222">
        <f t="shared" si="39"/>
        <v>1378</v>
      </c>
      <c r="BA50" s="222">
        <f t="shared" si="39"/>
        <v>1196</v>
      </c>
      <c r="BB50" s="222">
        <f t="shared" si="39"/>
        <v>549</v>
      </c>
      <c r="BC50" s="222">
        <f t="shared" si="39"/>
        <v>566</v>
      </c>
      <c r="BD50" s="222">
        <f t="shared" si="39"/>
        <v>242</v>
      </c>
      <c r="BE50" s="222">
        <f t="shared" si="39"/>
        <v>151</v>
      </c>
      <c r="BF50" s="222">
        <f t="shared" si="39"/>
        <v>9</v>
      </c>
      <c r="BG50" s="222">
        <f t="shared" si="39"/>
        <v>75</v>
      </c>
      <c r="BH50" s="222">
        <f t="shared" si="39"/>
        <v>126</v>
      </c>
      <c r="BI50" s="222">
        <f t="shared" si="39"/>
        <v>196</v>
      </c>
      <c r="BJ50" s="222">
        <f t="shared" si="39"/>
        <v>25</v>
      </c>
      <c r="BK50" s="222">
        <f t="shared" si="39"/>
        <v>75</v>
      </c>
      <c r="BL50" s="222">
        <f t="shared" si="39"/>
        <v>64</v>
      </c>
      <c r="BM50" s="222">
        <f t="shared" si="39"/>
        <v>60</v>
      </c>
      <c r="BN50" s="222">
        <f t="shared" si="39"/>
        <v>18</v>
      </c>
      <c r="BO50" s="222" t="str">
        <f t="shared" si="39"/>
        <v>-</v>
      </c>
      <c r="BP50" s="222" t="str">
        <f t="shared" si="39"/>
        <v>-</v>
      </c>
      <c r="BQ50" s="222" t="str">
        <f t="shared" si="39"/>
        <v>-</v>
      </c>
      <c r="BR50" s="185">
        <f t="shared" si="38"/>
        <v>6288</v>
      </c>
    </row>
    <row r="51" spans="1:70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 t="str">
        <f t="shared" ref="R51:BQ51" si="40">IF(ISNUMBER(R50),(IF(R50&gt;0,(100/(R48+R49))*R48,"-")),"-")</f>
        <v>-</v>
      </c>
      <c r="S51" s="223" t="str">
        <f t="shared" si="40"/>
        <v>-</v>
      </c>
      <c r="T51" s="223" t="str">
        <f t="shared" si="40"/>
        <v>-</v>
      </c>
      <c r="U51" s="223">
        <f t="shared" si="40"/>
        <v>0</v>
      </c>
      <c r="V51" s="223" t="str">
        <f t="shared" si="40"/>
        <v>-</v>
      </c>
      <c r="W51" s="223" t="str">
        <f t="shared" si="40"/>
        <v>-</v>
      </c>
      <c r="X51" s="223" t="str">
        <f t="shared" si="40"/>
        <v>-</v>
      </c>
      <c r="Y51" s="223" t="str">
        <f t="shared" si="40"/>
        <v>-</v>
      </c>
      <c r="Z51" s="223" t="str">
        <f t="shared" si="40"/>
        <v>-</v>
      </c>
      <c r="AA51" s="223" t="str">
        <f t="shared" si="40"/>
        <v>-</v>
      </c>
      <c r="AB51" s="223" t="str">
        <f t="shared" si="40"/>
        <v>-</v>
      </c>
      <c r="AC51" s="223" t="str">
        <f t="shared" si="40"/>
        <v>-</v>
      </c>
      <c r="AD51" s="223" t="str">
        <f t="shared" si="40"/>
        <v>-</v>
      </c>
      <c r="AE51" s="223" t="str">
        <f t="shared" si="40"/>
        <v>-</v>
      </c>
      <c r="AF51" s="223" t="str">
        <f t="shared" si="40"/>
        <v>-</v>
      </c>
      <c r="AG51" s="223" t="str">
        <f t="shared" si="40"/>
        <v>-</v>
      </c>
      <c r="AH51" s="223" t="str">
        <f t="shared" si="40"/>
        <v>-</v>
      </c>
      <c r="AI51" s="223" t="str">
        <f t="shared" si="40"/>
        <v>-</v>
      </c>
      <c r="AJ51" s="223" t="str">
        <f t="shared" si="40"/>
        <v>-</v>
      </c>
      <c r="AK51" s="223" t="str">
        <f t="shared" si="40"/>
        <v>-</v>
      </c>
      <c r="AL51" s="223" t="str">
        <f t="shared" si="40"/>
        <v>-</v>
      </c>
      <c r="AM51" s="223" t="str">
        <f t="shared" si="40"/>
        <v>-</v>
      </c>
      <c r="AN51" s="223" t="str">
        <f t="shared" si="40"/>
        <v>-</v>
      </c>
      <c r="AO51" s="223" t="str">
        <f t="shared" si="40"/>
        <v>-</v>
      </c>
      <c r="AP51" s="223" t="str">
        <f t="shared" si="40"/>
        <v>-</v>
      </c>
      <c r="AQ51" s="228">
        <f t="shared" si="40"/>
        <v>50</v>
      </c>
      <c r="AR51" s="223">
        <f t="shared" si="40"/>
        <v>12.5</v>
      </c>
      <c r="AS51" s="223">
        <f t="shared" si="40"/>
        <v>44.444444444444443</v>
      </c>
      <c r="AT51" s="223">
        <f t="shared" si="40"/>
        <v>30.612244897959183</v>
      </c>
      <c r="AU51" s="223">
        <f t="shared" si="40"/>
        <v>49.387755102040821</v>
      </c>
      <c r="AV51" s="223">
        <f t="shared" si="40"/>
        <v>34.821428571428577</v>
      </c>
      <c r="AW51" s="223">
        <f t="shared" si="40"/>
        <v>49.350649350649348</v>
      </c>
      <c r="AX51" s="223">
        <f t="shared" si="40"/>
        <v>56.565656565656568</v>
      </c>
      <c r="AY51" s="223">
        <f t="shared" si="40"/>
        <v>54.288702928870293</v>
      </c>
      <c r="AZ51" s="223">
        <f t="shared" si="40"/>
        <v>55.297532656023222</v>
      </c>
      <c r="BA51" s="223">
        <f t="shared" si="40"/>
        <v>44.481605351170572</v>
      </c>
      <c r="BB51" s="223">
        <f t="shared" si="40"/>
        <v>52.459016393442617</v>
      </c>
      <c r="BC51" s="223">
        <f t="shared" si="40"/>
        <v>48.586572438162548</v>
      </c>
      <c r="BD51" s="223">
        <f t="shared" si="40"/>
        <v>52.47933884297521</v>
      </c>
      <c r="BE51" s="223">
        <f t="shared" si="40"/>
        <v>49.668874172185433</v>
      </c>
      <c r="BF51" s="223">
        <f t="shared" si="40"/>
        <v>66.666666666666657</v>
      </c>
      <c r="BG51" s="223">
        <f t="shared" si="40"/>
        <v>46.666666666666664</v>
      </c>
      <c r="BH51" s="223">
        <f t="shared" si="40"/>
        <v>43.650793650793645</v>
      </c>
      <c r="BI51" s="223">
        <f t="shared" si="40"/>
        <v>53.571428571428569</v>
      </c>
      <c r="BJ51" s="223">
        <f t="shared" si="40"/>
        <v>60</v>
      </c>
      <c r="BK51" s="223">
        <f t="shared" si="40"/>
        <v>46.666666666666664</v>
      </c>
      <c r="BL51" s="223">
        <f t="shared" si="40"/>
        <v>43.75</v>
      </c>
      <c r="BM51" s="223">
        <f t="shared" si="40"/>
        <v>66.666666666666671</v>
      </c>
      <c r="BN51" s="223">
        <f t="shared" si="40"/>
        <v>55.555555555555557</v>
      </c>
      <c r="BO51" s="223" t="str">
        <f t="shared" si="40"/>
        <v>-</v>
      </c>
      <c r="BP51" s="223" t="str">
        <f t="shared" si="40"/>
        <v>-</v>
      </c>
      <c r="BQ51" s="223" t="str">
        <f t="shared" si="40"/>
        <v>-</v>
      </c>
      <c r="BR51" s="271">
        <f t="shared" ref="BR51:BR52" si="41">AVERAGE(R51:BQ51)</f>
        <v>46.725530646378132</v>
      </c>
    </row>
    <row r="52" spans="1:70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9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86" t="e">
        <f t="shared" si="41"/>
        <v>#DIV/0!</v>
      </c>
    </row>
    <row r="53" spans="1:70" x14ac:dyDescent="0.2">
      <c r="A53" s="284" t="s">
        <v>1050</v>
      </c>
      <c r="B53" s="284">
        <v>15</v>
      </c>
      <c r="C53" s="291" t="s">
        <v>566</v>
      </c>
      <c r="D53" s="291" t="s">
        <v>76</v>
      </c>
      <c r="E53" s="284" t="s">
        <v>1027</v>
      </c>
      <c r="F53" s="284" t="s">
        <v>1028</v>
      </c>
      <c r="G53" s="292" t="s">
        <v>1061</v>
      </c>
      <c r="H53" s="293" t="s">
        <v>220</v>
      </c>
      <c r="I53" s="292"/>
      <c r="J53" s="292"/>
      <c r="K53" s="292"/>
      <c r="L53" s="292"/>
      <c r="M53" s="292"/>
      <c r="N53" s="292"/>
      <c r="O53" s="284" t="s">
        <v>1029</v>
      </c>
      <c r="P53" s="294"/>
      <c r="Q53" s="219" t="s">
        <v>934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>
        <v>0</v>
      </c>
      <c r="AI53" s="230">
        <v>0</v>
      </c>
      <c r="AJ53" s="230">
        <v>0</v>
      </c>
      <c r="AK53" s="230">
        <v>0</v>
      </c>
      <c r="AL53" s="230">
        <v>0</v>
      </c>
      <c r="AM53" s="230">
        <v>0</v>
      </c>
      <c r="AN53" s="230">
        <v>0</v>
      </c>
      <c r="AO53" s="230">
        <v>0</v>
      </c>
      <c r="AP53" s="230">
        <v>0</v>
      </c>
      <c r="AQ53" s="231">
        <v>0</v>
      </c>
      <c r="AR53" s="230">
        <v>0</v>
      </c>
      <c r="AS53" s="230">
        <v>0</v>
      </c>
      <c r="AT53" s="230">
        <v>14</v>
      </c>
      <c r="AU53" s="230">
        <v>23</v>
      </c>
      <c r="AV53" s="230">
        <v>20</v>
      </c>
      <c r="AW53" s="230">
        <v>43</v>
      </c>
      <c r="AX53" s="230"/>
      <c r="AY53" s="230">
        <v>7</v>
      </c>
      <c r="AZ53" s="230">
        <v>11</v>
      </c>
      <c r="BA53" s="230">
        <v>10</v>
      </c>
      <c r="BB53" s="230">
        <v>30</v>
      </c>
      <c r="BC53" s="230">
        <v>28</v>
      </c>
      <c r="BD53" s="230">
        <v>66</v>
      </c>
      <c r="BE53" s="230">
        <v>10</v>
      </c>
      <c r="BF53" s="230">
        <v>4</v>
      </c>
      <c r="BG53" s="230">
        <v>8</v>
      </c>
      <c r="BH53" s="230">
        <v>15</v>
      </c>
      <c r="BI53" s="230">
        <v>66</v>
      </c>
      <c r="BJ53" s="230">
        <v>0</v>
      </c>
      <c r="BK53" s="230">
        <v>2</v>
      </c>
      <c r="BL53" s="230">
        <v>8</v>
      </c>
      <c r="BM53" s="230">
        <v>3</v>
      </c>
      <c r="BN53" s="230">
        <v>1</v>
      </c>
      <c r="BO53" s="230"/>
      <c r="BP53" s="230"/>
      <c r="BQ53" s="230"/>
      <c r="BR53" s="184">
        <f t="shared" ref="BR53:BR55" si="42">SUM(R53:BQ53)</f>
        <v>369</v>
      </c>
    </row>
    <row r="54" spans="1:70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935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>
        <v>0</v>
      </c>
      <c r="AI54" s="230">
        <v>0</v>
      </c>
      <c r="AJ54" s="230">
        <v>0</v>
      </c>
      <c r="AK54" s="230">
        <v>0</v>
      </c>
      <c r="AL54" s="230">
        <v>0</v>
      </c>
      <c r="AM54" s="230">
        <v>0</v>
      </c>
      <c r="AN54" s="230">
        <v>0</v>
      </c>
      <c r="AO54" s="230">
        <v>0</v>
      </c>
      <c r="AP54" s="230">
        <v>0</v>
      </c>
      <c r="AQ54" s="231">
        <v>0</v>
      </c>
      <c r="AR54" s="230">
        <v>0</v>
      </c>
      <c r="AS54" s="230">
        <v>0</v>
      </c>
      <c r="AT54" s="230">
        <v>7</v>
      </c>
      <c r="AU54" s="230">
        <v>7</v>
      </c>
      <c r="AV54" s="230">
        <v>13</v>
      </c>
      <c r="AW54" s="230">
        <v>38</v>
      </c>
      <c r="AX54" s="230"/>
      <c r="AY54" s="230">
        <v>6</v>
      </c>
      <c r="AZ54" s="230">
        <v>17</v>
      </c>
      <c r="BA54" s="230">
        <v>15</v>
      </c>
      <c r="BB54" s="230">
        <v>27</v>
      </c>
      <c r="BC54" s="230">
        <v>10</v>
      </c>
      <c r="BD54" s="230">
        <v>58</v>
      </c>
      <c r="BE54" s="230">
        <v>21</v>
      </c>
      <c r="BF54" s="230">
        <v>2</v>
      </c>
      <c r="BG54" s="230">
        <v>10</v>
      </c>
      <c r="BH54" s="230">
        <v>11</v>
      </c>
      <c r="BI54" s="230">
        <v>38</v>
      </c>
      <c r="BJ54" s="230">
        <v>1</v>
      </c>
      <c r="BK54" s="230">
        <v>1</v>
      </c>
      <c r="BL54" s="230">
        <v>5</v>
      </c>
      <c r="BM54" s="230">
        <v>2</v>
      </c>
      <c r="BN54" s="230">
        <v>1</v>
      </c>
      <c r="BO54" s="230"/>
      <c r="BP54" s="230"/>
      <c r="BQ54" s="230"/>
      <c r="BR54" s="184">
        <f t="shared" si="42"/>
        <v>290</v>
      </c>
    </row>
    <row r="55" spans="1:70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BQ55" si="43">IF(ISBLANK(R53),"-",R53+R54)</f>
        <v>-</v>
      </c>
      <c r="S55" s="222" t="str">
        <f t="shared" si="43"/>
        <v>-</v>
      </c>
      <c r="T55" s="222" t="str">
        <f t="shared" si="43"/>
        <v>-</v>
      </c>
      <c r="U55" s="222" t="str">
        <f t="shared" si="43"/>
        <v>-</v>
      </c>
      <c r="V55" s="222" t="str">
        <f t="shared" si="43"/>
        <v>-</v>
      </c>
      <c r="W55" s="222" t="str">
        <f t="shared" si="43"/>
        <v>-</v>
      </c>
      <c r="X55" s="222" t="str">
        <f t="shared" si="43"/>
        <v>-</v>
      </c>
      <c r="Y55" s="222" t="str">
        <f t="shared" si="43"/>
        <v>-</v>
      </c>
      <c r="Z55" s="222" t="str">
        <f t="shared" si="43"/>
        <v>-</v>
      </c>
      <c r="AA55" s="222" t="str">
        <f t="shared" si="43"/>
        <v>-</v>
      </c>
      <c r="AB55" s="222" t="str">
        <f t="shared" si="43"/>
        <v>-</v>
      </c>
      <c r="AC55" s="222" t="str">
        <f t="shared" si="43"/>
        <v>-</v>
      </c>
      <c r="AD55" s="222" t="str">
        <f t="shared" si="43"/>
        <v>-</v>
      </c>
      <c r="AE55" s="222" t="str">
        <f t="shared" si="43"/>
        <v>-</v>
      </c>
      <c r="AF55" s="222" t="str">
        <f t="shared" si="43"/>
        <v>-</v>
      </c>
      <c r="AG55" s="222" t="str">
        <f t="shared" si="43"/>
        <v>-</v>
      </c>
      <c r="AH55" s="222">
        <f t="shared" si="43"/>
        <v>0</v>
      </c>
      <c r="AI55" s="222">
        <f t="shared" si="43"/>
        <v>0</v>
      </c>
      <c r="AJ55" s="222">
        <f t="shared" si="43"/>
        <v>0</v>
      </c>
      <c r="AK55" s="222">
        <f t="shared" si="43"/>
        <v>0</v>
      </c>
      <c r="AL55" s="222">
        <f t="shared" si="43"/>
        <v>0</v>
      </c>
      <c r="AM55" s="222">
        <f t="shared" si="43"/>
        <v>0</v>
      </c>
      <c r="AN55" s="222">
        <f t="shared" si="43"/>
        <v>0</v>
      </c>
      <c r="AO55" s="222">
        <f t="shared" si="43"/>
        <v>0</v>
      </c>
      <c r="AP55" s="222">
        <f t="shared" si="43"/>
        <v>0</v>
      </c>
      <c r="AQ55" s="227">
        <f t="shared" si="43"/>
        <v>0</v>
      </c>
      <c r="AR55" s="222">
        <f t="shared" si="43"/>
        <v>0</v>
      </c>
      <c r="AS55" s="222">
        <f t="shared" si="43"/>
        <v>0</v>
      </c>
      <c r="AT55" s="222">
        <f t="shared" si="43"/>
        <v>21</v>
      </c>
      <c r="AU55" s="222">
        <f t="shared" si="43"/>
        <v>30</v>
      </c>
      <c r="AV55" s="222">
        <f t="shared" si="43"/>
        <v>33</v>
      </c>
      <c r="AW55" s="222">
        <f t="shared" si="43"/>
        <v>81</v>
      </c>
      <c r="AX55" s="222" t="str">
        <f t="shared" si="43"/>
        <v>-</v>
      </c>
      <c r="AY55" s="222">
        <f t="shared" si="43"/>
        <v>13</v>
      </c>
      <c r="AZ55" s="222">
        <f t="shared" si="43"/>
        <v>28</v>
      </c>
      <c r="BA55" s="222">
        <f t="shared" si="43"/>
        <v>25</v>
      </c>
      <c r="BB55" s="222">
        <f t="shared" si="43"/>
        <v>57</v>
      </c>
      <c r="BC55" s="222">
        <f t="shared" si="43"/>
        <v>38</v>
      </c>
      <c r="BD55" s="222">
        <f t="shared" si="43"/>
        <v>124</v>
      </c>
      <c r="BE55" s="222">
        <f t="shared" si="43"/>
        <v>31</v>
      </c>
      <c r="BF55" s="222">
        <f t="shared" si="43"/>
        <v>6</v>
      </c>
      <c r="BG55" s="222">
        <f t="shared" si="43"/>
        <v>18</v>
      </c>
      <c r="BH55" s="222">
        <f t="shared" si="43"/>
        <v>26</v>
      </c>
      <c r="BI55" s="222">
        <f t="shared" si="43"/>
        <v>104</v>
      </c>
      <c r="BJ55" s="222">
        <f t="shared" si="43"/>
        <v>1</v>
      </c>
      <c r="BK55" s="222">
        <f t="shared" si="43"/>
        <v>3</v>
      </c>
      <c r="BL55" s="222">
        <f t="shared" si="43"/>
        <v>13</v>
      </c>
      <c r="BM55" s="222">
        <f t="shared" si="43"/>
        <v>5</v>
      </c>
      <c r="BN55" s="222">
        <f t="shared" si="43"/>
        <v>2</v>
      </c>
      <c r="BO55" s="222" t="str">
        <f t="shared" si="43"/>
        <v>-</v>
      </c>
      <c r="BP55" s="222" t="str">
        <f t="shared" si="43"/>
        <v>-</v>
      </c>
      <c r="BQ55" s="222" t="str">
        <f t="shared" si="43"/>
        <v>-</v>
      </c>
      <c r="BR55" s="185">
        <f t="shared" si="42"/>
        <v>659</v>
      </c>
    </row>
    <row r="56" spans="1:70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936</v>
      </c>
      <c r="R56" s="223" t="str">
        <f t="shared" ref="R56:BQ56" si="44">IF(ISNUMBER(R55),(IF(R55&gt;0,(100/(R53+R54))*R53,"-")),"-")</f>
        <v>-</v>
      </c>
      <c r="S56" s="223" t="str">
        <f t="shared" si="44"/>
        <v>-</v>
      </c>
      <c r="T56" s="223" t="str">
        <f t="shared" si="44"/>
        <v>-</v>
      </c>
      <c r="U56" s="223" t="str">
        <f t="shared" si="44"/>
        <v>-</v>
      </c>
      <c r="V56" s="223" t="str">
        <f t="shared" si="44"/>
        <v>-</v>
      </c>
      <c r="W56" s="223" t="str">
        <f t="shared" si="44"/>
        <v>-</v>
      </c>
      <c r="X56" s="223" t="str">
        <f t="shared" si="44"/>
        <v>-</v>
      </c>
      <c r="Y56" s="223" t="str">
        <f t="shared" si="44"/>
        <v>-</v>
      </c>
      <c r="Z56" s="223" t="str">
        <f t="shared" si="44"/>
        <v>-</v>
      </c>
      <c r="AA56" s="223" t="str">
        <f t="shared" si="44"/>
        <v>-</v>
      </c>
      <c r="AB56" s="223" t="str">
        <f t="shared" si="44"/>
        <v>-</v>
      </c>
      <c r="AC56" s="223" t="str">
        <f t="shared" si="44"/>
        <v>-</v>
      </c>
      <c r="AD56" s="223" t="str">
        <f t="shared" si="44"/>
        <v>-</v>
      </c>
      <c r="AE56" s="223" t="str">
        <f t="shared" si="44"/>
        <v>-</v>
      </c>
      <c r="AF56" s="223" t="str">
        <f t="shared" si="44"/>
        <v>-</v>
      </c>
      <c r="AG56" s="223" t="str">
        <f t="shared" si="44"/>
        <v>-</v>
      </c>
      <c r="AH56" s="223" t="str">
        <f t="shared" si="44"/>
        <v>-</v>
      </c>
      <c r="AI56" s="223" t="str">
        <f t="shared" si="44"/>
        <v>-</v>
      </c>
      <c r="AJ56" s="223" t="str">
        <f t="shared" si="44"/>
        <v>-</v>
      </c>
      <c r="AK56" s="223" t="str">
        <f t="shared" si="44"/>
        <v>-</v>
      </c>
      <c r="AL56" s="223" t="str">
        <f t="shared" si="44"/>
        <v>-</v>
      </c>
      <c r="AM56" s="223" t="str">
        <f t="shared" si="44"/>
        <v>-</v>
      </c>
      <c r="AN56" s="223" t="str">
        <f t="shared" si="44"/>
        <v>-</v>
      </c>
      <c r="AO56" s="223" t="str">
        <f t="shared" si="44"/>
        <v>-</v>
      </c>
      <c r="AP56" s="223" t="str">
        <f t="shared" si="44"/>
        <v>-</v>
      </c>
      <c r="AQ56" s="228" t="str">
        <f t="shared" si="44"/>
        <v>-</v>
      </c>
      <c r="AR56" s="223" t="str">
        <f t="shared" si="44"/>
        <v>-</v>
      </c>
      <c r="AS56" s="223" t="str">
        <f t="shared" si="44"/>
        <v>-</v>
      </c>
      <c r="AT56" s="223">
        <f t="shared" si="44"/>
        <v>66.666666666666671</v>
      </c>
      <c r="AU56" s="223">
        <f t="shared" si="44"/>
        <v>76.666666666666671</v>
      </c>
      <c r="AV56" s="223">
        <f t="shared" si="44"/>
        <v>60.606060606060609</v>
      </c>
      <c r="AW56" s="223">
        <f t="shared" si="44"/>
        <v>53.086419753086417</v>
      </c>
      <c r="AX56" s="223" t="str">
        <f t="shared" si="44"/>
        <v>-</v>
      </c>
      <c r="AY56" s="223">
        <f t="shared" si="44"/>
        <v>53.846153846153847</v>
      </c>
      <c r="AZ56" s="223">
        <f t="shared" si="44"/>
        <v>39.285714285714285</v>
      </c>
      <c r="BA56" s="223">
        <f t="shared" si="44"/>
        <v>40</v>
      </c>
      <c r="BB56" s="223">
        <f t="shared" si="44"/>
        <v>52.631578947368418</v>
      </c>
      <c r="BC56" s="223">
        <f t="shared" si="44"/>
        <v>73.684210526315795</v>
      </c>
      <c r="BD56" s="223">
        <f t="shared" si="44"/>
        <v>53.225806451612897</v>
      </c>
      <c r="BE56" s="223">
        <f t="shared" si="44"/>
        <v>32.258064516129032</v>
      </c>
      <c r="BF56" s="223">
        <f t="shared" si="44"/>
        <v>66.666666666666671</v>
      </c>
      <c r="BG56" s="223">
        <f t="shared" si="44"/>
        <v>44.444444444444443</v>
      </c>
      <c r="BH56" s="223">
        <f t="shared" si="44"/>
        <v>57.692307692307693</v>
      </c>
      <c r="BI56" s="223">
        <f t="shared" si="44"/>
        <v>63.46153846153846</v>
      </c>
      <c r="BJ56" s="223">
        <f t="shared" si="44"/>
        <v>0</v>
      </c>
      <c r="BK56" s="223">
        <f t="shared" si="44"/>
        <v>66.666666666666671</v>
      </c>
      <c r="BL56" s="223">
        <f t="shared" si="44"/>
        <v>61.53846153846154</v>
      </c>
      <c r="BM56" s="223">
        <f t="shared" si="44"/>
        <v>60</v>
      </c>
      <c r="BN56" s="223">
        <f t="shared" si="44"/>
        <v>50</v>
      </c>
      <c r="BO56" s="223" t="str">
        <f t="shared" si="44"/>
        <v>-</v>
      </c>
      <c r="BP56" s="223" t="str">
        <f t="shared" si="44"/>
        <v>-</v>
      </c>
      <c r="BQ56" s="223" t="str">
        <f t="shared" si="44"/>
        <v>-</v>
      </c>
      <c r="BR56" s="271">
        <f t="shared" ref="BR56:BR57" si="45">AVERAGE(R56:BQ56)</f>
        <v>53.621371386793008</v>
      </c>
    </row>
    <row r="57" spans="1:70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9"/>
      <c r="Q57" s="224" t="s">
        <v>937</v>
      </c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3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2"/>
      <c r="BN57" s="232"/>
      <c r="BO57" s="232"/>
      <c r="BP57" s="232"/>
      <c r="BQ57" s="232"/>
      <c r="BR57" s="186" t="e">
        <f t="shared" si="45"/>
        <v>#DIV/0!</v>
      </c>
    </row>
    <row r="58" spans="1:70" x14ac:dyDescent="0.2">
      <c r="A58" s="284" t="s">
        <v>1050</v>
      </c>
      <c r="B58" s="284">
        <v>16</v>
      </c>
      <c r="C58" s="291" t="s">
        <v>566</v>
      </c>
      <c r="D58" s="291" t="s">
        <v>76</v>
      </c>
      <c r="E58" s="284" t="s">
        <v>1027</v>
      </c>
      <c r="F58" s="284" t="s">
        <v>1028</v>
      </c>
      <c r="G58" s="292" t="s">
        <v>1062</v>
      </c>
      <c r="H58" s="293" t="s">
        <v>194</v>
      </c>
      <c r="I58" s="292"/>
      <c r="J58" s="292"/>
      <c r="K58" s="292"/>
      <c r="L58" s="292"/>
      <c r="M58" s="292"/>
      <c r="N58" s="292"/>
      <c r="O58" s="284" t="s">
        <v>1029</v>
      </c>
      <c r="P58" s="294"/>
      <c r="Q58" s="219" t="s">
        <v>934</v>
      </c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>
        <v>0</v>
      </c>
      <c r="AI58" s="230">
        <v>0</v>
      </c>
      <c r="AJ58" s="230">
        <v>0</v>
      </c>
      <c r="AK58" s="230">
        <v>0</v>
      </c>
      <c r="AL58" s="230">
        <v>0</v>
      </c>
      <c r="AM58" s="230">
        <v>0</v>
      </c>
      <c r="AN58" s="230">
        <v>0</v>
      </c>
      <c r="AO58" s="230">
        <v>0</v>
      </c>
      <c r="AP58" s="230">
        <v>0</v>
      </c>
      <c r="AQ58" s="231">
        <v>0</v>
      </c>
      <c r="AR58" s="230">
        <v>0</v>
      </c>
      <c r="AS58" s="230">
        <v>0</v>
      </c>
      <c r="AT58" s="230">
        <v>1</v>
      </c>
      <c r="AU58" s="230">
        <v>18</v>
      </c>
      <c r="AV58" s="230">
        <v>16</v>
      </c>
      <c r="AW58" s="230">
        <v>32</v>
      </c>
      <c r="AX58" s="230">
        <v>26</v>
      </c>
      <c r="AY58" s="230">
        <v>42</v>
      </c>
      <c r="AZ58" s="230">
        <v>71</v>
      </c>
      <c r="BA58" s="230">
        <v>56</v>
      </c>
      <c r="BB58" s="230">
        <v>25</v>
      </c>
      <c r="BC58" s="230">
        <v>34</v>
      </c>
      <c r="BD58" s="230">
        <v>57</v>
      </c>
      <c r="BE58" s="230">
        <v>13</v>
      </c>
      <c r="BF58" s="230">
        <v>2</v>
      </c>
      <c r="BG58" s="230">
        <v>2</v>
      </c>
      <c r="BH58" s="230">
        <v>8</v>
      </c>
      <c r="BI58" s="230">
        <v>14</v>
      </c>
      <c r="BJ58" s="230">
        <v>2</v>
      </c>
      <c r="BK58" s="230">
        <v>3</v>
      </c>
      <c r="BL58" s="230">
        <v>18</v>
      </c>
      <c r="BM58" s="230">
        <v>10</v>
      </c>
      <c r="BN58" s="230">
        <v>5</v>
      </c>
      <c r="BO58" s="230"/>
      <c r="BP58" s="230"/>
      <c r="BQ58" s="230"/>
      <c r="BR58" s="184">
        <f t="shared" ref="BR58:BR60" si="46">SUM(R58:BQ58)</f>
        <v>455</v>
      </c>
    </row>
    <row r="59" spans="1:70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8"/>
      <c r="Q59" s="219" t="s">
        <v>935</v>
      </c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>
        <v>0</v>
      </c>
      <c r="AI59" s="230">
        <v>0</v>
      </c>
      <c r="AJ59" s="230">
        <v>0</v>
      </c>
      <c r="AK59" s="230">
        <v>0</v>
      </c>
      <c r="AL59" s="230">
        <v>0</v>
      </c>
      <c r="AM59" s="230">
        <v>0</v>
      </c>
      <c r="AN59" s="230">
        <v>0</v>
      </c>
      <c r="AO59" s="230">
        <v>0</v>
      </c>
      <c r="AP59" s="230">
        <v>0</v>
      </c>
      <c r="AQ59" s="231">
        <v>0</v>
      </c>
      <c r="AR59" s="230">
        <v>1</v>
      </c>
      <c r="AS59" s="230">
        <v>2</v>
      </c>
      <c r="AT59" s="230">
        <v>6</v>
      </c>
      <c r="AU59" s="230">
        <v>25</v>
      </c>
      <c r="AV59" s="230">
        <v>12</v>
      </c>
      <c r="AW59" s="230">
        <v>29</v>
      </c>
      <c r="AX59" s="230">
        <v>31</v>
      </c>
      <c r="AY59" s="230">
        <v>34</v>
      </c>
      <c r="AZ59" s="230">
        <v>46</v>
      </c>
      <c r="BA59" s="230">
        <v>69</v>
      </c>
      <c r="BB59" s="230">
        <v>30</v>
      </c>
      <c r="BC59" s="230">
        <v>30</v>
      </c>
      <c r="BD59" s="230">
        <v>52</v>
      </c>
      <c r="BE59" s="230">
        <v>10</v>
      </c>
      <c r="BF59" s="230">
        <v>3</v>
      </c>
      <c r="BG59" s="230">
        <v>4</v>
      </c>
      <c r="BH59" s="230">
        <v>12</v>
      </c>
      <c r="BI59" s="230">
        <v>5</v>
      </c>
      <c r="BJ59" s="230">
        <v>1</v>
      </c>
      <c r="BK59" s="230">
        <v>8</v>
      </c>
      <c r="BL59" s="230">
        <v>6</v>
      </c>
      <c r="BM59" s="230">
        <v>17</v>
      </c>
      <c r="BN59" s="230">
        <v>6</v>
      </c>
      <c r="BO59" s="230"/>
      <c r="BP59" s="230"/>
      <c r="BQ59" s="230"/>
      <c r="BR59" s="184">
        <f t="shared" si="46"/>
        <v>439</v>
      </c>
    </row>
    <row r="60" spans="1:70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8"/>
      <c r="Q60" s="221" t="s">
        <v>633</v>
      </c>
      <c r="R60" s="222" t="str">
        <f t="shared" ref="R60:BQ60" si="47">IF(ISBLANK(R58),"-",R58+R59)</f>
        <v>-</v>
      </c>
      <c r="S60" s="222" t="str">
        <f t="shared" si="47"/>
        <v>-</v>
      </c>
      <c r="T60" s="222" t="str">
        <f t="shared" si="47"/>
        <v>-</v>
      </c>
      <c r="U60" s="222" t="str">
        <f t="shared" si="47"/>
        <v>-</v>
      </c>
      <c r="V60" s="222" t="str">
        <f t="shared" si="47"/>
        <v>-</v>
      </c>
      <c r="W60" s="222" t="str">
        <f t="shared" si="47"/>
        <v>-</v>
      </c>
      <c r="X60" s="222" t="str">
        <f t="shared" si="47"/>
        <v>-</v>
      </c>
      <c r="Y60" s="222" t="str">
        <f t="shared" si="47"/>
        <v>-</v>
      </c>
      <c r="Z60" s="222" t="str">
        <f t="shared" si="47"/>
        <v>-</v>
      </c>
      <c r="AA60" s="222" t="str">
        <f t="shared" si="47"/>
        <v>-</v>
      </c>
      <c r="AB60" s="222" t="str">
        <f t="shared" si="47"/>
        <v>-</v>
      </c>
      <c r="AC60" s="222" t="str">
        <f t="shared" si="47"/>
        <v>-</v>
      </c>
      <c r="AD60" s="222" t="str">
        <f t="shared" si="47"/>
        <v>-</v>
      </c>
      <c r="AE60" s="222" t="str">
        <f t="shared" si="47"/>
        <v>-</v>
      </c>
      <c r="AF60" s="222" t="str">
        <f t="shared" si="47"/>
        <v>-</v>
      </c>
      <c r="AG60" s="222" t="str">
        <f t="shared" si="47"/>
        <v>-</v>
      </c>
      <c r="AH60" s="222">
        <f t="shared" si="47"/>
        <v>0</v>
      </c>
      <c r="AI60" s="222">
        <f t="shared" si="47"/>
        <v>0</v>
      </c>
      <c r="AJ60" s="222">
        <f t="shared" si="47"/>
        <v>0</v>
      </c>
      <c r="AK60" s="222">
        <f t="shared" si="47"/>
        <v>0</v>
      </c>
      <c r="AL60" s="222">
        <f t="shared" si="47"/>
        <v>0</v>
      </c>
      <c r="AM60" s="222">
        <f t="shared" si="47"/>
        <v>0</v>
      </c>
      <c r="AN60" s="222">
        <f t="shared" si="47"/>
        <v>0</v>
      </c>
      <c r="AO60" s="222">
        <f t="shared" si="47"/>
        <v>0</v>
      </c>
      <c r="AP60" s="222">
        <f t="shared" si="47"/>
        <v>0</v>
      </c>
      <c r="AQ60" s="227">
        <f t="shared" si="47"/>
        <v>0</v>
      </c>
      <c r="AR60" s="222">
        <f t="shared" si="47"/>
        <v>1</v>
      </c>
      <c r="AS60" s="222">
        <f t="shared" si="47"/>
        <v>2</v>
      </c>
      <c r="AT60" s="222">
        <f t="shared" si="47"/>
        <v>7</v>
      </c>
      <c r="AU60" s="222">
        <f t="shared" si="47"/>
        <v>43</v>
      </c>
      <c r="AV60" s="222">
        <f t="shared" si="47"/>
        <v>28</v>
      </c>
      <c r="AW60" s="222">
        <f t="shared" si="47"/>
        <v>61</v>
      </c>
      <c r="AX60" s="222">
        <f t="shared" si="47"/>
        <v>57</v>
      </c>
      <c r="AY60" s="222">
        <f t="shared" si="47"/>
        <v>76</v>
      </c>
      <c r="AZ60" s="222">
        <f t="shared" si="47"/>
        <v>117</v>
      </c>
      <c r="BA60" s="222">
        <f t="shared" si="47"/>
        <v>125</v>
      </c>
      <c r="BB60" s="222">
        <f t="shared" si="47"/>
        <v>55</v>
      </c>
      <c r="BC60" s="222">
        <f t="shared" si="47"/>
        <v>64</v>
      </c>
      <c r="BD60" s="222">
        <f t="shared" si="47"/>
        <v>109</v>
      </c>
      <c r="BE60" s="222">
        <f t="shared" si="47"/>
        <v>23</v>
      </c>
      <c r="BF60" s="222">
        <f t="shared" si="47"/>
        <v>5</v>
      </c>
      <c r="BG60" s="222">
        <f t="shared" si="47"/>
        <v>6</v>
      </c>
      <c r="BH60" s="222">
        <f t="shared" si="47"/>
        <v>20</v>
      </c>
      <c r="BI60" s="222">
        <f t="shared" si="47"/>
        <v>19</v>
      </c>
      <c r="BJ60" s="222">
        <f t="shared" si="47"/>
        <v>3</v>
      </c>
      <c r="BK60" s="222">
        <f t="shared" si="47"/>
        <v>11</v>
      </c>
      <c r="BL60" s="222">
        <f t="shared" si="47"/>
        <v>24</v>
      </c>
      <c r="BM60" s="222">
        <f t="shared" si="47"/>
        <v>27</v>
      </c>
      <c r="BN60" s="222">
        <f t="shared" si="47"/>
        <v>11</v>
      </c>
      <c r="BO60" s="222" t="str">
        <f t="shared" si="47"/>
        <v>-</v>
      </c>
      <c r="BP60" s="222" t="str">
        <f t="shared" si="47"/>
        <v>-</v>
      </c>
      <c r="BQ60" s="222" t="str">
        <f t="shared" si="47"/>
        <v>-</v>
      </c>
      <c r="BR60" s="185">
        <f t="shared" si="46"/>
        <v>894</v>
      </c>
    </row>
    <row r="61" spans="1:70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8"/>
      <c r="Q61" s="219" t="s">
        <v>936</v>
      </c>
      <c r="R61" s="223" t="str">
        <f t="shared" ref="R61:BQ61" si="48">IF(ISNUMBER(R60),(IF(R60&gt;0,(100/(R58+R59))*R58,"-")),"-")</f>
        <v>-</v>
      </c>
      <c r="S61" s="223" t="str">
        <f t="shared" si="48"/>
        <v>-</v>
      </c>
      <c r="T61" s="223" t="str">
        <f t="shared" si="48"/>
        <v>-</v>
      </c>
      <c r="U61" s="223" t="str">
        <f t="shared" si="48"/>
        <v>-</v>
      </c>
      <c r="V61" s="223" t="str">
        <f t="shared" si="48"/>
        <v>-</v>
      </c>
      <c r="W61" s="223" t="str">
        <f t="shared" si="48"/>
        <v>-</v>
      </c>
      <c r="X61" s="223" t="str">
        <f t="shared" si="48"/>
        <v>-</v>
      </c>
      <c r="Y61" s="223" t="str">
        <f t="shared" si="48"/>
        <v>-</v>
      </c>
      <c r="Z61" s="223" t="str">
        <f t="shared" si="48"/>
        <v>-</v>
      </c>
      <c r="AA61" s="223" t="str">
        <f t="shared" si="48"/>
        <v>-</v>
      </c>
      <c r="AB61" s="223" t="str">
        <f t="shared" si="48"/>
        <v>-</v>
      </c>
      <c r="AC61" s="223" t="str">
        <f t="shared" si="48"/>
        <v>-</v>
      </c>
      <c r="AD61" s="223" t="str">
        <f t="shared" si="48"/>
        <v>-</v>
      </c>
      <c r="AE61" s="223" t="str">
        <f t="shared" si="48"/>
        <v>-</v>
      </c>
      <c r="AF61" s="223" t="str">
        <f t="shared" si="48"/>
        <v>-</v>
      </c>
      <c r="AG61" s="223" t="str">
        <f t="shared" si="48"/>
        <v>-</v>
      </c>
      <c r="AH61" s="223" t="str">
        <f t="shared" si="48"/>
        <v>-</v>
      </c>
      <c r="AI61" s="223" t="str">
        <f t="shared" si="48"/>
        <v>-</v>
      </c>
      <c r="AJ61" s="223" t="str">
        <f t="shared" si="48"/>
        <v>-</v>
      </c>
      <c r="AK61" s="223" t="str">
        <f t="shared" si="48"/>
        <v>-</v>
      </c>
      <c r="AL61" s="223" t="str">
        <f t="shared" si="48"/>
        <v>-</v>
      </c>
      <c r="AM61" s="223" t="str">
        <f t="shared" si="48"/>
        <v>-</v>
      </c>
      <c r="AN61" s="223" t="str">
        <f t="shared" si="48"/>
        <v>-</v>
      </c>
      <c r="AO61" s="223" t="str">
        <f t="shared" si="48"/>
        <v>-</v>
      </c>
      <c r="AP61" s="223" t="str">
        <f t="shared" si="48"/>
        <v>-</v>
      </c>
      <c r="AQ61" s="228" t="str">
        <f t="shared" si="48"/>
        <v>-</v>
      </c>
      <c r="AR61" s="223">
        <f t="shared" si="48"/>
        <v>0</v>
      </c>
      <c r="AS61" s="223">
        <f t="shared" si="48"/>
        <v>0</v>
      </c>
      <c r="AT61" s="223">
        <f t="shared" si="48"/>
        <v>14.285714285714286</v>
      </c>
      <c r="AU61" s="223">
        <f t="shared" si="48"/>
        <v>41.860465116279073</v>
      </c>
      <c r="AV61" s="223">
        <f t="shared" si="48"/>
        <v>57.142857142857146</v>
      </c>
      <c r="AW61" s="223">
        <f t="shared" si="48"/>
        <v>52.459016393442624</v>
      </c>
      <c r="AX61" s="223">
        <f t="shared" si="48"/>
        <v>45.614035087719294</v>
      </c>
      <c r="AY61" s="223">
        <f t="shared" si="48"/>
        <v>55.26315789473685</v>
      </c>
      <c r="AZ61" s="223">
        <f t="shared" si="48"/>
        <v>60.683760683760681</v>
      </c>
      <c r="BA61" s="223">
        <f t="shared" si="48"/>
        <v>44.800000000000004</v>
      </c>
      <c r="BB61" s="223">
        <f t="shared" si="48"/>
        <v>45.454545454545453</v>
      </c>
      <c r="BC61" s="223">
        <f t="shared" si="48"/>
        <v>53.125</v>
      </c>
      <c r="BD61" s="223">
        <f t="shared" si="48"/>
        <v>52.293577981651381</v>
      </c>
      <c r="BE61" s="223">
        <f t="shared" si="48"/>
        <v>56.521739130434781</v>
      </c>
      <c r="BF61" s="223">
        <f t="shared" si="48"/>
        <v>40</v>
      </c>
      <c r="BG61" s="223">
        <f t="shared" si="48"/>
        <v>33.333333333333336</v>
      </c>
      <c r="BH61" s="223">
        <f t="shared" si="48"/>
        <v>40</v>
      </c>
      <c r="BI61" s="223">
        <f t="shared" si="48"/>
        <v>73.684210526315795</v>
      </c>
      <c r="BJ61" s="223">
        <f t="shared" si="48"/>
        <v>66.666666666666671</v>
      </c>
      <c r="BK61" s="223">
        <f t="shared" si="48"/>
        <v>27.272727272727273</v>
      </c>
      <c r="BL61" s="223">
        <f t="shared" si="48"/>
        <v>75</v>
      </c>
      <c r="BM61" s="223">
        <f t="shared" si="48"/>
        <v>37.037037037037038</v>
      </c>
      <c r="BN61" s="223">
        <f t="shared" si="48"/>
        <v>45.45454545454546</v>
      </c>
      <c r="BO61" s="223" t="str">
        <f t="shared" si="48"/>
        <v>-</v>
      </c>
      <c r="BP61" s="223" t="str">
        <f t="shared" si="48"/>
        <v>-</v>
      </c>
      <c r="BQ61" s="223" t="str">
        <f t="shared" si="48"/>
        <v>-</v>
      </c>
      <c r="BR61" s="271">
        <f t="shared" ref="BR61:BR62" si="49">AVERAGE(R61:BQ61)</f>
        <v>44.258799541815968</v>
      </c>
    </row>
    <row r="62" spans="1:70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9"/>
      <c r="Q62" s="224" t="s">
        <v>937</v>
      </c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3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186" t="e">
        <f t="shared" si="49"/>
        <v>#DIV/0!</v>
      </c>
    </row>
    <row r="63" spans="1:70" x14ac:dyDescent="0.2">
      <c r="A63" s="284" t="s">
        <v>1050</v>
      </c>
      <c r="B63" s="284">
        <v>17</v>
      </c>
      <c r="C63" s="291" t="s">
        <v>566</v>
      </c>
      <c r="D63" s="291" t="s">
        <v>76</v>
      </c>
      <c r="E63" s="284" t="s">
        <v>1027</v>
      </c>
      <c r="F63" s="284" t="s">
        <v>1028</v>
      </c>
      <c r="G63" s="284" t="s">
        <v>1060</v>
      </c>
      <c r="H63" s="290" t="s">
        <v>356</v>
      </c>
      <c r="I63" s="284"/>
      <c r="J63" s="284"/>
      <c r="K63" s="284"/>
      <c r="L63" s="284"/>
      <c r="M63" s="284"/>
      <c r="N63" s="284"/>
      <c r="O63" s="284" t="s">
        <v>1029</v>
      </c>
      <c r="P63" s="287"/>
      <c r="Q63" s="219" t="s">
        <v>934</v>
      </c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>
        <v>0</v>
      </c>
      <c r="AI63" s="220">
        <v>0</v>
      </c>
      <c r="AJ63" s="220">
        <v>0</v>
      </c>
      <c r="AK63" s="220">
        <v>0</v>
      </c>
      <c r="AL63" s="220">
        <v>0</v>
      </c>
      <c r="AM63" s="220">
        <v>0</v>
      </c>
      <c r="AN63" s="220">
        <v>0</v>
      </c>
      <c r="AO63" s="220">
        <v>0</v>
      </c>
      <c r="AP63" s="220">
        <v>0</v>
      </c>
      <c r="AQ63" s="226">
        <v>0</v>
      </c>
      <c r="AR63" s="220">
        <v>1</v>
      </c>
      <c r="AS63" s="220">
        <v>0</v>
      </c>
      <c r="AT63" s="220">
        <v>2</v>
      </c>
      <c r="AU63" s="220">
        <v>11</v>
      </c>
      <c r="AV63" s="220">
        <v>12</v>
      </c>
      <c r="AW63" s="220">
        <v>8</v>
      </c>
      <c r="AX63" s="220"/>
      <c r="AY63" s="220">
        <v>13</v>
      </c>
      <c r="AZ63" s="220">
        <v>71</v>
      </c>
      <c r="BA63" s="220">
        <v>35</v>
      </c>
      <c r="BB63" s="220">
        <v>38</v>
      </c>
      <c r="BC63" s="220">
        <v>65</v>
      </c>
      <c r="BD63" s="220">
        <v>45</v>
      </c>
      <c r="BE63" s="220">
        <v>13</v>
      </c>
      <c r="BF63" s="220">
        <v>3</v>
      </c>
      <c r="BG63" s="220">
        <v>4</v>
      </c>
      <c r="BH63" s="220">
        <v>9</v>
      </c>
      <c r="BI63" s="220">
        <v>15</v>
      </c>
      <c r="BJ63" s="220">
        <v>3</v>
      </c>
      <c r="BK63" s="220">
        <v>12</v>
      </c>
      <c r="BL63" s="220">
        <v>2</v>
      </c>
      <c r="BM63" s="220">
        <v>12</v>
      </c>
      <c r="BN63" s="220">
        <v>3</v>
      </c>
      <c r="BO63" s="220"/>
      <c r="BP63" s="220"/>
      <c r="BQ63" s="220"/>
      <c r="BR63" s="184">
        <f t="shared" ref="BR63:BR65" si="50">SUM(R63:BQ63)</f>
        <v>377</v>
      </c>
    </row>
    <row r="64" spans="1:70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8"/>
      <c r="Q64" s="219" t="s">
        <v>935</v>
      </c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>
        <v>0</v>
      </c>
      <c r="AI64" s="220">
        <v>0</v>
      </c>
      <c r="AJ64" s="220">
        <v>0</v>
      </c>
      <c r="AK64" s="220">
        <v>0</v>
      </c>
      <c r="AL64" s="220">
        <v>3</v>
      </c>
      <c r="AM64" s="220">
        <v>0</v>
      </c>
      <c r="AN64" s="220">
        <v>0</v>
      </c>
      <c r="AO64" s="220">
        <v>0</v>
      </c>
      <c r="AP64" s="220">
        <v>0</v>
      </c>
      <c r="AQ64" s="226">
        <v>1</v>
      </c>
      <c r="AR64" s="220">
        <v>0</v>
      </c>
      <c r="AS64" s="220">
        <v>7</v>
      </c>
      <c r="AT64" s="220">
        <v>4</v>
      </c>
      <c r="AU64" s="220">
        <v>14</v>
      </c>
      <c r="AV64" s="220">
        <v>12</v>
      </c>
      <c r="AW64" s="220">
        <v>5</v>
      </c>
      <c r="AX64" s="220"/>
      <c r="AY64" s="220">
        <v>15</v>
      </c>
      <c r="AZ64" s="220">
        <v>57</v>
      </c>
      <c r="BA64" s="220">
        <v>49</v>
      </c>
      <c r="BB64" s="220">
        <v>39</v>
      </c>
      <c r="BC64" s="220">
        <v>69</v>
      </c>
      <c r="BD64" s="220">
        <v>51</v>
      </c>
      <c r="BE64" s="220">
        <v>10</v>
      </c>
      <c r="BF64" s="220">
        <v>5</v>
      </c>
      <c r="BG64" s="220">
        <v>5</v>
      </c>
      <c r="BH64" s="220">
        <v>10</v>
      </c>
      <c r="BI64" s="220">
        <v>22</v>
      </c>
      <c r="BJ64" s="220">
        <v>2</v>
      </c>
      <c r="BK64" s="220">
        <v>18</v>
      </c>
      <c r="BL64" s="220">
        <v>1</v>
      </c>
      <c r="BM64" s="220">
        <v>8</v>
      </c>
      <c r="BN64" s="220">
        <v>2</v>
      </c>
      <c r="BO64" s="220"/>
      <c r="BP64" s="220"/>
      <c r="BQ64" s="220"/>
      <c r="BR64" s="184">
        <f t="shared" si="50"/>
        <v>409</v>
      </c>
    </row>
    <row r="65" spans="1:70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8"/>
      <c r="Q65" s="221" t="s">
        <v>633</v>
      </c>
      <c r="R65" s="222" t="str">
        <f t="shared" ref="R65:BQ65" si="51">IF(ISBLANK(R63),"-",R63+R64)</f>
        <v>-</v>
      </c>
      <c r="S65" s="222" t="str">
        <f t="shared" si="51"/>
        <v>-</v>
      </c>
      <c r="T65" s="222" t="str">
        <f t="shared" si="51"/>
        <v>-</v>
      </c>
      <c r="U65" s="222" t="str">
        <f t="shared" si="51"/>
        <v>-</v>
      </c>
      <c r="V65" s="222" t="str">
        <f t="shared" si="51"/>
        <v>-</v>
      </c>
      <c r="W65" s="222" t="str">
        <f t="shared" si="51"/>
        <v>-</v>
      </c>
      <c r="X65" s="222" t="str">
        <f t="shared" si="51"/>
        <v>-</v>
      </c>
      <c r="Y65" s="222" t="str">
        <f t="shared" si="51"/>
        <v>-</v>
      </c>
      <c r="Z65" s="222" t="str">
        <f t="shared" si="51"/>
        <v>-</v>
      </c>
      <c r="AA65" s="222" t="str">
        <f t="shared" si="51"/>
        <v>-</v>
      </c>
      <c r="AB65" s="222" t="str">
        <f t="shared" si="51"/>
        <v>-</v>
      </c>
      <c r="AC65" s="222" t="str">
        <f t="shared" si="51"/>
        <v>-</v>
      </c>
      <c r="AD65" s="222" t="str">
        <f t="shared" si="51"/>
        <v>-</v>
      </c>
      <c r="AE65" s="222" t="str">
        <f t="shared" si="51"/>
        <v>-</v>
      </c>
      <c r="AF65" s="222" t="str">
        <f t="shared" si="51"/>
        <v>-</v>
      </c>
      <c r="AG65" s="222" t="str">
        <f t="shared" si="51"/>
        <v>-</v>
      </c>
      <c r="AH65" s="222">
        <f t="shared" si="51"/>
        <v>0</v>
      </c>
      <c r="AI65" s="222">
        <f t="shared" si="51"/>
        <v>0</v>
      </c>
      <c r="AJ65" s="222">
        <f t="shared" si="51"/>
        <v>0</v>
      </c>
      <c r="AK65" s="222">
        <f t="shared" si="51"/>
        <v>0</v>
      </c>
      <c r="AL65" s="222">
        <f t="shared" si="51"/>
        <v>3</v>
      </c>
      <c r="AM65" s="222">
        <f t="shared" si="51"/>
        <v>0</v>
      </c>
      <c r="AN65" s="222">
        <f t="shared" si="51"/>
        <v>0</v>
      </c>
      <c r="AO65" s="222">
        <f t="shared" si="51"/>
        <v>0</v>
      </c>
      <c r="AP65" s="222">
        <f t="shared" si="51"/>
        <v>0</v>
      </c>
      <c r="AQ65" s="227">
        <f t="shared" si="51"/>
        <v>1</v>
      </c>
      <c r="AR65" s="222">
        <f t="shared" si="51"/>
        <v>1</v>
      </c>
      <c r="AS65" s="222">
        <f t="shared" si="51"/>
        <v>7</v>
      </c>
      <c r="AT65" s="222">
        <f t="shared" si="51"/>
        <v>6</v>
      </c>
      <c r="AU65" s="222">
        <f t="shared" si="51"/>
        <v>25</v>
      </c>
      <c r="AV65" s="222">
        <f t="shared" si="51"/>
        <v>24</v>
      </c>
      <c r="AW65" s="222">
        <f t="shared" si="51"/>
        <v>13</v>
      </c>
      <c r="AX65" s="222" t="str">
        <f t="shared" si="51"/>
        <v>-</v>
      </c>
      <c r="AY65" s="222">
        <f t="shared" si="51"/>
        <v>28</v>
      </c>
      <c r="AZ65" s="222">
        <f t="shared" si="51"/>
        <v>128</v>
      </c>
      <c r="BA65" s="222">
        <f t="shared" si="51"/>
        <v>84</v>
      </c>
      <c r="BB65" s="222">
        <f t="shared" si="51"/>
        <v>77</v>
      </c>
      <c r="BC65" s="222">
        <f t="shared" si="51"/>
        <v>134</v>
      </c>
      <c r="BD65" s="222">
        <f t="shared" si="51"/>
        <v>96</v>
      </c>
      <c r="BE65" s="222">
        <f t="shared" si="51"/>
        <v>23</v>
      </c>
      <c r="BF65" s="222">
        <f t="shared" si="51"/>
        <v>8</v>
      </c>
      <c r="BG65" s="222">
        <f t="shared" si="51"/>
        <v>9</v>
      </c>
      <c r="BH65" s="222">
        <f t="shared" si="51"/>
        <v>19</v>
      </c>
      <c r="BI65" s="222">
        <f t="shared" si="51"/>
        <v>37</v>
      </c>
      <c r="BJ65" s="222">
        <f t="shared" si="51"/>
        <v>5</v>
      </c>
      <c r="BK65" s="222">
        <f t="shared" si="51"/>
        <v>30</v>
      </c>
      <c r="BL65" s="222">
        <f t="shared" si="51"/>
        <v>3</v>
      </c>
      <c r="BM65" s="222">
        <f t="shared" si="51"/>
        <v>20</v>
      </c>
      <c r="BN65" s="222">
        <f t="shared" si="51"/>
        <v>5</v>
      </c>
      <c r="BO65" s="222" t="str">
        <f t="shared" si="51"/>
        <v>-</v>
      </c>
      <c r="BP65" s="222" t="str">
        <f t="shared" si="51"/>
        <v>-</v>
      </c>
      <c r="BQ65" s="222" t="str">
        <f t="shared" si="51"/>
        <v>-</v>
      </c>
      <c r="BR65" s="185">
        <f t="shared" si="50"/>
        <v>786</v>
      </c>
    </row>
    <row r="66" spans="1:70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8"/>
      <c r="Q66" s="219" t="s">
        <v>936</v>
      </c>
      <c r="R66" s="223" t="str">
        <f t="shared" ref="R66:BQ66" si="52">IF(ISNUMBER(R65),(IF(R65&gt;0,(100/(R63+R64))*R63,"-")),"-")</f>
        <v>-</v>
      </c>
      <c r="S66" s="223" t="str">
        <f t="shared" si="52"/>
        <v>-</v>
      </c>
      <c r="T66" s="223" t="str">
        <f t="shared" si="52"/>
        <v>-</v>
      </c>
      <c r="U66" s="223" t="str">
        <f t="shared" si="52"/>
        <v>-</v>
      </c>
      <c r="V66" s="223" t="str">
        <f t="shared" si="52"/>
        <v>-</v>
      </c>
      <c r="W66" s="223" t="str">
        <f t="shared" si="52"/>
        <v>-</v>
      </c>
      <c r="X66" s="223" t="str">
        <f t="shared" si="52"/>
        <v>-</v>
      </c>
      <c r="Y66" s="223" t="str">
        <f t="shared" si="52"/>
        <v>-</v>
      </c>
      <c r="Z66" s="223" t="str">
        <f t="shared" si="52"/>
        <v>-</v>
      </c>
      <c r="AA66" s="223" t="str">
        <f t="shared" si="52"/>
        <v>-</v>
      </c>
      <c r="AB66" s="223" t="str">
        <f t="shared" si="52"/>
        <v>-</v>
      </c>
      <c r="AC66" s="223" t="str">
        <f t="shared" si="52"/>
        <v>-</v>
      </c>
      <c r="AD66" s="223" t="str">
        <f t="shared" si="52"/>
        <v>-</v>
      </c>
      <c r="AE66" s="223" t="str">
        <f t="shared" si="52"/>
        <v>-</v>
      </c>
      <c r="AF66" s="223" t="str">
        <f t="shared" si="52"/>
        <v>-</v>
      </c>
      <c r="AG66" s="223" t="str">
        <f t="shared" si="52"/>
        <v>-</v>
      </c>
      <c r="AH66" s="223" t="str">
        <f t="shared" si="52"/>
        <v>-</v>
      </c>
      <c r="AI66" s="223" t="str">
        <f t="shared" si="52"/>
        <v>-</v>
      </c>
      <c r="AJ66" s="223" t="str">
        <f t="shared" si="52"/>
        <v>-</v>
      </c>
      <c r="AK66" s="223" t="str">
        <f t="shared" si="52"/>
        <v>-</v>
      </c>
      <c r="AL66" s="223">
        <f t="shared" si="52"/>
        <v>0</v>
      </c>
      <c r="AM66" s="223" t="str">
        <f t="shared" si="52"/>
        <v>-</v>
      </c>
      <c r="AN66" s="223" t="str">
        <f t="shared" si="52"/>
        <v>-</v>
      </c>
      <c r="AO66" s="223" t="str">
        <f t="shared" si="52"/>
        <v>-</v>
      </c>
      <c r="AP66" s="223" t="str">
        <f t="shared" si="52"/>
        <v>-</v>
      </c>
      <c r="AQ66" s="228">
        <f t="shared" si="52"/>
        <v>0</v>
      </c>
      <c r="AR66" s="223">
        <f t="shared" si="52"/>
        <v>100</v>
      </c>
      <c r="AS66" s="223">
        <f t="shared" si="52"/>
        <v>0</v>
      </c>
      <c r="AT66" s="223">
        <f t="shared" si="52"/>
        <v>33.333333333333336</v>
      </c>
      <c r="AU66" s="223">
        <f t="shared" si="52"/>
        <v>44</v>
      </c>
      <c r="AV66" s="223">
        <f t="shared" si="52"/>
        <v>50</v>
      </c>
      <c r="AW66" s="223">
        <f t="shared" si="52"/>
        <v>61.53846153846154</v>
      </c>
      <c r="AX66" s="223" t="str">
        <f t="shared" si="52"/>
        <v>-</v>
      </c>
      <c r="AY66" s="223">
        <f t="shared" si="52"/>
        <v>46.428571428571431</v>
      </c>
      <c r="AZ66" s="223">
        <f t="shared" si="52"/>
        <v>55.46875</v>
      </c>
      <c r="BA66" s="223">
        <f t="shared" si="52"/>
        <v>41.666666666666664</v>
      </c>
      <c r="BB66" s="223">
        <f t="shared" si="52"/>
        <v>49.350649350649348</v>
      </c>
      <c r="BC66" s="223">
        <f t="shared" si="52"/>
        <v>48.507462686567166</v>
      </c>
      <c r="BD66" s="223">
        <f t="shared" si="52"/>
        <v>46.875</v>
      </c>
      <c r="BE66" s="223">
        <f t="shared" si="52"/>
        <v>56.521739130434781</v>
      </c>
      <c r="BF66" s="223">
        <f t="shared" si="52"/>
        <v>37.5</v>
      </c>
      <c r="BG66" s="223">
        <f t="shared" si="52"/>
        <v>44.444444444444443</v>
      </c>
      <c r="BH66" s="223">
        <f t="shared" si="52"/>
        <v>47.368421052631582</v>
      </c>
      <c r="BI66" s="223">
        <f t="shared" si="52"/>
        <v>40.54054054054054</v>
      </c>
      <c r="BJ66" s="223">
        <f t="shared" si="52"/>
        <v>60</v>
      </c>
      <c r="BK66" s="223">
        <f t="shared" si="52"/>
        <v>40</v>
      </c>
      <c r="BL66" s="223">
        <f t="shared" si="52"/>
        <v>66.666666666666671</v>
      </c>
      <c r="BM66" s="223">
        <f t="shared" si="52"/>
        <v>60</v>
      </c>
      <c r="BN66" s="223">
        <f t="shared" si="52"/>
        <v>60</v>
      </c>
      <c r="BO66" s="223" t="str">
        <f t="shared" si="52"/>
        <v>-</v>
      </c>
      <c r="BP66" s="223" t="str">
        <f t="shared" si="52"/>
        <v>-</v>
      </c>
      <c r="BQ66" s="223" t="str">
        <f t="shared" si="52"/>
        <v>-</v>
      </c>
      <c r="BR66" s="271">
        <f t="shared" ref="BR66:BR67" si="53">AVERAGE(R66:BQ66)</f>
        <v>45.425446118290303</v>
      </c>
    </row>
    <row r="67" spans="1:70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9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9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86" t="e">
        <f t="shared" si="53"/>
        <v>#DIV/0!</v>
      </c>
    </row>
    <row r="68" spans="1:70" x14ac:dyDescent="0.2">
      <c r="A68" s="284" t="s">
        <v>1050</v>
      </c>
      <c r="B68" s="284">
        <v>18</v>
      </c>
      <c r="C68" s="291" t="s">
        <v>566</v>
      </c>
      <c r="D68" s="291" t="s">
        <v>76</v>
      </c>
      <c r="E68" s="284" t="s">
        <v>1027</v>
      </c>
      <c r="F68" s="284" t="s">
        <v>1028</v>
      </c>
      <c r="G68" s="284" t="s">
        <v>1063</v>
      </c>
      <c r="H68" s="290" t="s">
        <v>1036</v>
      </c>
      <c r="I68" s="284"/>
      <c r="J68" s="284"/>
      <c r="K68" s="284"/>
      <c r="L68" s="284"/>
      <c r="M68" s="284"/>
      <c r="N68" s="284"/>
      <c r="O68" s="284" t="s">
        <v>1029</v>
      </c>
      <c r="P68" s="287"/>
      <c r="Q68" s="219" t="s">
        <v>934</v>
      </c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>
        <v>0</v>
      </c>
      <c r="AI68" s="220">
        <v>0</v>
      </c>
      <c r="AJ68" s="220">
        <v>0</v>
      </c>
      <c r="AK68" s="220">
        <v>0</v>
      </c>
      <c r="AL68" s="220">
        <v>0</v>
      </c>
      <c r="AM68" s="220">
        <v>0</v>
      </c>
      <c r="AN68" s="220">
        <v>0</v>
      </c>
      <c r="AO68" s="220">
        <v>0</v>
      </c>
      <c r="AP68" s="220">
        <v>1</v>
      </c>
      <c r="AQ68" s="226">
        <v>5</v>
      </c>
      <c r="AR68" s="220">
        <v>10</v>
      </c>
      <c r="AS68" s="220">
        <v>6</v>
      </c>
      <c r="AT68" s="220">
        <v>32</v>
      </c>
      <c r="AU68" s="220">
        <v>91</v>
      </c>
      <c r="AV68" s="220">
        <v>47</v>
      </c>
      <c r="AW68" s="220">
        <v>85</v>
      </c>
      <c r="AX68" s="220">
        <v>508</v>
      </c>
      <c r="AY68" s="220">
        <v>1538</v>
      </c>
      <c r="AZ68" s="220">
        <v>953</v>
      </c>
      <c r="BA68" s="220">
        <v>899</v>
      </c>
      <c r="BB68" s="220">
        <v>260</v>
      </c>
      <c r="BC68" s="220">
        <v>963</v>
      </c>
      <c r="BD68" s="220">
        <v>118</v>
      </c>
      <c r="BE68" s="220">
        <v>81</v>
      </c>
      <c r="BF68" s="220">
        <v>18</v>
      </c>
      <c r="BG68" s="220">
        <v>95</v>
      </c>
      <c r="BH68" s="220">
        <v>281</v>
      </c>
      <c r="BI68" s="220">
        <v>81</v>
      </c>
      <c r="BJ68" s="220">
        <v>15</v>
      </c>
      <c r="BK68" s="220">
        <v>22</v>
      </c>
      <c r="BL68" s="220">
        <v>37</v>
      </c>
      <c r="BM68" s="220">
        <v>21</v>
      </c>
      <c r="BN68" s="220">
        <v>15</v>
      </c>
      <c r="BO68" s="220"/>
      <c r="BP68" s="220"/>
      <c r="BQ68" s="220"/>
      <c r="BR68" s="184">
        <f t="shared" ref="BR68:BR70" si="54">SUM(R68:BQ68)</f>
        <v>6182</v>
      </c>
    </row>
    <row r="69" spans="1:70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8"/>
      <c r="Q69" s="219" t="s">
        <v>935</v>
      </c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>
        <v>0</v>
      </c>
      <c r="AI69" s="220">
        <v>0</v>
      </c>
      <c r="AJ69" s="220">
        <v>0</v>
      </c>
      <c r="AK69" s="220">
        <v>0</v>
      </c>
      <c r="AL69" s="220">
        <v>0</v>
      </c>
      <c r="AM69" s="220">
        <v>0</v>
      </c>
      <c r="AN69" s="220">
        <v>1</v>
      </c>
      <c r="AO69" s="220">
        <v>0</v>
      </c>
      <c r="AP69" s="220">
        <v>1</v>
      </c>
      <c r="AQ69" s="226">
        <v>4</v>
      </c>
      <c r="AR69" s="220">
        <v>8</v>
      </c>
      <c r="AS69" s="220">
        <v>7</v>
      </c>
      <c r="AT69" s="220">
        <v>68</v>
      </c>
      <c r="AU69" s="220">
        <v>197</v>
      </c>
      <c r="AV69" s="220">
        <v>55</v>
      </c>
      <c r="AW69" s="220">
        <v>72</v>
      </c>
      <c r="AX69" s="220">
        <v>322</v>
      </c>
      <c r="AY69" s="220">
        <v>1136</v>
      </c>
      <c r="AZ69" s="220">
        <v>1280</v>
      </c>
      <c r="BA69" s="220">
        <v>1013</v>
      </c>
      <c r="BB69" s="220">
        <v>216</v>
      </c>
      <c r="BC69" s="220">
        <v>1082</v>
      </c>
      <c r="BD69" s="220">
        <v>129</v>
      </c>
      <c r="BE69" s="220">
        <v>78</v>
      </c>
      <c r="BF69" s="220">
        <v>10</v>
      </c>
      <c r="BG69" s="220">
        <v>118</v>
      </c>
      <c r="BH69" s="220">
        <v>273</v>
      </c>
      <c r="BI69" s="220">
        <v>110</v>
      </c>
      <c r="BJ69" s="220">
        <v>12</v>
      </c>
      <c r="BK69" s="220">
        <v>29</v>
      </c>
      <c r="BL69" s="220">
        <v>12</v>
      </c>
      <c r="BM69" s="220">
        <v>28</v>
      </c>
      <c r="BN69" s="220">
        <v>16</v>
      </c>
      <c r="BO69" s="220"/>
      <c r="BP69" s="220"/>
      <c r="BQ69" s="220"/>
      <c r="BR69" s="184">
        <f t="shared" si="54"/>
        <v>6277</v>
      </c>
    </row>
    <row r="70" spans="1:70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8"/>
      <c r="Q70" s="221" t="s">
        <v>633</v>
      </c>
      <c r="R70" s="222" t="str">
        <f t="shared" ref="R70:BQ70" si="55">IF(ISBLANK(R68),"-",R68+R69)</f>
        <v>-</v>
      </c>
      <c r="S70" s="222" t="str">
        <f t="shared" si="55"/>
        <v>-</v>
      </c>
      <c r="T70" s="222" t="str">
        <f t="shared" si="55"/>
        <v>-</v>
      </c>
      <c r="U70" s="222" t="str">
        <f t="shared" si="55"/>
        <v>-</v>
      </c>
      <c r="V70" s="222" t="str">
        <f t="shared" si="55"/>
        <v>-</v>
      </c>
      <c r="W70" s="222" t="str">
        <f t="shared" si="55"/>
        <v>-</v>
      </c>
      <c r="X70" s="222" t="str">
        <f t="shared" si="55"/>
        <v>-</v>
      </c>
      <c r="Y70" s="222" t="str">
        <f t="shared" si="55"/>
        <v>-</v>
      </c>
      <c r="Z70" s="222" t="str">
        <f t="shared" si="55"/>
        <v>-</v>
      </c>
      <c r="AA70" s="222" t="str">
        <f t="shared" si="55"/>
        <v>-</v>
      </c>
      <c r="AB70" s="222" t="str">
        <f t="shared" si="55"/>
        <v>-</v>
      </c>
      <c r="AC70" s="222" t="str">
        <f t="shared" si="55"/>
        <v>-</v>
      </c>
      <c r="AD70" s="222" t="str">
        <f t="shared" si="55"/>
        <v>-</v>
      </c>
      <c r="AE70" s="222" t="str">
        <f t="shared" si="55"/>
        <v>-</v>
      </c>
      <c r="AF70" s="222" t="str">
        <f t="shared" si="55"/>
        <v>-</v>
      </c>
      <c r="AG70" s="222" t="str">
        <f t="shared" si="55"/>
        <v>-</v>
      </c>
      <c r="AH70" s="222">
        <f t="shared" si="55"/>
        <v>0</v>
      </c>
      <c r="AI70" s="222">
        <f t="shared" si="55"/>
        <v>0</v>
      </c>
      <c r="AJ70" s="222">
        <f t="shared" si="55"/>
        <v>0</v>
      </c>
      <c r="AK70" s="222">
        <f t="shared" si="55"/>
        <v>0</v>
      </c>
      <c r="AL70" s="222">
        <f t="shared" si="55"/>
        <v>0</v>
      </c>
      <c r="AM70" s="222">
        <f t="shared" si="55"/>
        <v>0</v>
      </c>
      <c r="AN70" s="222">
        <f t="shared" si="55"/>
        <v>1</v>
      </c>
      <c r="AO70" s="222">
        <f t="shared" si="55"/>
        <v>0</v>
      </c>
      <c r="AP70" s="222">
        <f t="shared" si="55"/>
        <v>2</v>
      </c>
      <c r="AQ70" s="227">
        <f t="shared" si="55"/>
        <v>9</v>
      </c>
      <c r="AR70" s="222">
        <f t="shared" si="55"/>
        <v>18</v>
      </c>
      <c r="AS70" s="222">
        <f t="shared" si="55"/>
        <v>13</v>
      </c>
      <c r="AT70" s="222">
        <f t="shared" si="55"/>
        <v>100</v>
      </c>
      <c r="AU70" s="222">
        <f t="shared" si="55"/>
        <v>288</v>
      </c>
      <c r="AV70" s="222">
        <f t="shared" si="55"/>
        <v>102</v>
      </c>
      <c r="AW70" s="222">
        <f t="shared" si="55"/>
        <v>157</v>
      </c>
      <c r="AX70" s="222">
        <f t="shared" si="55"/>
        <v>830</v>
      </c>
      <c r="AY70" s="222">
        <f t="shared" si="55"/>
        <v>2674</v>
      </c>
      <c r="AZ70" s="222">
        <f t="shared" si="55"/>
        <v>2233</v>
      </c>
      <c r="BA70" s="222">
        <f t="shared" si="55"/>
        <v>1912</v>
      </c>
      <c r="BB70" s="222">
        <f t="shared" si="55"/>
        <v>476</v>
      </c>
      <c r="BC70" s="222">
        <f t="shared" si="55"/>
        <v>2045</v>
      </c>
      <c r="BD70" s="222">
        <f t="shared" si="55"/>
        <v>247</v>
      </c>
      <c r="BE70" s="222">
        <f t="shared" si="55"/>
        <v>159</v>
      </c>
      <c r="BF70" s="222">
        <f t="shared" si="55"/>
        <v>28</v>
      </c>
      <c r="BG70" s="222">
        <f t="shared" si="55"/>
        <v>213</v>
      </c>
      <c r="BH70" s="222">
        <f t="shared" si="55"/>
        <v>554</v>
      </c>
      <c r="BI70" s="222">
        <f t="shared" si="55"/>
        <v>191</v>
      </c>
      <c r="BJ70" s="222">
        <f t="shared" si="55"/>
        <v>27</v>
      </c>
      <c r="BK70" s="222">
        <f t="shared" si="55"/>
        <v>51</v>
      </c>
      <c r="BL70" s="222">
        <f t="shared" si="55"/>
        <v>49</v>
      </c>
      <c r="BM70" s="222">
        <f t="shared" si="55"/>
        <v>49</v>
      </c>
      <c r="BN70" s="222">
        <f t="shared" si="55"/>
        <v>31</v>
      </c>
      <c r="BO70" s="222" t="str">
        <f t="shared" si="55"/>
        <v>-</v>
      </c>
      <c r="BP70" s="222" t="str">
        <f t="shared" si="55"/>
        <v>-</v>
      </c>
      <c r="BQ70" s="222" t="str">
        <f t="shared" si="55"/>
        <v>-</v>
      </c>
      <c r="BR70" s="185">
        <f t="shared" si="54"/>
        <v>12459</v>
      </c>
    </row>
    <row r="71" spans="1:70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8"/>
      <c r="Q71" s="219" t="s">
        <v>936</v>
      </c>
      <c r="R71" s="223" t="str">
        <f t="shared" ref="R71:BQ71" si="56">IF(ISNUMBER(R70),(IF(R70&gt;0,(100/(R68+R69))*R68,"-")),"-")</f>
        <v>-</v>
      </c>
      <c r="S71" s="223" t="str">
        <f t="shared" si="56"/>
        <v>-</v>
      </c>
      <c r="T71" s="223" t="str">
        <f t="shared" si="56"/>
        <v>-</v>
      </c>
      <c r="U71" s="223" t="str">
        <f t="shared" si="56"/>
        <v>-</v>
      </c>
      <c r="V71" s="223" t="str">
        <f t="shared" si="56"/>
        <v>-</v>
      </c>
      <c r="W71" s="223" t="str">
        <f t="shared" si="56"/>
        <v>-</v>
      </c>
      <c r="X71" s="223" t="str">
        <f t="shared" si="56"/>
        <v>-</v>
      </c>
      <c r="Y71" s="223" t="str">
        <f t="shared" si="56"/>
        <v>-</v>
      </c>
      <c r="Z71" s="223" t="str">
        <f t="shared" si="56"/>
        <v>-</v>
      </c>
      <c r="AA71" s="223" t="str">
        <f t="shared" si="56"/>
        <v>-</v>
      </c>
      <c r="AB71" s="223" t="str">
        <f t="shared" si="56"/>
        <v>-</v>
      </c>
      <c r="AC71" s="223" t="str">
        <f t="shared" si="56"/>
        <v>-</v>
      </c>
      <c r="AD71" s="223" t="str">
        <f t="shared" si="56"/>
        <v>-</v>
      </c>
      <c r="AE71" s="223" t="str">
        <f t="shared" si="56"/>
        <v>-</v>
      </c>
      <c r="AF71" s="223" t="str">
        <f t="shared" si="56"/>
        <v>-</v>
      </c>
      <c r="AG71" s="223" t="str">
        <f t="shared" si="56"/>
        <v>-</v>
      </c>
      <c r="AH71" s="223" t="str">
        <f t="shared" si="56"/>
        <v>-</v>
      </c>
      <c r="AI71" s="223" t="str">
        <f t="shared" si="56"/>
        <v>-</v>
      </c>
      <c r="AJ71" s="223" t="str">
        <f t="shared" si="56"/>
        <v>-</v>
      </c>
      <c r="AK71" s="223" t="str">
        <f t="shared" si="56"/>
        <v>-</v>
      </c>
      <c r="AL71" s="223" t="str">
        <f t="shared" si="56"/>
        <v>-</v>
      </c>
      <c r="AM71" s="223" t="str">
        <f t="shared" si="56"/>
        <v>-</v>
      </c>
      <c r="AN71" s="223">
        <f t="shared" si="56"/>
        <v>0</v>
      </c>
      <c r="AO71" s="223" t="str">
        <f t="shared" si="56"/>
        <v>-</v>
      </c>
      <c r="AP71" s="223">
        <f t="shared" si="56"/>
        <v>50</v>
      </c>
      <c r="AQ71" s="228">
        <f t="shared" si="56"/>
        <v>55.555555555555557</v>
      </c>
      <c r="AR71" s="223">
        <f t="shared" si="56"/>
        <v>55.555555555555557</v>
      </c>
      <c r="AS71" s="223">
        <f t="shared" si="56"/>
        <v>46.153846153846153</v>
      </c>
      <c r="AT71" s="223">
        <f t="shared" si="56"/>
        <v>32</v>
      </c>
      <c r="AU71" s="223">
        <f t="shared" si="56"/>
        <v>31.597222222222221</v>
      </c>
      <c r="AV71" s="223">
        <f t="shared" si="56"/>
        <v>46.078431372549019</v>
      </c>
      <c r="AW71" s="223">
        <f t="shared" si="56"/>
        <v>54.140127388535028</v>
      </c>
      <c r="AX71" s="223">
        <f t="shared" si="56"/>
        <v>61.204819277108435</v>
      </c>
      <c r="AY71" s="223">
        <f t="shared" si="56"/>
        <v>57.516828721017205</v>
      </c>
      <c r="AZ71" s="223">
        <f t="shared" si="56"/>
        <v>42.67801164352889</v>
      </c>
      <c r="BA71" s="223">
        <f t="shared" si="56"/>
        <v>47.01882845188284</v>
      </c>
      <c r="BB71" s="223">
        <f t="shared" si="56"/>
        <v>54.621848739495796</v>
      </c>
      <c r="BC71" s="223">
        <f t="shared" si="56"/>
        <v>47.090464547677264</v>
      </c>
      <c r="BD71" s="223">
        <f t="shared" si="56"/>
        <v>47.773279352226723</v>
      </c>
      <c r="BE71" s="223">
        <f t="shared" si="56"/>
        <v>50.943396226415089</v>
      </c>
      <c r="BF71" s="223">
        <f t="shared" si="56"/>
        <v>64.285714285714292</v>
      </c>
      <c r="BG71" s="223">
        <f t="shared" si="56"/>
        <v>44.600938967136152</v>
      </c>
      <c r="BH71" s="223">
        <f t="shared" si="56"/>
        <v>50.722021660649823</v>
      </c>
      <c r="BI71" s="223">
        <f t="shared" si="56"/>
        <v>42.408376963350783</v>
      </c>
      <c r="BJ71" s="223">
        <f t="shared" si="56"/>
        <v>55.555555555555557</v>
      </c>
      <c r="BK71" s="223">
        <f t="shared" si="56"/>
        <v>43.13725490196078</v>
      </c>
      <c r="BL71" s="223">
        <f t="shared" si="56"/>
        <v>75.510204081632651</v>
      </c>
      <c r="BM71" s="223">
        <f t="shared" si="56"/>
        <v>42.857142857142861</v>
      </c>
      <c r="BN71" s="223">
        <f t="shared" si="56"/>
        <v>48.387096774193544</v>
      </c>
      <c r="BO71" s="223" t="str">
        <f t="shared" si="56"/>
        <v>-</v>
      </c>
      <c r="BP71" s="223" t="str">
        <f t="shared" si="56"/>
        <v>-</v>
      </c>
      <c r="BQ71" s="223" t="str">
        <f t="shared" si="56"/>
        <v>-</v>
      </c>
      <c r="BR71" s="271">
        <f t="shared" ref="BR71:BR72" si="57">AVERAGE(R71:BQ71)</f>
        <v>47.97663543288278</v>
      </c>
    </row>
    <row r="72" spans="1:70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9"/>
      <c r="Q72" s="224" t="s">
        <v>937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9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186" t="e">
        <f t="shared" si="57"/>
        <v>#DIV/0!</v>
      </c>
    </row>
    <row r="75" spans="1:70" x14ac:dyDescent="0.2">
      <c r="Q75" s="129" t="s">
        <v>1066</v>
      </c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</row>
    <row r="76" spans="1:70" x14ac:dyDescent="0.2">
      <c r="Q76" s="127" t="s">
        <v>939</v>
      </c>
      <c r="R76" s="125">
        <v>1</v>
      </c>
      <c r="S76" s="125">
        <v>2</v>
      </c>
      <c r="T76" s="125">
        <v>3</v>
      </c>
      <c r="U76" s="125">
        <v>4</v>
      </c>
      <c r="V76" s="125">
        <v>5</v>
      </c>
      <c r="W76" s="125">
        <v>6</v>
      </c>
      <c r="X76" s="125">
        <v>7</v>
      </c>
      <c r="Y76" s="125">
        <v>8</v>
      </c>
      <c r="Z76" s="125">
        <v>9</v>
      </c>
      <c r="AA76" s="125">
        <v>10</v>
      </c>
      <c r="AB76" s="125">
        <v>11</v>
      </c>
      <c r="AC76" s="125">
        <v>12</v>
      </c>
      <c r="AD76" s="125">
        <v>13</v>
      </c>
      <c r="AE76" s="125">
        <v>14</v>
      </c>
      <c r="AF76" s="125">
        <v>15</v>
      </c>
      <c r="AG76" s="125">
        <v>16</v>
      </c>
      <c r="AH76" s="125">
        <v>17</v>
      </c>
      <c r="AI76" s="125">
        <v>18</v>
      </c>
      <c r="AJ76" s="125">
        <v>19</v>
      </c>
      <c r="AK76" s="125">
        <v>20</v>
      </c>
      <c r="AL76" s="125">
        <v>21</v>
      </c>
      <c r="AM76" s="125">
        <v>22</v>
      </c>
      <c r="AN76" s="125">
        <v>23</v>
      </c>
      <c r="AO76" s="125">
        <v>24</v>
      </c>
      <c r="AP76" s="125">
        <v>25</v>
      </c>
      <c r="AQ76" s="125">
        <v>26</v>
      </c>
      <c r="AR76" s="125">
        <v>27</v>
      </c>
      <c r="AS76" s="125">
        <v>28</v>
      </c>
      <c r="AT76" s="125">
        <v>29</v>
      </c>
      <c r="AU76" s="125">
        <v>30</v>
      </c>
      <c r="AV76" s="125">
        <v>31</v>
      </c>
      <c r="AW76" s="125">
        <v>32</v>
      </c>
      <c r="AX76" s="125">
        <v>33</v>
      </c>
      <c r="AY76" s="125">
        <v>34</v>
      </c>
      <c r="AZ76" s="125">
        <v>35</v>
      </c>
      <c r="BA76" s="125">
        <v>36</v>
      </c>
      <c r="BB76" s="125">
        <v>37</v>
      </c>
      <c r="BC76" s="125">
        <v>38</v>
      </c>
      <c r="BD76" s="125">
        <v>39</v>
      </c>
      <c r="BE76" s="125">
        <v>40</v>
      </c>
      <c r="BF76" s="125">
        <v>41</v>
      </c>
      <c r="BG76" s="125">
        <v>42</v>
      </c>
      <c r="BH76" s="125">
        <v>43</v>
      </c>
      <c r="BI76" s="125">
        <v>44</v>
      </c>
      <c r="BJ76" s="125">
        <v>45</v>
      </c>
      <c r="BK76" s="125">
        <v>46</v>
      </c>
      <c r="BL76" s="125">
        <v>47</v>
      </c>
      <c r="BM76" s="125">
        <v>48</v>
      </c>
      <c r="BN76" s="125">
        <v>49</v>
      </c>
      <c r="BO76" s="125">
        <v>50</v>
      </c>
      <c r="BP76" s="125">
        <v>51</v>
      </c>
      <c r="BQ76" s="125">
        <v>52</v>
      </c>
    </row>
    <row r="77" spans="1:70" x14ac:dyDescent="0.2">
      <c r="Q77" s="127" t="s">
        <v>940</v>
      </c>
      <c r="R77" s="125">
        <f>SUM(R5,R10,R15,R20,R25,R30,R35,R40,R45,R50,R55,R60,R65,R70)</f>
        <v>0</v>
      </c>
      <c r="S77" s="125">
        <f t="shared" ref="S77:BQ77" si="58">SUM(S5,S10,S15,S20,S25,S30,S35,S40,S45,S50,S55,S60,S65,S70)</f>
        <v>0</v>
      </c>
      <c r="T77" s="125">
        <f t="shared" si="58"/>
        <v>0</v>
      </c>
      <c r="U77" s="125">
        <f t="shared" si="58"/>
        <v>7</v>
      </c>
      <c r="V77" s="125">
        <f t="shared" si="58"/>
        <v>0</v>
      </c>
      <c r="W77" s="125">
        <f t="shared" si="58"/>
        <v>3</v>
      </c>
      <c r="X77" s="125">
        <f t="shared" si="58"/>
        <v>0</v>
      </c>
      <c r="Y77" s="125">
        <f t="shared" si="58"/>
        <v>0</v>
      </c>
      <c r="Z77" s="125">
        <f t="shared" si="58"/>
        <v>0</v>
      </c>
      <c r="AA77" s="125">
        <f t="shared" si="58"/>
        <v>0</v>
      </c>
      <c r="AB77" s="125">
        <f t="shared" si="58"/>
        <v>0</v>
      </c>
      <c r="AC77" s="125">
        <f t="shared" si="58"/>
        <v>0</v>
      </c>
      <c r="AD77" s="125">
        <f t="shared" si="58"/>
        <v>0</v>
      </c>
      <c r="AE77" s="125">
        <f t="shared" si="58"/>
        <v>3</v>
      </c>
      <c r="AF77" s="125">
        <f t="shared" si="58"/>
        <v>0</v>
      </c>
      <c r="AG77" s="125">
        <f t="shared" si="58"/>
        <v>0</v>
      </c>
      <c r="AH77" s="125">
        <f t="shared" si="58"/>
        <v>0</v>
      </c>
      <c r="AI77" s="125">
        <f t="shared" si="58"/>
        <v>1</v>
      </c>
      <c r="AJ77" s="125">
        <f t="shared" si="58"/>
        <v>0</v>
      </c>
      <c r="AK77" s="125">
        <f t="shared" si="58"/>
        <v>0</v>
      </c>
      <c r="AL77" s="125">
        <f t="shared" si="58"/>
        <v>6</v>
      </c>
      <c r="AM77" s="125">
        <f t="shared" si="58"/>
        <v>2</v>
      </c>
      <c r="AN77" s="125">
        <f t="shared" si="58"/>
        <v>4</v>
      </c>
      <c r="AO77" s="125">
        <f t="shared" si="58"/>
        <v>3</v>
      </c>
      <c r="AP77" s="125">
        <f t="shared" si="58"/>
        <v>3</v>
      </c>
      <c r="AQ77" s="125">
        <f t="shared" si="58"/>
        <v>17</v>
      </c>
      <c r="AR77" s="125">
        <f t="shared" si="58"/>
        <v>116</v>
      </c>
      <c r="AS77" s="125">
        <f t="shared" si="58"/>
        <v>84</v>
      </c>
      <c r="AT77" s="125">
        <f t="shared" si="58"/>
        <v>550</v>
      </c>
      <c r="AU77" s="125">
        <f t="shared" si="58"/>
        <v>1906</v>
      </c>
      <c r="AV77" s="125">
        <f t="shared" si="58"/>
        <v>936</v>
      </c>
      <c r="AW77" s="125">
        <f t="shared" si="58"/>
        <v>1160</v>
      </c>
      <c r="AX77" s="125">
        <f t="shared" si="58"/>
        <v>1926</v>
      </c>
      <c r="AY77" s="125">
        <f t="shared" si="58"/>
        <v>5126</v>
      </c>
      <c r="AZ77" s="125">
        <f t="shared" si="58"/>
        <v>6293</v>
      </c>
      <c r="BA77" s="125">
        <f t="shared" si="58"/>
        <v>5097</v>
      </c>
      <c r="BB77" s="125">
        <f t="shared" si="58"/>
        <v>2503</v>
      </c>
      <c r="BC77" s="125">
        <f t="shared" si="58"/>
        <v>4668</v>
      </c>
      <c r="BD77" s="125">
        <f t="shared" si="58"/>
        <v>2159</v>
      </c>
      <c r="BE77" s="125">
        <f t="shared" si="58"/>
        <v>1048</v>
      </c>
      <c r="BF77" s="125">
        <f t="shared" si="58"/>
        <v>272</v>
      </c>
      <c r="BG77" s="125">
        <f t="shared" si="58"/>
        <v>1143</v>
      </c>
      <c r="BH77" s="125">
        <f t="shared" si="58"/>
        <v>2685</v>
      </c>
      <c r="BI77" s="125">
        <f t="shared" si="58"/>
        <v>1712</v>
      </c>
      <c r="BJ77" s="125">
        <f t="shared" si="58"/>
        <v>161</v>
      </c>
      <c r="BK77" s="125">
        <f t="shared" si="58"/>
        <v>323</v>
      </c>
      <c r="BL77" s="125">
        <f t="shared" si="58"/>
        <v>448</v>
      </c>
      <c r="BM77" s="125">
        <f t="shared" si="58"/>
        <v>511</v>
      </c>
      <c r="BN77" s="125">
        <f>SUM(BN5,BN10,BN15,BN20,BN25,BN30,BN35,BN40,BN45,BN50,BN55,BN60,BN65,BN70)</f>
        <v>146</v>
      </c>
      <c r="BO77" s="125">
        <f t="shared" si="58"/>
        <v>0</v>
      </c>
      <c r="BP77" s="125">
        <f t="shared" si="58"/>
        <v>0</v>
      </c>
      <c r="BQ77" s="125">
        <f t="shared" si="58"/>
        <v>0</v>
      </c>
    </row>
    <row r="78" spans="1:70" x14ac:dyDescent="0.2">
      <c r="Q78" s="127" t="s">
        <v>1067</v>
      </c>
      <c r="R78" s="125">
        <f>COUNT(R5,R10,R15,R20,R25,R30,R35,R40,R45,R50,R55,R60,R65,R70)</f>
        <v>0</v>
      </c>
      <c r="S78" s="125">
        <f t="shared" ref="S78:BQ78" si="59">COUNT(S5,S10,S15,S20,S25,S30,S35,S40,S45,S50,S55,S60,S65,S70)</f>
        <v>0</v>
      </c>
      <c r="T78" s="125">
        <f t="shared" si="59"/>
        <v>0</v>
      </c>
      <c r="U78" s="125">
        <f t="shared" si="59"/>
        <v>8</v>
      </c>
      <c r="V78" s="125">
        <f t="shared" si="59"/>
        <v>0</v>
      </c>
      <c r="W78" s="125">
        <f t="shared" si="59"/>
        <v>8</v>
      </c>
      <c r="X78" s="125">
        <f t="shared" si="59"/>
        <v>0</v>
      </c>
      <c r="Y78" s="125">
        <f t="shared" si="59"/>
        <v>8</v>
      </c>
      <c r="Z78" s="125">
        <f t="shared" si="59"/>
        <v>0</v>
      </c>
      <c r="AA78" s="125">
        <f t="shared" si="59"/>
        <v>8</v>
      </c>
      <c r="AB78" s="125">
        <f t="shared" si="59"/>
        <v>0</v>
      </c>
      <c r="AC78" s="125">
        <f t="shared" si="59"/>
        <v>8</v>
      </c>
      <c r="AD78" s="125">
        <f t="shared" si="59"/>
        <v>0</v>
      </c>
      <c r="AE78" s="125">
        <f t="shared" si="59"/>
        <v>8</v>
      </c>
      <c r="AF78" s="125">
        <f t="shared" si="59"/>
        <v>0</v>
      </c>
      <c r="AG78" s="125">
        <f t="shared" si="59"/>
        <v>8</v>
      </c>
      <c r="AH78" s="125">
        <f t="shared" si="59"/>
        <v>14</v>
      </c>
      <c r="AI78" s="125">
        <f t="shared" si="59"/>
        <v>14</v>
      </c>
      <c r="AJ78" s="125">
        <f t="shared" si="59"/>
        <v>14</v>
      </c>
      <c r="AK78" s="125">
        <f t="shared" si="59"/>
        <v>14</v>
      </c>
      <c r="AL78" s="125">
        <f t="shared" si="59"/>
        <v>14</v>
      </c>
      <c r="AM78" s="125">
        <f t="shared" si="59"/>
        <v>14</v>
      </c>
      <c r="AN78" s="125">
        <f t="shared" si="59"/>
        <v>14</v>
      </c>
      <c r="AO78" s="125">
        <f t="shared" si="59"/>
        <v>14</v>
      </c>
      <c r="AP78" s="125">
        <f t="shared" si="59"/>
        <v>14</v>
      </c>
      <c r="AQ78" s="125">
        <f t="shared" si="59"/>
        <v>14</v>
      </c>
      <c r="AR78" s="125">
        <f t="shared" si="59"/>
        <v>14</v>
      </c>
      <c r="AS78" s="125">
        <f t="shared" si="59"/>
        <v>14</v>
      </c>
      <c r="AT78" s="125">
        <f t="shared" si="59"/>
        <v>14</v>
      </c>
      <c r="AU78" s="125">
        <f t="shared" si="59"/>
        <v>13</v>
      </c>
      <c r="AV78" s="125">
        <f t="shared" si="59"/>
        <v>14</v>
      </c>
      <c r="AW78" s="125">
        <f t="shared" si="59"/>
        <v>14</v>
      </c>
      <c r="AX78" s="125">
        <f t="shared" si="59"/>
        <v>12</v>
      </c>
      <c r="AY78" s="125">
        <f t="shared" si="59"/>
        <v>14</v>
      </c>
      <c r="AZ78" s="125">
        <f t="shared" si="59"/>
        <v>14</v>
      </c>
      <c r="BA78" s="125">
        <f t="shared" si="59"/>
        <v>14</v>
      </c>
      <c r="BB78" s="125">
        <f t="shared" si="59"/>
        <v>14</v>
      </c>
      <c r="BC78" s="125">
        <f t="shared" si="59"/>
        <v>14</v>
      </c>
      <c r="BD78" s="125">
        <f t="shared" si="59"/>
        <v>14</v>
      </c>
      <c r="BE78" s="125">
        <f t="shared" si="59"/>
        <v>14</v>
      </c>
      <c r="BF78" s="125">
        <f t="shared" si="59"/>
        <v>14</v>
      </c>
      <c r="BG78" s="125">
        <f t="shared" si="59"/>
        <v>14</v>
      </c>
      <c r="BH78" s="125">
        <f t="shared" si="59"/>
        <v>14</v>
      </c>
      <c r="BI78" s="125">
        <f t="shared" si="59"/>
        <v>14</v>
      </c>
      <c r="BJ78" s="125">
        <f t="shared" si="59"/>
        <v>14</v>
      </c>
      <c r="BK78" s="125">
        <f t="shared" si="59"/>
        <v>14</v>
      </c>
      <c r="BL78" s="125">
        <f t="shared" si="59"/>
        <v>14</v>
      </c>
      <c r="BM78" s="125">
        <f t="shared" si="59"/>
        <v>14</v>
      </c>
      <c r="BN78" s="125">
        <f>COUNT(BN5,BN10,BN15,BN20,BN25,BN30,BN35,BN40,BN45,BN50,BN55,BN60,BN65,BN70)</f>
        <v>14</v>
      </c>
      <c r="BO78" s="125">
        <f t="shared" si="59"/>
        <v>0</v>
      </c>
      <c r="BP78" s="125">
        <f t="shared" si="59"/>
        <v>0</v>
      </c>
      <c r="BQ78" s="125">
        <f t="shared" si="59"/>
        <v>0</v>
      </c>
    </row>
    <row r="79" spans="1:70" ht="22.5" x14ac:dyDescent="0.2">
      <c r="Q79" s="128" t="s">
        <v>1068</v>
      </c>
      <c r="R79" s="131" t="e">
        <f>R77/R78</f>
        <v>#DIV/0!</v>
      </c>
      <c r="S79" s="131" t="e">
        <f t="shared" ref="S79:BQ79" si="60">S77/S78</f>
        <v>#DIV/0!</v>
      </c>
      <c r="T79" s="131" t="e">
        <f t="shared" si="60"/>
        <v>#DIV/0!</v>
      </c>
      <c r="U79" s="131">
        <f t="shared" si="60"/>
        <v>0.875</v>
      </c>
      <c r="V79" s="131" t="e">
        <f t="shared" si="60"/>
        <v>#DIV/0!</v>
      </c>
      <c r="W79" s="131">
        <f t="shared" si="60"/>
        <v>0.375</v>
      </c>
      <c r="X79" s="131" t="e">
        <f t="shared" si="60"/>
        <v>#DIV/0!</v>
      </c>
      <c r="Y79" s="131">
        <f t="shared" si="60"/>
        <v>0</v>
      </c>
      <c r="Z79" s="131" t="e">
        <f t="shared" si="60"/>
        <v>#DIV/0!</v>
      </c>
      <c r="AA79" s="131">
        <f t="shared" si="60"/>
        <v>0</v>
      </c>
      <c r="AB79" s="131" t="e">
        <f t="shared" si="60"/>
        <v>#DIV/0!</v>
      </c>
      <c r="AC79" s="131">
        <f t="shared" si="60"/>
        <v>0</v>
      </c>
      <c r="AD79" s="131" t="e">
        <f t="shared" si="60"/>
        <v>#DIV/0!</v>
      </c>
      <c r="AE79" s="131">
        <f t="shared" si="60"/>
        <v>0.375</v>
      </c>
      <c r="AF79" s="131" t="e">
        <f t="shared" si="60"/>
        <v>#DIV/0!</v>
      </c>
      <c r="AG79" s="131">
        <f t="shared" si="60"/>
        <v>0</v>
      </c>
      <c r="AH79" s="131">
        <f t="shared" si="60"/>
        <v>0</v>
      </c>
      <c r="AI79" s="131">
        <f t="shared" si="60"/>
        <v>7.1428571428571425E-2</v>
      </c>
      <c r="AJ79" s="131">
        <f t="shared" si="60"/>
        <v>0</v>
      </c>
      <c r="AK79" s="131">
        <f t="shared" si="60"/>
        <v>0</v>
      </c>
      <c r="AL79" s="131">
        <f t="shared" si="60"/>
        <v>0.42857142857142855</v>
      </c>
      <c r="AM79" s="131">
        <f t="shared" si="60"/>
        <v>0.14285714285714285</v>
      </c>
      <c r="AN79" s="131">
        <f t="shared" si="60"/>
        <v>0.2857142857142857</v>
      </c>
      <c r="AO79" s="131">
        <f t="shared" si="60"/>
        <v>0.21428571428571427</v>
      </c>
      <c r="AP79" s="131">
        <f t="shared" si="60"/>
        <v>0.21428571428571427</v>
      </c>
      <c r="AQ79" s="131">
        <f t="shared" si="60"/>
        <v>1.2142857142857142</v>
      </c>
      <c r="AR79" s="131">
        <f t="shared" si="60"/>
        <v>8.2857142857142865</v>
      </c>
      <c r="AS79" s="131">
        <f t="shared" si="60"/>
        <v>6</v>
      </c>
      <c r="AT79" s="131">
        <f t="shared" si="60"/>
        <v>39.285714285714285</v>
      </c>
      <c r="AU79" s="131">
        <f t="shared" si="60"/>
        <v>146.61538461538461</v>
      </c>
      <c r="AV79" s="131">
        <f t="shared" si="60"/>
        <v>66.857142857142861</v>
      </c>
      <c r="AW79" s="131">
        <f>AW77/AW78</f>
        <v>82.857142857142861</v>
      </c>
      <c r="AX79" s="131">
        <f t="shared" si="60"/>
        <v>160.5</v>
      </c>
      <c r="AY79" s="131">
        <f t="shared" si="60"/>
        <v>366.14285714285717</v>
      </c>
      <c r="AZ79" s="131">
        <f t="shared" si="60"/>
        <v>449.5</v>
      </c>
      <c r="BA79" s="131">
        <f t="shared" si="60"/>
        <v>364.07142857142856</v>
      </c>
      <c r="BB79" s="131">
        <f t="shared" si="60"/>
        <v>178.78571428571428</v>
      </c>
      <c r="BC79" s="131">
        <f t="shared" si="60"/>
        <v>333.42857142857144</v>
      </c>
      <c r="BD79" s="131">
        <f t="shared" si="60"/>
        <v>154.21428571428572</v>
      </c>
      <c r="BE79" s="131">
        <f t="shared" si="60"/>
        <v>74.857142857142861</v>
      </c>
      <c r="BF79" s="131">
        <f t="shared" si="60"/>
        <v>19.428571428571427</v>
      </c>
      <c r="BG79" s="131">
        <f t="shared" si="60"/>
        <v>81.642857142857139</v>
      </c>
      <c r="BH79" s="131">
        <f t="shared" si="60"/>
        <v>191.78571428571428</v>
      </c>
      <c r="BI79" s="131">
        <f t="shared" si="60"/>
        <v>122.28571428571429</v>
      </c>
      <c r="BJ79" s="131">
        <f t="shared" si="60"/>
        <v>11.5</v>
      </c>
      <c r="BK79" s="131">
        <f t="shared" si="60"/>
        <v>23.071428571428573</v>
      </c>
      <c r="BL79" s="131">
        <f t="shared" si="60"/>
        <v>32</v>
      </c>
      <c r="BM79" s="131">
        <f t="shared" si="60"/>
        <v>36.5</v>
      </c>
      <c r="BN79" s="131">
        <f t="shared" si="60"/>
        <v>10.428571428571429</v>
      </c>
      <c r="BO79" s="131" t="e">
        <f t="shared" si="60"/>
        <v>#DIV/0!</v>
      </c>
      <c r="BP79" s="131" t="e">
        <f t="shared" si="60"/>
        <v>#DIV/0!</v>
      </c>
      <c r="BQ79" s="131" t="e">
        <f t="shared" si="60"/>
        <v>#DIV/0!</v>
      </c>
    </row>
    <row r="92" spans="1:3" x14ac:dyDescent="0.2">
      <c r="A92" s="234" t="s">
        <v>1378</v>
      </c>
      <c r="B92" s="235"/>
      <c r="C92" s="235"/>
    </row>
    <row r="93" spans="1:3" x14ac:dyDescent="0.2">
      <c r="A93" s="234" t="s">
        <v>1379</v>
      </c>
      <c r="B93" s="235"/>
      <c r="C93" s="235"/>
    </row>
    <row r="94" spans="1:3" x14ac:dyDescent="0.2">
      <c r="A94" s="234" t="s">
        <v>1380</v>
      </c>
      <c r="B94" s="235"/>
      <c r="C94" s="235"/>
    </row>
  </sheetData>
  <mergeCells count="224">
    <mergeCell ref="M68:M72"/>
    <mergeCell ref="N68:N72"/>
    <mergeCell ref="O68:O72"/>
    <mergeCell ref="P68:P72"/>
    <mergeCell ref="G68:G72"/>
    <mergeCell ref="H68:H72"/>
    <mergeCell ref="I68:I72"/>
    <mergeCell ref="J68:J72"/>
    <mergeCell ref="K68:K72"/>
    <mergeCell ref="L68:L72"/>
    <mergeCell ref="A68:A72"/>
    <mergeCell ref="B68:B72"/>
    <mergeCell ref="C68:C72"/>
    <mergeCell ref="D68:D72"/>
    <mergeCell ref="E68:E72"/>
    <mergeCell ref="F68:F72"/>
    <mergeCell ref="G63:G67"/>
    <mergeCell ref="H63:H67"/>
    <mergeCell ref="I63:I67"/>
    <mergeCell ref="N58:N62"/>
    <mergeCell ref="O58:O62"/>
    <mergeCell ref="P58:P62"/>
    <mergeCell ref="A63:A67"/>
    <mergeCell ref="B63:B67"/>
    <mergeCell ref="C63:C67"/>
    <mergeCell ref="D63:D67"/>
    <mergeCell ref="E63:E67"/>
    <mergeCell ref="F63:F67"/>
    <mergeCell ref="G58:G62"/>
    <mergeCell ref="H58:H62"/>
    <mergeCell ref="I58:I62"/>
    <mergeCell ref="J58:J62"/>
    <mergeCell ref="K58:K62"/>
    <mergeCell ref="L58:L62"/>
    <mergeCell ref="M63:M67"/>
    <mergeCell ref="N63:N67"/>
    <mergeCell ref="O63:O67"/>
    <mergeCell ref="P63:P67"/>
    <mergeCell ref="J63:J67"/>
    <mergeCell ref="K63:K67"/>
    <mergeCell ref="L63:L67"/>
    <mergeCell ref="A58:A62"/>
    <mergeCell ref="B58:B62"/>
    <mergeCell ref="C58:C62"/>
    <mergeCell ref="D58:D62"/>
    <mergeCell ref="E58:E62"/>
    <mergeCell ref="F58:F62"/>
    <mergeCell ref="G53:G57"/>
    <mergeCell ref="H53:H57"/>
    <mergeCell ref="I53:I57"/>
    <mergeCell ref="M48:M52"/>
    <mergeCell ref="C48:C52"/>
    <mergeCell ref="D48:D52"/>
    <mergeCell ref="E48:E52"/>
    <mergeCell ref="F48:F52"/>
    <mergeCell ref="M58:M62"/>
    <mergeCell ref="N48:N52"/>
    <mergeCell ref="O48:O52"/>
    <mergeCell ref="P48:P52"/>
    <mergeCell ref="A53:A57"/>
    <mergeCell ref="B53:B57"/>
    <mergeCell ref="C53:C57"/>
    <mergeCell ref="D53:D57"/>
    <mergeCell ref="E53:E57"/>
    <mergeCell ref="F53:F57"/>
    <mergeCell ref="G48:G52"/>
    <mergeCell ref="H48:H52"/>
    <mergeCell ref="I48:I52"/>
    <mergeCell ref="J48:J52"/>
    <mergeCell ref="K48:K52"/>
    <mergeCell ref="L48:L52"/>
    <mergeCell ref="M53:M57"/>
    <mergeCell ref="N53:N57"/>
    <mergeCell ref="O53:O57"/>
    <mergeCell ref="P53:P57"/>
    <mergeCell ref="J53:J57"/>
    <mergeCell ref="K53:K57"/>
    <mergeCell ref="L53:L57"/>
    <mergeCell ref="A48:A52"/>
    <mergeCell ref="B48:B52"/>
    <mergeCell ref="M38:M42"/>
    <mergeCell ref="N38:N42"/>
    <mergeCell ref="O38:O42"/>
    <mergeCell ref="P38:P42"/>
    <mergeCell ref="A43:A47"/>
    <mergeCell ref="B43:B47"/>
    <mergeCell ref="C43:C47"/>
    <mergeCell ref="D43:D47"/>
    <mergeCell ref="E43:E47"/>
    <mergeCell ref="F43:F47"/>
    <mergeCell ref="G38:G42"/>
    <mergeCell ref="H38:H42"/>
    <mergeCell ref="I38:I42"/>
    <mergeCell ref="J38:J42"/>
    <mergeCell ref="K38:K42"/>
    <mergeCell ref="L38:L42"/>
    <mergeCell ref="M43:M47"/>
    <mergeCell ref="N43:N47"/>
    <mergeCell ref="O43:O47"/>
    <mergeCell ref="P43:P47"/>
    <mergeCell ref="J43:J47"/>
    <mergeCell ref="K43:K47"/>
    <mergeCell ref="L43:L47"/>
    <mergeCell ref="A38:A42"/>
    <mergeCell ref="B38:B42"/>
    <mergeCell ref="C38:C42"/>
    <mergeCell ref="D38:D42"/>
    <mergeCell ref="E38:E42"/>
    <mergeCell ref="F38:F42"/>
    <mergeCell ref="G33:G37"/>
    <mergeCell ref="H33:H37"/>
    <mergeCell ref="I33:I37"/>
    <mergeCell ref="G43:G47"/>
    <mergeCell ref="H43:H47"/>
    <mergeCell ref="I43:I47"/>
    <mergeCell ref="N28:N32"/>
    <mergeCell ref="O28:O32"/>
    <mergeCell ref="P28:P32"/>
    <mergeCell ref="A33:A37"/>
    <mergeCell ref="B33:B37"/>
    <mergeCell ref="C33:C37"/>
    <mergeCell ref="D33:D37"/>
    <mergeCell ref="E33:E37"/>
    <mergeCell ref="F33:F37"/>
    <mergeCell ref="G28:G32"/>
    <mergeCell ref="H28:H32"/>
    <mergeCell ref="I28:I32"/>
    <mergeCell ref="J28:J32"/>
    <mergeCell ref="K28:K32"/>
    <mergeCell ref="L28:L32"/>
    <mergeCell ref="M33:M37"/>
    <mergeCell ref="N33:N37"/>
    <mergeCell ref="O33:O37"/>
    <mergeCell ref="P33:P37"/>
    <mergeCell ref="J33:J37"/>
    <mergeCell ref="K33:K37"/>
    <mergeCell ref="L33:L37"/>
    <mergeCell ref="A28:A32"/>
    <mergeCell ref="B28:B32"/>
    <mergeCell ref="C28:C32"/>
    <mergeCell ref="D28:D32"/>
    <mergeCell ref="E28:E32"/>
    <mergeCell ref="F28:F32"/>
    <mergeCell ref="G23:G27"/>
    <mergeCell ref="H23:H27"/>
    <mergeCell ref="I23:I27"/>
    <mergeCell ref="M18:M22"/>
    <mergeCell ref="C18:C22"/>
    <mergeCell ref="D18:D22"/>
    <mergeCell ref="E18:E22"/>
    <mergeCell ref="F18:F22"/>
    <mergeCell ref="M28:M32"/>
    <mergeCell ref="N18:N22"/>
    <mergeCell ref="O18:O22"/>
    <mergeCell ref="P18:P22"/>
    <mergeCell ref="A23:A27"/>
    <mergeCell ref="B23:B27"/>
    <mergeCell ref="C23:C27"/>
    <mergeCell ref="D23:D27"/>
    <mergeCell ref="E23:E27"/>
    <mergeCell ref="F23:F27"/>
    <mergeCell ref="G18:G22"/>
    <mergeCell ref="H18:H22"/>
    <mergeCell ref="I18:I22"/>
    <mergeCell ref="J18:J22"/>
    <mergeCell ref="K18:K22"/>
    <mergeCell ref="L18:L22"/>
    <mergeCell ref="M23:M27"/>
    <mergeCell ref="N23:N27"/>
    <mergeCell ref="O23:O27"/>
    <mergeCell ref="P23:P27"/>
    <mergeCell ref="J23:J27"/>
    <mergeCell ref="K23:K27"/>
    <mergeCell ref="L23:L27"/>
    <mergeCell ref="A18:A22"/>
    <mergeCell ref="B18:B22"/>
    <mergeCell ref="G13:G17"/>
    <mergeCell ref="H13:H17"/>
    <mergeCell ref="I13:I17"/>
    <mergeCell ref="O8:O12"/>
    <mergeCell ref="P8:P12"/>
    <mergeCell ref="A13:A17"/>
    <mergeCell ref="B13:B17"/>
    <mergeCell ref="C13:C17"/>
    <mergeCell ref="D13:D17"/>
    <mergeCell ref="E13:E17"/>
    <mergeCell ref="F13:F17"/>
    <mergeCell ref="G8:G12"/>
    <mergeCell ref="H8:H12"/>
    <mergeCell ref="I8:I12"/>
    <mergeCell ref="J8:J12"/>
    <mergeCell ref="K8:K12"/>
    <mergeCell ref="L8:L12"/>
    <mergeCell ref="M13:M17"/>
    <mergeCell ref="N13:N17"/>
    <mergeCell ref="O13:O17"/>
    <mergeCell ref="P13:P17"/>
    <mergeCell ref="J13:J17"/>
    <mergeCell ref="K13:K17"/>
    <mergeCell ref="L13:L17"/>
    <mergeCell ref="M3:M7"/>
    <mergeCell ref="N3:N7"/>
    <mergeCell ref="O3:O7"/>
    <mergeCell ref="P3:P7"/>
    <mergeCell ref="A8:A12"/>
    <mergeCell ref="B8:B12"/>
    <mergeCell ref="C8:C12"/>
    <mergeCell ref="D8:D12"/>
    <mergeCell ref="E8:E12"/>
    <mergeCell ref="F8:F12"/>
    <mergeCell ref="G3:G7"/>
    <mergeCell ref="H3:H7"/>
    <mergeCell ref="I3:I7"/>
    <mergeCell ref="J3:J7"/>
    <mergeCell ref="K3:K7"/>
    <mergeCell ref="L3:L7"/>
    <mergeCell ref="A3:A7"/>
    <mergeCell ref="B3:B7"/>
    <mergeCell ref="C3:C7"/>
    <mergeCell ref="D3:D7"/>
    <mergeCell ref="E3:E7"/>
    <mergeCell ref="F3:F7"/>
    <mergeCell ref="M8:M12"/>
    <mergeCell ref="N8:N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59"/>
  <sheetViews>
    <sheetView zoomScaleNormal="100" workbookViewId="0">
      <pane xSplit="17" ySplit="2" topLeftCell="AZ135" activePane="bottomRight" state="frozen"/>
      <selection pane="topRight" activeCell="R1" sqref="R1"/>
      <selection pane="bottomLeft" activeCell="A3" sqref="A3"/>
      <selection pane="bottomRight" activeCell="Q160" sqref="Q160"/>
    </sheetView>
  </sheetViews>
  <sheetFormatPr baseColWidth="10" defaultRowHeight="12.75" x14ac:dyDescent="0.2"/>
  <cols>
    <col min="1" max="1" width="6.7109375" style="49" customWidth="1"/>
    <col min="2" max="2" width="5.5703125" style="49" customWidth="1"/>
    <col min="3" max="3" width="7.42578125" style="49" customWidth="1"/>
    <col min="4" max="4" width="8.140625" style="49" customWidth="1"/>
    <col min="5" max="5" width="8.5703125" style="49" customWidth="1"/>
    <col min="6" max="6" width="7.28515625" style="49" customWidth="1"/>
    <col min="7" max="7" width="7.140625" style="49" customWidth="1"/>
    <col min="8" max="8" width="10.28515625" style="46" customWidth="1"/>
    <col min="9" max="9" width="8.28515625" style="49" customWidth="1"/>
    <col min="10" max="10" width="8.7109375" style="49" customWidth="1"/>
    <col min="11" max="11" width="7.42578125" style="49" customWidth="1"/>
    <col min="12" max="12" width="10" style="49" customWidth="1"/>
    <col min="13" max="13" width="6.140625" style="49" customWidth="1"/>
    <col min="14" max="14" width="5.5703125" style="49" customWidth="1"/>
    <col min="15" max="15" width="6.42578125" style="49" customWidth="1"/>
    <col min="16" max="16" width="6.28515625" style="49" customWidth="1"/>
    <col min="17" max="17" width="13.7109375" style="113" customWidth="1"/>
    <col min="18" max="51" width="4.42578125" style="113" customWidth="1"/>
    <col min="52" max="60" width="5" style="113" customWidth="1"/>
    <col min="61" max="69" width="4.42578125" style="113" customWidth="1"/>
    <col min="70" max="70" width="11.42578125" style="113"/>
  </cols>
  <sheetData>
    <row r="1" spans="1:70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30"/>
      <c r="R1" s="107" t="s">
        <v>784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</row>
    <row r="2" spans="1:70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09"/>
      <c r="R2" s="110">
        <v>1</v>
      </c>
      <c r="S2" s="110">
        <v>2</v>
      </c>
      <c r="T2" s="110">
        <v>3</v>
      </c>
      <c r="U2" s="110">
        <v>4</v>
      </c>
      <c r="V2" s="110">
        <v>5</v>
      </c>
      <c r="W2" s="110">
        <v>6</v>
      </c>
      <c r="X2" s="110">
        <v>7</v>
      </c>
      <c r="Y2" s="110">
        <v>8</v>
      </c>
      <c r="Z2" s="110">
        <v>9</v>
      </c>
      <c r="AA2" s="110">
        <v>10</v>
      </c>
      <c r="AB2" s="110">
        <v>11</v>
      </c>
      <c r="AC2" s="110">
        <v>12</v>
      </c>
      <c r="AD2" s="110">
        <v>13</v>
      </c>
      <c r="AE2" s="110">
        <v>14</v>
      </c>
      <c r="AF2" s="110">
        <v>15</v>
      </c>
      <c r="AG2" s="110">
        <v>16</v>
      </c>
      <c r="AH2" s="110">
        <v>17</v>
      </c>
      <c r="AI2" s="110">
        <v>18</v>
      </c>
      <c r="AJ2" s="110">
        <v>19</v>
      </c>
      <c r="AK2" s="110">
        <v>20</v>
      </c>
      <c r="AL2" s="110">
        <v>21</v>
      </c>
      <c r="AM2" s="110">
        <v>22</v>
      </c>
      <c r="AN2" s="110">
        <v>23</v>
      </c>
      <c r="AO2" s="110">
        <v>24</v>
      </c>
      <c r="AP2" s="110">
        <v>25</v>
      </c>
      <c r="AQ2" s="110">
        <v>26</v>
      </c>
      <c r="AR2" s="110">
        <v>27</v>
      </c>
      <c r="AS2" s="110">
        <v>28</v>
      </c>
      <c r="AT2" s="110">
        <v>29</v>
      </c>
      <c r="AU2" s="110">
        <v>30</v>
      </c>
      <c r="AV2" s="110">
        <v>31</v>
      </c>
      <c r="AW2" s="110">
        <v>32</v>
      </c>
      <c r="AX2" s="110">
        <v>33</v>
      </c>
      <c r="AY2" s="110">
        <v>34</v>
      </c>
      <c r="AZ2" s="110">
        <v>35</v>
      </c>
      <c r="BA2" s="110">
        <v>36</v>
      </c>
      <c r="BB2" s="110">
        <v>37</v>
      </c>
      <c r="BC2" s="110">
        <v>38</v>
      </c>
      <c r="BD2" s="110">
        <v>39</v>
      </c>
      <c r="BE2" s="110">
        <v>40</v>
      </c>
      <c r="BF2" s="110">
        <v>41</v>
      </c>
      <c r="BG2" s="110">
        <v>42</v>
      </c>
      <c r="BH2" s="110">
        <v>43</v>
      </c>
      <c r="BI2" s="110">
        <v>44</v>
      </c>
      <c r="BJ2" s="110">
        <v>45</v>
      </c>
      <c r="BK2" s="110">
        <v>46</v>
      </c>
      <c r="BL2" s="110">
        <v>47</v>
      </c>
      <c r="BM2" s="110">
        <v>48</v>
      </c>
      <c r="BN2" s="110">
        <v>49</v>
      </c>
      <c r="BO2" s="110">
        <v>50</v>
      </c>
      <c r="BP2" s="110">
        <v>51</v>
      </c>
      <c r="BQ2" s="110">
        <v>52</v>
      </c>
      <c r="BR2" s="111" t="s">
        <v>633</v>
      </c>
    </row>
    <row r="3" spans="1:70" ht="12.75" customHeight="1" x14ac:dyDescent="0.2">
      <c r="A3" s="300" t="s">
        <v>15</v>
      </c>
      <c r="B3" s="291">
        <v>1</v>
      </c>
      <c r="C3" s="291" t="s">
        <v>449</v>
      </c>
      <c r="D3" s="291" t="s">
        <v>76</v>
      </c>
      <c r="E3" s="295" t="s">
        <v>229</v>
      </c>
      <c r="F3" s="291"/>
      <c r="G3" s="291" t="s">
        <v>230</v>
      </c>
      <c r="H3" s="298" t="s">
        <v>231</v>
      </c>
      <c r="I3" s="291" t="s">
        <v>232</v>
      </c>
      <c r="J3" s="291"/>
      <c r="K3" s="291"/>
      <c r="L3" s="291"/>
      <c r="M3" s="297"/>
      <c r="N3" s="291"/>
      <c r="O3" s="291"/>
      <c r="P3" s="299"/>
      <c r="Q3" s="219" t="s">
        <v>934</v>
      </c>
      <c r="R3" s="220">
        <v>1</v>
      </c>
      <c r="S3" s="220">
        <v>1</v>
      </c>
      <c r="T3" s="220">
        <v>1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0">
        <v>0</v>
      </c>
      <c r="AP3" s="220">
        <v>0</v>
      </c>
      <c r="AQ3" s="220">
        <v>0</v>
      </c>
      <c r="AR3" s="220">
        <v>0</v>
      </c>
      <c r="AS3" s="220">
        <v>2</v>
      </c>
      <c r="AT3" s="220">
        <v>2</v>
      </c>
      <c r="AU3" s="220">
        <v>25</v>
      </c>
      <c r="AV3" s="220">
        <v>68</v>
      </c>
      <c r="AW3" s="220">
        <v>37</v>
      </c>
      <c r="AX3" s="220">
        <v>38</v>
      </c>
      <c r="AY3" s="220">
        <v>144</v>
      </c>
      <c r="AZ3" s="220">
        <v>183</v>
      </c>
      <c r="BA3" s="220">
        <v>175</v>
      </c>
      <c r="BB3" s="220">
        <v>168</v>
      </c>
      <c r="BC3" s="220">
        <v>175</v>
      </c>
      <c r="BD3" s="220">
        <v>165</v>
      </c>
      <c r="BE3" s="220">
        <v>85</v>
      </c>
      <c r="BF3" s="220">
        <v>85</v>
      </c>
      <c r="BG3" s="220">
        <v>73</v>
      </c>
      <c r="BH3" s="220">
        <v>18</v>
      </c>
      <c r="BI3" s="220">
        <v>18</v>
      </c>
      <c r="BJ3" s="220">
        <v>18</v>
      </c>
      <c r="BK3" s="220">
        <v>5</v>
      </c>
      <c r="BL3" s="220">
        <v>5</v>
      </c>
      <c r="BM3" s="220">
        <v>5</v>
      </c>
      <c r="BN3" s="220">
        <v>0</v>
      </c>
      <c r="BO3" s="220">
        <v>0</v>
      </c>
      <c r="BP3" s="220">
        <v>0</v>
      </c>
      <c r="BQ3" s="220">
        <v>0</v>
      </c>
      <c r="BR3" s="114">
        <f t="shared" ref="BR3:BR5" si="0">SUM(R3:BQ3)</f>
        <v>1497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0</v>
      </c>
      <c r="S4" s="220">
        <v>0</v>
      </c>
      <c r="T4" s="220">
        <v>0</v>
      </c>
      <c r="U4" s="220">
        <v>0</v>
      </c>
      <c r="V4" s="220">
        <v>0</v>
      </c>
      <c r="W4" s="220">
        <v>0</v>
      </c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0</v>
      </c>
      <c r="AI4" s="220">
        <v>0</v>
      </c>
      <c r="AJ4" s="220">
        <v>0</v>
      </c>
      <c r="AK4" s="220">
        <v>0</v>
      </c>
      <c r="AL4" s="220">
        <v>0</v>
      </c>
      <c r="AM4" s="220">
        <v>0</v>
      </c>
      <c r="AN4" s="220">
        <v>0</v>
      </c>
      <c r="AO4" s="220">
        <v>0</v>
      </c>
      <c r="AP4" s="220">
        <v>0</v>
      </c>
      <c r="AQ4" s="220">
        <v>2</v>
      </c>
      <c r="AR4" s="220">
        <v>1</v>
      </c>
      <c r="AS4" s="220">
        <v>1</v>
      </c>
      <c r="AT4" s="220">
        <v>0</v>
      </c>
      <c r="AU4" s="220">
        <v>12</v>
      </c>
      <c r="AV4" s="220">
        <v>23</v>
      </c>
      <c r="AW4" s="220">
        <v>14</v>
      </c>
      <c r="AX4" s="220">
        <v>14</v>
      </c>
      <c r="AY4" s="220">
        <v>29</v>
      </c>
      <c r="AZ4" s="220">
        <v>50</v>
      </c>
      <c r="BA4" s="220">
        <v>64</v>
      </c>
      <c r="BB4" s="220">
        <v>78</v>
      </c>
      <c r="BC4" s="220">
        <v>58</v>
      </c>
      <c r="BD4" s="220">
        <v>42</v>
      </c>
      <c r="BE4" s="220">
        <v>35</v>
      </c>
      <c r="BF4" s="220">
        <v>35</v>
      </c>
      <c r="BG4" s="220">
        <v>12</v>
      </c>
      <c r="BH4" s="220">
        <v>7</v>
      </c>
      <c r="BI4" s="220">
        <v>7</v>
      </c>
      <c r="BJ4" s="220">
        <v>7</v>
      </c>
      <c r="BK4" s="220">
        <v>2</v>
      </c>
      <c r="BL4" s="220">
        <v>2</v>
      </c>
      <c r="BM4" s="220">
        <v>2</v>
      </c>
      <c r="BN4" s="220">
        <v>0</v>
      </c>
      <c r="BO4" s="220">
        <v>0</v>
      </c>
      <c r="BP4" s="220">
        <v>0</v>
      </c>
      <c r="BQ4" s="220">
        <v>0</v>
      </c>
      <c r="BR4" s="114">
        <f t="shared" si="0"/>
        <v>497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1</v>
      </c>
      <c r="S5" s="222">
        <f t="shared" si="1"/>
        <v>1</v>
      </c>
      <c r="T5" s="222">
        <f t="shared" si="1"/>
        <v>1</v>
      </c>
      <c r="U5" s="222">
        <f t="shared" si="1"/>
        <v>0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f t="shared" si="1"/>
        <v>0</v>
      </c>
      <c r="AI5" s="222">
        <f t="shared" si="1"/>
        <v>0</v>
      </c>
      <c r="AJ5" s="222">
        <f t="shared" si="1"/>
        <v>0</v>
      </c>
      <c r="AK5" s="222">
        <f t="shared" si="1"/>
        <v>0</v>
      </c>
      <c r="AL5" s="222">
        <f t="shared" si="1"/>
        <v>0</v>
      </c>
      <c r="AM5" s="222">
        <f t="shared" si="1"/>
        <v>0</v>
      </c>
      <c r="AN5" s="222">
        <f t="shared" si="1"/>
        <v>0</v>
      </c>
      <c r="AO5" s="222">
        <f t="shared" si="1"/>
        <v>0</v>
      </c>
      <c r="AP5" s="222">
        <f t="shared" si="1"/>
        <v>0</v>
      </c>
      <c r="AQ5" s="222">
        <f t="shared" si="1"/>
        <v>2</v>
      </c>
      <c r="AR5" s="222">
        <f t="shared" si="1"/>
        <v>1</v>
      </c>
      <c r="AS5" s="222">
        <f t="shared" si="1"/>
        <v>3</v>
      </c>
      <c r="AT5" s="222">
        <f t="shared" si="1"/>
        <v>2</v>
      </c>
      <c r="AU5" s="222">
        <f t="shared" si="1"/>
        <v>37</v>
      </c>
      <c r="AV5" s="222">
        <f t="shared" si="1"/>
        <v>91</v>
      </c>
      <c r="AW5" s="222">
        <f t="shared" si="1"/>
        <v>51</v>
      </c>
      <c r="AX5" s="222">
        <f t="shared" si="1"/>
        <v>52</v>
      </c>
      <c r="AY5" s="222">
        <f t="shared" si="1"/>
        <v>173</v>
      </c>
      <c r="AZ5" s="222">
        <f t="shared" si="1"/>
        <v>233</v>
      </c>
      <c r="BA5" s="222">
        <f t="shared" si="1"/>
        <v>239</v>
      </c>
      <c r="BB5" s="222">
        <f t="shared" si="1"/>
        <v>246</v>
      </c>
      <c r="BC5" s="222">
        <f t="shared" si="1"/>
        <v>233</v>
      </c>
      <c r="BD5" s="222">
        <f t="shared" si="1"/>
        <v>207</v>
      </c>
      <c r="BE5" s="222">
        <f t="shared" si="1"/>
        <v>120</v>
      </c>
      <c r="BF5" s="222">
        <f t="shared" si="1"/>
        <v>120</v>
      </c>
      <c r="BG5" s="222">
        <f t="shared" si="1"/>
        <v>85</v>
      </c>
      <c r="BH5" s="222">
        <f t="shared" si="1"/>
        <v>25</v>
      </c>
      <c r="BI5" s="222">
        <f t="shared" si="1"/>
        <v>25</v>
      </c>
      <c r="BJ5" s="222">
        <f t="shared" si="1"/>
        <v>25</v>
      </c>
      <c r="BK5" s="222">
        <f t="shared" si="1"/>
        <v>7</v>
      </c>
      <c r="BL5" s="222">
        <f t="shared" si="1"/>
        <v>7</v>
      </c>
      <c r="BM5" s="222">
        <f t="shared" si="1"/>
        <v>7</v>
      </c>
      <c r="BN5" s="222">
        <f t="shared" si="1"/>
        <v>0</v>
      </c>
      <c r="BO5" s="222">
        <f t="shared" si="1"/>
        <v>0</v>
      </c>
      <c r="BP5" s="222">
        <f t="shared" si="1"/>
        <v>0</v>
      </c>
      <c r="BQ5" s="222">
        <f t="shared" si="1"/>
        <v>0</v>
      </c>
      <c r="BR5" s="117">
        <f t="shared" si="0"/>
        <v>1994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100</v>
      </c>
      <c r="S6" s="223">
        <f t="shared" si="2"/>
        <v>100</v>
      </c>
      <c r="T6" s="223">
        <f t="shared" si="2"/>
        <v>100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 t="str">
        <f t="shared" si="2"/>
        <v>-</v>
      </c>
      <c r="AI6" s="223" t="str">
        <f t="shared" si="2"/>
        <v>-</v>
      </c>
      <c r="AJ6" s="223" t="str">
        <f t="shared" si="2"/>
        <v>-</v>
      </c>
      <c r="AK6" s="223" t="str">
        <f t="shared" si="2"/>
        <v>-</v>
      </c>
      <c r="AL6" s="223" t="str">
        <f t="shared" si="2"/>
        <v>-</v>
      </c>
      <c r="AM6" s="223" t="str">
        <f t="shared" si="2"/>
        <v>-</v>
      </c>
      <c r="AN6" s="223" t="str">
        <f t="shared" si="2"/>
        <v>-</v>
      </c>
      <c r="AO6" s="223" t="str">
        <f t="shared" si="2"/>
        <v>-</v>
      </c>
      <c r="AP6" s="223" t="str">
        <f t="shared" si="2"/>
        <v>-</v>
      </c>
      <c r="AQ6" s="223">
        <f t="shared" si="2"/>
        <v>0</v>
      </c>
      <c r="AR6" s="223">
        <f t="shared" si="2"/>
        <v>0</v>
      </c>
      <c r="AS6" s="223">
        <f t="shared" si="2"/>
        <v>66.666666666666671</v>
      </c>
      <c r="AT6" s="223">
        <f t="shared" si="2"/>
        <v>100</v>
      </c>
      <c r="AU6" s="223">
        <f t="shared" si="2"/>
        <v>67.567567567567565</v>
      </c>
      <c r="AV6" s="223">
        <f t="shared" si="2"/>
        <v>74.72527472527473</v>
      </c>
      <c r="AW6" s="223">
        <f t="shared" si="2"/>
        <v>72.549019607843135</v>
      </c>
      <c r="AX6" s="223">
        <f t="shared" si="2"/>
        <v>73.07692307692308</v>
      </c>
      <c r="AY6" s="223">
        <f t="shared" si="2"/>
        <v>83.236994219653184</v>
      </c>
      <c r="AZ6" s="223">
        <f t="shared" si="2"/>
        <v>78.540772532188839</v>
      </c>
      <c r="BA6" s="223">
        <f t="shared" si="2"/>
        <v>73.221757322175733</v>
      </c>
      <c r="BB6" s="223">
        <f t="shared" si="2"/>
        <v>68.292682926829272</v>
      </c>
      <c r="BC6" s="223">
        <f t="shared" si="2"/>
        <v>75.107296137339063</v>
      </c>
      <c r="BD6" s="223">
        <f t="shared" si="2"/>
        <v>79.710144927536234</v>
      </c>
      <c r="BE6" s="223">
        <f t="shared" si="2"/>
        <v>70.833333333333343</v>
      </c>
      <c r="BF6" s="223">
        <f t="shared" si="2"/>
        <v>70.833333333333343</v>
      </c>
      <c r="BG6" s="223">
        <f t="shared" si="2"/>
        <v>85.882352941176478</v>
      </c>
      <c r="BH6" s="223">
        <f t="shared" si="2"/>
        <v>72</v>
      </c>
      <c r="BI6" s="223">
        <f t="shared" si="2"/>
        <v>72</v>
      </c>
      <c r="BJ6" s="223">
        <f t="shared" si="2"/>
        <v>72</v>
      </c>
      <c r="BK6" s="223">
        <f t="shared" si="2"/>
        <v>71.428571428571431</v>
      </c>
      <c r="BL6" s="223">
        <f t="shared" si="2"/>
        <v>71.428571428571431</v>
      </c>
      <c r="BM6" s="223">
        <f t="shared" si="2"/>
        <v>71.428571428571431</v>
      </c>
      <c r="BN6" s="223" t="str">
        <f t="shared" si="2"/>
        <v>-</v>
      </c>
      <c r="BO6" s="223" t="str">
        <f t="shared" si="2"/>
        <v>-</v>
      </c>
      <c r="BP6" s="223" t="str">
        <f t="shared" si="2"/>
        <v>-</v>
      </c>
      <c r="BQ6" s="223" t="str">
        <f t="shared" si="2"/>
        <v>-</v>
      </c>
      <c r="BR6" s="270">
        <f t="shared" ref="BR6:BR7" si="3">AVERAGE(R6:BQ6)</f>
        <v>71.943455138598253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00" t="s">
        <v>15</v>
      </c>
      <c r="B8" s="291">
        <v>2</v>
      </c>
      <c r="C8" s="291" t="s">
        <v>449</v>
      </c>
      <c r="D8" s="291" t="s">
        <v>76</v>
      </c>
      <c r="E8" s="295" t="s">
        <v>347</v>
      </c>
      <c r="F8" s="291"/>
      <c r="G8" s="291" t="s">
        <v>348</v>
      </c>
      <c r="H8" s="298" t="s">
        <v>118</v>
      </c>
      <c r="I8" s="291" t="s">
        <v>349</v>
      </c>
      <c r="J8" s="291"/>
      <c r="K8" s="291"/>
      <c r="L8" s="291"/>
      <c r="M8" s="291"/>
      <c r="N8" s="291"/>
      <c r="O8" s="291"/>
      <c r="P8" s="296"/>
      <c r="Q8" s="219" t="s">
        <v>934</v>
      </c>
      <c r="R8" s="220"/>
      <c r="S8" s="220"/>
      <c r="T8" s="220"/>
      <c r="U8" s="220"/>
      <c r="V8" s="220"/>
      <c r="W8" s="220"/>
      <c r="X8" s="220"/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0</v>
      </c>
      <c r="AR8" s="220">
        <v>1</v>
      </c>
      <c r="AS8" s="220">
        <v>0</v>
      </c>
      <c r="AT8" s="220">
        <v>5</v>
      </c>
      <c r="AU8" s="220">
        <v>35</v>
      </c>
      <c r="AV8" s="220">
        <v>53</v>
      </c>
      <c r="AW8" s="220">
        <v>72</v>
      </c>
      <c r="AX8" s="220">
        <v>73</v>
      </c>
      <c r="AY8" s="220">
        <v>80</v>
      </c>
      <c r="AZ8" s="220">
        <v>90</v>
      </c>
      <c r="BA8" s="220">
        <v>160</v>
      </c>
      <c r="BB8" s="220">
        <v>143</v>
      </c>
      <c r="BC8" s="220">
        <v>68</v>
      </c>
      <c r="BD8" s="220">
        <v>51</v>
      </c>
      <c r="BE8" s="220">
        <v>50</v>
      </c>
      <c r="BF8" s="220">
        <v>50</v>
      </c>
      <c r="BG8" s="220">
        <v>50</v>
      </c>
      <c r="BH8" s="220">
        <v>43</v>
      </c>
      <c r="BI8" s="220">
        <v>43</v>
      </c>
      <c r="BJ8" s="220">
        <v>43</v>
      </c>
      <c r="BK8" s="220">
        <v>12</v>
      </c>
      <c r="BL8" s="220">
        <v>12</v>
      </c>
      <c r="BM8" s="220">
        <v>12</v>
      </c>
      <c r="BN8" s="220">
        <v>0</v>
      </c>
      <c r="BO8" s="220">
        <v>0</v>
      </c>
      <c r="BP8" s="220">
        <v>0</v>
      </c>
      <c r="BQ8" s="220">
        <v>0</v>
      </c>
      <c r="BR8" s="114">
        <f t="shared" ref="BR8:BR10" si="4">SUM(R8:BQ8)</f>
        <v>1146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/>
      <c r="S9" s="220"/>
      <c r="T9" s="220"/>
      <c r="U9" s="220"/>
      <c r="V9" s="220"/>
      <c r="W9" s="220"/>
      <c r="X9" s="220"/>
      <c r="Y9" s="220">
        <v>0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3</v>
      </c>
      <c r="AR9" s="220">
        <v>2</v>
      </c>
      <c r="AS9" s="220">
        <v>2</v>
      </c>
      <c r="AT9" s="220">
        <v>2</v>
      </c>
      <c r="AU9" s="220">
        <v>12</v>
      </c>
      <c r="AV9" s="220">
        <v>20</v>
      </c>
      <c r="AW9" s="220">
        <v>15</v>
      </c>
      <c r="AX9" s="220">
        <v>15</v>
      </c>
      <c r="AY9" s="220">
        <v>18</v>
      </c>
      <c r="AZ9" s="220">
        <v>45</v>
      </c>
      <c r="BA9" s="220">
        <v>98</v>
      </c>
      <c r="BB9" s="220">
        <v>86</v>
      </c>
      <c r="BC9" s="220">
        <v>45</v>
      </c>
      <c r="BD9" s="220">
        <v>34</v>
      </c>
      <c r="BE9" s="220">
        <v>18</v>
      </c>
      <c r="BF9" s="220">
        <v>18</v>
      </c>
      <c r="BG9" s="220">
        <v>18</v>
      </c>
      <c r="BH9" s="220">
        <v>9</v>
      </c>
      <c r="BI9" s="220">
        <v>9</v>
      </c>
      <c r="BJ9" s="220">
        <v>9</v>
      </c>
      <c r="BK9" s="220">
        <v>6</v>
      </c>
      <c r="BL9" s="220">
        <v>6</v>
      </c>
      <c r="BM9" s="220">
        <v>6</v>
      </c>
      <c r="BN9" s="220">
        <v>0</v>
      </c>
      <c r="BO9" s="220">
        <v>0</v>
      </c>
      <c r="BP9" s="220">
        <v>0</v>
      </c>
      <c r="BQ9" s="220">
        <v>0</v>
      </c>
      <c r="BR9" s="114">
        <f t="shared" si="4"/>
        <v>496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BQ10" si="5">IF(ISBLANK(R8),"-",R8+R9)</f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>
        <f t="shared" si="5"/>
        <v>0</v>
      </c>
      <c r="Z10" s="222">
        <f t="shared" si="5"/>
        <v>0</v>
      </c>
      <c r="AA10" s="222">
        <f t="shared" si="5"/>
        <v>0</v>
      </c>
      <c r="AB10" s="222">
        <f t="shared" si="5"/>
        <v>0</v>
      </c>
      <c r="AC10" s="222">
        <f t="shared" si="5"/>
        <v>0</v>
      </c>
      <c r="AD10" s="222">
        <f t="shared" si="5"/>
        <v>0</v>
      </c>
      <c r="AE10" s="222">
        <f t="shared" si="5"/>
        <v>0</v>
      </c>
      <c r="AF10" s="222">
        <f t="shared" si="5"/>
        <v>0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0</v>
      </c>
      <c r="AL10" s="222">
        <f t="shared" si="5"/>
        <v>0</v>
      </c>
      <c r="AM10" s="222">
        <f t="shared" si="5"/>
        <v>0</v>
      </c>
      <c r="AN10" s="222">
        <f t="shared" si="5"/>
        <v>0</v>
      </c>
      <c r="AO10" s="222">
        <f t="shared" si="5"/>
        <v>0</v>
      </c>
      <c r="AP10" s="222">
        <f t="shared" si="5"/>
        <v>0</v>
      </c>
      <c r="AQ10" s="222">
        <f t="shared" si="5"/>
        <v>3</v>
      </c>
      <c r="AR10" s="222">
        <f t="shared" si="5"/>
        <v>3</v>
      </c>
      <c r="AS10" s="222">
        <f t="shared" si="5"/>
        <v>2</v>
      </c>
      <c r="AT10" s="222">
        <f t="shared" si="5"/>
        <v>7</v>
      </c>
      <c r="AU10" s="222">
        <f t="shared" si="5"/>
        <v>47</v>
      </c>
      <c r="AV10" s="222">
        <f t="shared" si="5"/>
        <v>73</v>
      </c>
      <c r="AW10" s="222">
        <f t="shared" si="5"/>
        <v>87</v>
      </c>
      <c r="AX10" s="222">
        <f t="shared" si="5"/>
        <v>88</v>
      </c>
      <c r="AY10" s="222">
        <f t="shared" si="5"/>
        <v>98</v>
      </c>
      <c r="AZ10" s="222">
        <f t="shared" si="5"/>
        <v>135</v>
      </c>
      <c r="BA10" s="222">
        <f t="shared" si="5"/>
        <v>258</v>
      </c>
      <c r="BB10" s="222">
        <f t="shared" si="5"/>
        <v>229</v>
      </c>
      <c r="BC10" s="222">
        <f t="shared" si="5"/>
        <v>113</v>
      </c>
      <c r="BD10" s="222">
        <f t="shared" si="5"/>
        <v>85</v>
      </c>
      <c r="BE10" s="222">
        <f t="shared" si="5"/>
        <v>68</v>
      </c>
      <c r="BF10" s="222">
        <f t="shared" si="5"/>
        <v>68</v>
      </c>
      <c r="BG10" s="222">
        <f t="shared" si="5"/>
        <v>68</v>
      </c>
      <c r="BH10" s="222">
        <f t="shared" si="5"/>
        <v>52</v>
      </c>
      <c r="BI10" s="222">
        <f t="shared" si="5"/>
        <v>52</v>
      </c>
      <c r="BJ10" s="222">
        <f t="shared" si="5"/>
        <v>52</v>
      </c>
      <c r="BK10" s="222">
        <f t="shared" si="5"/>
        <v>18</v>
      </c>
      <c r="BL10" s="222">
        <f t="shared" si="5"/>
        <v>18</v>
      </c>
      <c r="BM10" s="222">
        <f t="shared" si="5"/>
        <v>18</v>
      </c>
      <c r="BN10" s="222">
        <f t="shared" si="5"/>
        <v>0</v>
      </c>
      <c r="BO10" s="222">
        <f t="shared" si="5"/>
        <v>0</v>
      </c>
      <c r="BP10" s="222">
        <f t="shared" si="5"/>
        <v>0</v>
      </c>
      <c r="BQ10" s="222">
        <f t="shared" si="5"/>
        <v>0</v>
      </c>
      <c r="BR10" s="117">
        <f t="shared" si="4"/>
        <v>1642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6">IF(ISNUMBER(R10),(IF(R10&gt;0,(100/(R8+R9))*R8,"-")),"-")</f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>
        <f t="shared" si="6"/>
        <v>0</v>
      </c>
      <c r="AR11" s="223">
        <f t="shared" si="6"/>
        <v>33.333333333333336</v>
      </c>
      <c r="AS11" s="223">
        <f t="shared" si="6"/>
        <v>0</v>
      </c>
      <c r="AT11" s="223">
        <f t="shared" si="6"/>
        <v>71.428571428571431</v>
      </c>
      <c r="AU11" s="223">
        <f t="shared" si="6"/>
        <v>74.468085106382972</v>
      </c>
      <c r="AV11" s="223">
        <f t="shared" si="6"/>
        <v>72.602739726027394</v>
      </c>
      <c r="AW11" s="223">
        <f t="shared" si="6"/>
        <v>82.758620689655174</v>
      </c>
      <c r="AX11" s="223">
        <f t="shared" si="6"/>
        <v>82.954545454545467</v>
      </c>
      <c r="AY11" s="223">
        <f t="shared" si="6"/>
        <v>81.632653061224488</v>
      </c>
      <c r="AZ11" s="223">
        <f t="shared" si="6"/>
        <v>66.666666666666657</v>
      </c>
      <c r="BA11" s="223">
        <f t="shared" si="6"/>
        <v>62.015503875968996</v>
      </c>
      <c r="BB11" s="223">
        <f t="shared" si="6"/>
        <v>62.445414847161572</v>
      </c>
      <c r="BC11" s="223">
        <f t="shared" si="6"/>
        <v>60.176991150442483</v>
      </c>
      <c r="BD11" s="223">
        <f t="shared" si="6"/>
        <v>60</v>
      </c>
      <c r="BE11" s="223">
        <f t="shared" si="6"/>
        <v>73.529411764705884</v>
      </c>
      <c r="BF11" s="223">
        <f t="shared" si="6"/>
        <v>73.529411764705884</v>
      </c>
      <c r="BG11" s="223">
        <f t="shared" si="6"/>
        <v>73.529411764705884</v>
      </c>
      <c r="BH11" s="223">
        <f t="shared" si="6"/>
        <v>82.692307692307693</v>
      </c>
      <c r="BI11" s="223">
        <f t="shared" si="6"/>
        <v>82.692307692307693</v>
      </c>
      <c r="BJ11" s="223">
        <f t="shared" si="6"/>
        <v>82.692307692307693</v>
      </c>
      <c r="BK11" s="223">
        <f t="shared" si="6"/>
        <v>66.666666666666657</v>
      </c>
      <c r="BL11" s="223">
        <f t="shared" si="6"/>
        <v>66.666666666666657</v>
      </c>
      <c r="BM11" s="223">
        <f t="shared" si="6"/>
        <v>66.666666666666657</v>
      </c>
      <c r="BN11" s="223" t="str">
        <f t="shared" si="6"/>
        <v>-</v>
      </c>
      <c r="BO11" s="223" t="str">
        <f t="shared" si="6"/>
        <v>-</v>
      </c>
      <c r="BP11" s="223" t="str">
        <f t="shared" si="6"/>
        <v>-</v>
      </c>
      <c r="BQ11" s="223" t="str">
        <f t="shared" si="6"/>
        <v>-</v>
      </c>
      <c r="BR11" s="270">
        <f t="shared" ref="BR11:BR12" si="7">AVERAGE(R11:BQ11)</f>
        <v>64.310794943957418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7"/>
        <v>#DIV/0!</v>
      </c>
    </row>
    <row r="13" spans="1:70" ht="12.75" customHeight="1" x14ac:dyDescent="0.2">
      <c r="A13" s="300" t="s">
        <v>15</v>
      </c>
      <c r="B13" s="291">
        <v>3</v>
      </c>
      <c r="C13" s="291" t="s">
        <v>449</v>
      </c>
      <c r="D13" s="291" t="s">
        <v>76</v>
      </c>
      <c r="E13" s="295" t="s">
        <v>350</v>
      </c>
      <c r="F13" s="295"/>
      <c r="G13" s="291" t="s">
        <v>351</v>
      </c>
      <c r="H13" s="298" t="s">
        <v>352</v>
      </c>
      <c r="I13" s="291" t="s">
        <v>353</v>
      </c>
      <c r="J13" s="295"/>
      <c r="K13" s="291"/>
      <c r="L13" s="295"/>
      <c r="M13" s="295"/>
      <c r="N13" s="295"/>
      <c r="O13" s="295"/>
      <c r="P13" s="301"/>
      <c r="Q13" s="219" t="s">
        <v>934</v>
      </c>
      <c r="R13" s="230"/>
      <c r="S13" s="230"/>
      <c r="T13" s="230"/>
      <c r="U13" s="230"/>
      <c r="V13" s="230"/>
      <c r="W13" s="230"/>
      <c r="X13" s="230"/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0</v>
      </c>
      <c r="AI13" s="22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0">
        <v>0</v>
      </c>
      <c r="AQ13" s="230">
        <v>1</v>
      </c>
      <c r="AR13" s="230">
        <v>1</v>
      </c>
      <c r="AS13" s="230">
        <v>7</v>
      </c>
      <c r="AT13" s="230">
        <v>9</v>
      </c>
      <c r="AU13" s="230">
        <v>25</v>
      </c>
      <c r="AV13" s="230">
        <v>36</v>
      </c>
      <c r="AW13" s="230">
        <v>36</v>
      </c>
      <c r="AX13" s="230">
        <v>35</v>
      </c>
      <c r="AY13" s="230">
        <v>113</v>
      </c>
      <c r="AZ13" s="230">
        <v>48</v>
      </c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114">
        <f t="shared" ref="BR13:BR15" si="8">SUM(R13:BQ13)</f>
        <v>311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20">
        <v>0</v>
      </c>
      <c r="Z14" s="220">
        <v>0</v>
      </c>
      <c r="AA14" s="220">
        <v>0</v>
      </c>
      <c r="AB14" s="220">
        <v>0</v>
      </c>
      <c r="AC14" s="220">
        <v>0</v>
      </c>
      <c r="AD14" s="220">
        <v>0</v>
      </c>
      <c r="AE14" s="220">
        <v>0</v>
      </c>
      <c r="AF14" s="220">
        <v>0</v>
      </c>
      <c r="AG14" s="220">
        <v>0</v>
      </c>
      <c r="AH14" s="220">
        <v>0</v>
      </c>
      <c r="AI14" s="220">
        <v>0</v>
      </c>
      <c r="AJ14" s="230">
        <v>0</v>
      </c>
      <c r="AK14" s="230">
        <v>0</v>
      </c>
      <c r="AL14" s="230">
        <v>0</v>
      </c>
      <c r="AM14" s="230">
        <v>0</v>
      </c>
      <c r="AN14" s="230">
        <v>0</v>
      </c>
      <c r="AO14" s="230">
        <v>0</v>
      </c>
      <c r="AP14" s="230">
        <v>0</v>
      </c>
      <c r="AQ14" s="230">
        <v>2</v>
      </c>
      <c r="AR14" s="230">
        <v>4</v>
      </c>
      <c r="AS14" s="230">
        <v>0</v>
      </c>
      <c r="AT14" s="230">
        <v>5</v>
      </c>
      <c r="AU14" s="230">
        <v>13</v>
      </c>
      <c r="AV14" s="230">
        <v>13</v>
      </c>
      <c r="AW14" s="230">
        <v>11</v>
      </c>
      <c r="AX14" s="230">
        <v>11</v>
      </c>
      <c r="AY14" s="230">
        <v>35</v>
      </c>
      <c r="AZ14" s="230">
        <v>33</v>
      </c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114">
        <f t="shared" si="8"/>
        <v>127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BQ15" si="9">IF(ISBLANK(R13),"-",R13+R14)</f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>
        <f t="shared" si="9"/>
        <v>0</v>
      </c>
      <c r="Z15" s="222">
        <f t="shared" si="9"/>
        <v>0</v>
      </c>
      <c r="AA15" s="222">
        <f t="shared" si="9"/>
        <v>0</v>
      </c>
      <c r="AB15" s="222">
        <f t="shared" si="9"/>
        <v>0</v>
      </c>
      <c r="AC15" s="222">
        <f t="shared" si="9"/>
        <v>0</v>
      </c>
      <c r="AD15" s="222">
        <f t="shared" si="9"/>
        <v>0</v>
      </c>
      <c r="AE15" s="222">
        <f t="shared" si="9"/>
        <v>0</v>
      </c>
      <c r="AF15" s="222">
        <f t="shared" si="9"/>
        <v>0</v>
      </c>
      <c r="AG15" s="222">
        <f t="shared" si="9"/>
        <v>0</v>
      </c>
      <c r="AH15" s="222">
        <f t="shared" si="9"/>
        <v>0</v>
      </c>
      <c r="AI15" s="222">
        <f t="shared" si="9"/>
        <v>0</v>
      </c>
      <c r="AJ15" s="222">
        <f t="shared" si="9"/>
        <v>0</v>
      </c>
      <c r="AK15" s="222">
        <f t="shared" si="9"/>
        <v>0</v>
      </c>
      <c r="AL15" s="222">
        <f t="shared" si="9"/>
        <v>0</v>
      </c>
      <c r="AM15" s="222">
        <f t="shared" si="9"/>
        <v>0</v>
      </c>
      <c r="AN15" s="222">
        <f t="shared" si="9"/>
        <v>0</v>
      </c>
      <c r="AO15" s="222">
        <f t="shared" si="9"/>
        <v>0</v>
      </c>
      <c r="AP15" s="222">
        <f t="shared" si="9"/>
        <v>0</v>
      </c>
      <c r="AQ15" s="222">
        <f t="shared" si="9"/>
        <v>3</v>
      </c>
      <c r="AR15" s="222">
        <f t="shared" si="9"/>
        <v>5</v>
      </c>
      <c r="AS15" s="222">
        <f t="shared" si="9"/>
        <v>7</v>
      </c>
      <c r="AT15" s="222">
        <f t="shared" si="9"/>
        <v>14</v>
      </c>
      <c r="AU15" s="222">
        <f t="shared" si="9"/>
        <v>38</v>
      </c>
      <c r="AV15" s="222">
        <f t="shared" si="9"/>
        <v>49</v>
      </c>
      <c r="AW15" s="222">
        <f t="shared" si="9"/>
        <v>47</v>
      </c>
      <c r="AX15" s="222">
        <f t="shared" si="9"/>
        <v>46</v>
      </c>
      <c r="AY15" s="222">
        <f t="shared" si="9"/>
        <v>148</v>
      </c>
      <c r="AZ15" s="222">
        <f t="shared" si="9"/>
        <v>81</v>
      </c>
      <c r="BA15" s="222" t="str">
        <f t="shared" si="9"/>
        <v>-</v>
      </c>
      <c r="BB15" s="222" t="str">
        <f t="shared" si="9"/>
        <v>-</v>
      </c>
      <c r="BC15" s="222" t="str">
        <f t="shared" si="9"/>
        <v>-</v>
      </c>
      <c r="BD15" s="222" t="str">
        <f t="shared" si="9"/>
        <v>-</v>
      </c>
      <c r="BE15" s="222" t="str">
        <f t="shared" si="9"/>
        <v>-</v>
      </c>
      <c r="BF15" s="222" t="str">
        <f t="shared" si="9"/>
        <v>-</v>
      </c>
      <c r="BG15" s="222" t="str">
        <f t="shared" si="9"/>
        <v>-</v>
      </c>
      <c r="BH15" s="222" t="str">
        <f t="shared" si="9"/>
        <v>-</v>
      </c>
      <c r="BI15" s="222" t="str">
        <f t="shared" si="9"/>
        <v>-</v>
      </c>
      <c r="BJ15" s="222" t="str">
        <f t="shared" si="9"/>
        <v>-</v>
      </c>
      <c r="BK15" s="222" t="str">
        <f t="shared" si="9"/>
        <v>-</v>
      </c>
      <c r="BL15" s="222" t="str">
        <f t="shared" si="9"/>
        <v>-</v>
      </c>
      <c r="BM15" s="222" t="str">
        <f t="shared" si="9"/>
        <v>-</v>
      </c>
      <c r="BN15" s="222" t="str">
        <f t="shared" si="9"/>
        <v>-</v>
      </c>
      <c r="BO15" s="222" t="str">
        <f t="shared" si="9"/>
        <v>-</v>
      </c>
      <c r="BP15" s="222" t="str">
        <f t="shared" si="9"/>
        <v>-</v>
      </c>
      <c r="BQ15" s="222" t="str">
        <f t="shared" si="9"/>
        <v>-</v>
      </c>
      <c r="BR15" s="117">
        <f t="shared" si="8"/>
        <v>438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 t="str">
        <f t="shared" si="10"/>
        <v>-</v>
      </c>
      <c r="AO16" s="223" t="str">
        <f t="shared" si="10"/>
        <v>-</v>
      </c>
      <c r="AP16" s="223" t="str">
        <f t="shared" si="10"/>
        <v>-</v>
      </c>
      <c r="AQ16" s="223">
        <f t="shared" si="10"/>
        <v>33.333333333333336</v>
      </c>
      <c r="AR16" s="223">
        <f t="shared" si="10"/>
        <v>20</v>
      </c>
      <c r="AS16" s="223">
        <f t="shared" si="10"/>
        <v>100</v>
      </c>
      <c r="AT16" s="223">
        <f t="shared" si="10"/>
        <v>64.285714285714292</v>
      </c>
      <c r="AU16" s="223">
        <f t="shared" si="10"/>
        <v>65.789473684210535</v>
      </c>
      <c r="AV16" s="223">
        <f t="shared" si="10"/>
        <v>73.469387755102048</v>
      </c>
      <c r="AW16" s="223">
        <f t="shared" si="10"/>
        <v>76.595744680851055</v>
      </c>
      <c r="AX16" s="223">
        <f t="shared" si="10"/>
        <v>76.086956521739125</v>
      </c>
      <c r="AY16" s="223">
        <f t="shared" si="10"/>
        <v>76.351351351351354</v>
      </c>
      <c r="AZ16" s="223">
        <f t="shared" si="10"/>
        <v>59.259259259259252</v>
      </c>
      <c r="BA16" s="223" t="str">
        <f t="shared" si="10"/>
        <v>-</v>
      </c>
      <c r="BB16" s="223" t="str">
        <f t="shared" si="10"/>
        <v>-</v>
      </c>
      <c r="BC16" s="223" t="str">
        <f t="shared" si="10"/>
        <v>-</v>
      </c>
      <c r="BD16" s="223" t="str">
        <f t="shared" si="10"/>
        <v>-</v>
      </c>
      <c r="BE16" s="223" t="str">
        <f t="shared" si="10"/>
        <v>-</v>
      </c>
      <c r="BF16" s="223" t="str">
        <f t="shared" si="10"/>
        <v>-</v>
      </c>
      <c r="BG16" s="223" t="str">
        <f t="shared" si="10"/>
        <v>-</v>
      </c>
      <c r="BH16" s="223" t="str">
        <f t="shared" si="10"/>
        <v>-</v>
      </c>
      <c r="BI16" s="223" t="str">
        <f t="shared" si="10"/>
        <v>-</v>
      </c>
      <c r="BJ16" s="223" t="str">
        <f t="shared" si="10"/>
        <v>-</v>
      </c>
      <c r="BK16" s="223" t="str">
        <f t="shared" si="10"/>
        <v>-</v>
      </c>
      <c r="BL16" s="223" t="str">
        <f t="shared" si="10"/>
        <v>-</v>
      </c>
      <c r="BM16" s="223" t="str">
        <f t="shared" si="10"/>
        <v>-</v>
      </c>
      <c r="BN16" s="223" t="str">
        <f t="shared" si="10"/>
        <v>-</v>
      </c>
      <c r="BO16" s="223" t="str">
        <f t="shared" si="10"/>
        <v>-</v>
      </c>
      <c r="BP16" s="223" t="str">
        <f t="shared" si="10"/>
        <v>-</v>
      </c>
      <c r="BQ16" s="223" t="str">
        <f t="shared" si="10"/>
        <v>-</v>
      </c>
      <c r="BR16" s="270">
        <f t="shared" ref="BR16:BR17" si="11">AVERAGE(R16:BQ16)</f>
        <v>64.517122087156096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00" t="s">
        <v>15</v>
      </c>
      <c r="B18" s="291">
        <v>4</v>
      </c>
      <c r="C18" s="291" t="s">
        <v>449</v>
      </c>
      <c r="D18" s="291" t="s">
        <v>76</v>
      </c>
      <c r="E18" s="295" t="s">
        <v>354</v>
      </c>
      <c r="F18" s="295"/>
      <c r="G18" s="291" t="s">
        <v>355</v>
      </c>
      <c r="H18" s="298" t="s">
        <v>356</v>
      </c>
      <c r="I18" s="291" t="s">
        <v>357</v>
      </c>
      <c r="J18" s="295"/>
      <c r="K18" s="291"/>
      <c r="L18" s="295"/>
      <c r="M18" s="295"/>
      <c r="N18" s="295"/>
      <c r="O18" s="295"/>
      <c r="P18" s="301"/>
      <c r="Q18" s="219" t="s">
        <v>934</v>
      </c>
      <c r="R18" s="230"/>
      <c r="S18" s="230"/>
      <c r="T18" s="230"/>
      <c r="U18" s="230"/>
      <c r="V18" s="230"/>
      <c r="W18" s="230"/>
      <c r="X18" s="230"/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  <c r="AE18" s="220">
        <v>0</v>
      </c>
      <c r="AF18" s="220">
        <v>0</v>
      </c>
      <c r="AG18" s="220">
        <v>0</v>
      </c>
      <c r="AH18" s="220">
        <v>0</v>
      </c>
      <c r="AI18" s="22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>
        <v>0</v>
      </c>
      <c r="AQ18" s="230">
        <v>1</v>
      </c>
      <c r="AR18" s="230">
        <v>1</v>
      </c>
      <c r="AS18" s="230">
        <v>1</v>
      </c>
      <c r="AT18" s="230">
        <v>2</v>
      </c>
      <c r="AU18" s="230">
        <v>6</v>
      </c>
      <c r="AV18" s="230">
        <v>20</v>
      </c>
      <c r="AW18" s="230">
        <v>13</v>
      </c>
      <c r="AX18" s="230">
        <v>14</v>
      </c>
      <c r="AY18" s="230">
        <v>23</v>
      </c>
      <c r="AZ18" s="230">
        <v>25</v>
      </c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114">
        <f t="shared" ref="BR18:BR20" si="12">SUM(R18:BQ18)</f>
        <v>106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/>
      <c r="S19" s="230"/>
      <c r="T19" s="230"/>
      <c r="U19" s="230"/>
      <c r="V19" s="230"/>
      <c r="W19" s="230"/>
      <c r="X19" s="230"/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  <c r="AF19" s="220">
        <v>0</v>
      </c>
      <c r="AG19" s="220">
        <v>0</v>
      </c>
      <c r="AH19" s="220">
        <v>0</v>
      </c>
      <c r="AI19" s="220">
        <v>0</v>
      </c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0">
        <v>0</v>
      </c>
      <c r="AP19" s="230">
        <v>0</v>
      </c>
      <c r="AQ19" s="230">
        <v>2</v>
      </c>
      <c r="AR19" s="230">
        <v>0</v>
      </c>
      <c r="AS19" s="230">
        <v>0</v>
      </c>
      <c r="AT19" s="230">
        <v>0</v>
      </c>
      <c r="AU19" s="230">
        <v>2</v>
      </c>
      <c r="AV19" s="230">
        <v>12</v>
      </c>
      <c r="AW19" s="230">
        <v>5</v>
      </c>
      <c r="AX19" s="230">
        <v>6</v>
      </c>
      <c r="AY19" s="230">
        <v>8</v>
      </c>
      <c r="AZ19" s="230">
        <v>10</v>
      </c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114">
        <f t="shared" si="12"/>
        <v>45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BQ20" si="13">IF(ISBLANK(R18),"-",R18+R19)</f>
        <v>-</v>
      </c>
      <c r="S20" s="222" t="str">
        <f t="shared" si="13"/>
        <v>-</v>
      </c>
      <c r="T20" s="222" t="str">
        <f t="shared" si="13"/>
        <v>-</v>
      </c>
      <c r="U20" s="222" t="str">
        <f t="shared" si="13"/>
        <v>-</v>
      </c>
      <c r="V20" s="222" t="str">
        <f t="shared" si="13"/>
        <v>-</v>
      </c>
      <c r="W20" s="222" t="str">
        <f t="shared" si="13"/>
        <v>-</v>
      </c>
      <c r="X20" s="222" t="str">
        <f t="shared" si="13"/>
        <v>-</v>
      </c>
      <c r="Y20" s="222">
        <f t="shared" si="13"/>
        <v>0</v>
      </c>
      <c r="Z20" s="222">
        <f t="shared" si="13"/>
        <v>0</v>
      </c>
      <c r="AA20" s="222">
        <f t="shared" si="13"/>
        <v>0</v>
      </c>
      <c r="AB20" s="222">
        <f t="shared" si="13"/>
        <v>0</v>
      </c>
      <c r="AC20" s="222">
        <f t="shared" si="13"/>
        <v>0</v>
      </c>
      <c r="AD20" s="222">
        <f t="shared" si="13"/>
        <v>0</v>
      </c>
      <c r="AE20" s="222">
        <f t="shared" si="13"/>
        <v>0</v>
      </c>
      <c r="AF20" s="222">
        <f t="shared" si="13"/>
        <v>0</v>
      </c>
      <c r="AG20" s="222">
        <f t="shared" si="13"/>
        <v>0</v>
      </c>
      <c r="AH20" s="222">
        <f t="shared" si="13"/>
        <v>0</v>
      </c>
      <c r="AI20" s="222">
        <f t="shared" si="13"/>
        <v>0</v>
      </c>
      <c r="AJ20" s="222">
        <f t="shared" si="13"/>
        <v>0</v>
      </c>
      <c r="AK20" s="222">
        <f t="shared" si="13"/>
        <v>0</v>
      </c>
      <c r="AL20" s="222">
        <f t="shared" si="13"/>
        <v>0</v>
      </c>
      <c r="AM20" s="222">
        <f t="shared" si="13"/>
        <v>0</v>
      </c>
      <c r="AN20" s="222">
        <f t="shared" si="13"/>
        <v>0</v>
      </c>
      <c r="AO20" s="222">
        <f t="shared" si="13"/>
        <v>0</v>
      </c>
      <c r="AP20" s="222">
        <f t="shared" si="13"/>
        <v>0</v>
      </c>
      <c r="AQ20" s="222">
        <f t="shared" si="13"/>
        <v>3</v>
      </c>
      <c r="AR20" s="222">
        <f t="shared" si="13"/>
        <v>1</v>
      </c>
      <c r="AS20" s="222">
        <f t="shared" si="13"/>
        <v>1</v>
      </c>
      <c r="AT20" s="222">
        <f t="shared" si="13"/>
        <v>2</v>
      </c>
      <c r="AU20" s="222">
        <f t="shared" si="13"/>
        <v>8</v>
      </c>
      <c r="AV20" s="222">
        <f t="shared" si="13"/>
        <v>32</v>
      </c>
      <c r="AW20" s="222">
        <f t="shared" si="13"/>
        <v>18</v>
      </c>
      <c r="AX20" s="222">
        <f t="shared" si="13"/>
        <v>20</v>
      </c>
      <c r="AY20" s="222">
        <f t="shared" si="13"/>
        <v>31</v>
      </c>
      <c r="AZ20" s="222">
        <f t="shared" si="13"/>
        <v>35</v>
      </c>
      <c r="BA20" s="222" t="str">
        <f t="shared" si="13"/>
        <v>-</v>
      </c>
      <c r="BB20" s="222" t="str">
        <f t="shared" si="13"/>
        <v>-</v>
      </c>
      <c r="BC20" s="222" t="str">
        <f t="shared" si="13"/>
        <v>-</v>
      </c>
      <c r="BD20" s="222" t="str">
        <f t="shared" si="13"/>
        <v>-</v>
      </c>
      <c r="BE20" s="222" t="str">
        <f t="shared" si="13"/>
        <v>-</v>
      </c>
      <c r="BF20" s="222" t="str">
        <f t="shared" si="13"/>
        <v>-</v>
      </c>
      <c r="BG20" s="222" t="str">
        <f t="shared" si="13"/>
        <v>-</v>
      </c>
      <c r="BH20" s="222" t="str">
        <f t="shared" si="13"/>
        <v>-</v>
      </c>
      <c r="BI20" s="222" t="str">
        <f t="shared" si="13"/>
        <v>-</v>
      </c>
      <c r="BJ20" s="222" t="str">
        <f t="shared" si="13"/>
        <v>-</v>
      </c>
      <c r="BK20" s="222" t="str">
        <f t="shared" si="13"/>
        <v>-</v>
      </c>
      <c r="BL20" s="222" t="str">
        <f t="shared" si="13"/>
        <v>-</v>
      </c>
      <c r="BM20" s="222" t="str">
        <f t="shared" si="13"/>
        <v>-</v>
      </c>
      <c r="BN20" s="222" t="str">
        <f t="shared" si="13"/>
        <v>-</v>
      </c>
      <c r="BO20" s="222" t="str">
        <f t="shared" si="13"/>
        <v>-</v>
      </c>
      <c r="BP20" s="222" t="str">
        <f t="shared" si="13"/>
        <v>-</v>
      </c>
      <c r="BQ20" s="222" t="str">
        <f t="shared" si="13"/>
        <v>-</v>
      </c>
      <c r="BR20" s="117">
        <f t="shared" si="12"/>
        <v>151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4">IF(ISNUMBER(R20),(IF(R20&gt;0,(100/(R18+R19))*R18,"-")),"-")</f>
        <v>-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 t="str">
        <f t="shared" si="14"/>
        <v>-</v>
      </c>
      <c r="AO21" s="223" t="str">
        <f t="shared" si="14"/>
        <v>-</v>
      </c>
      <c r="AP21" s="223" t="str">
        <f t="shared" si="14"/>
        <v>-</v>
      </c>
      <c r="AQ21" s="223">
        <f t="shared" si="14"/>
        <v>33.333333333333336</v>
      </c>
      <c r="AR21" s="223">
        <f t="shared" si="14"/>
        <v>100</v>
      </c>
      <c r="AS21" s="223">
        <f t="shared" si="14"/>
        <v>100</v>
      </c>
      <c r="AT21" s="223">
        <f t="shared" si="14"/>
        <v>100</v>
      </c>
      <c r="AU21" s="223">
        <f t="shared" si="14"/>
        <v>75</v>
      </c>
      <c r="AV21" s="223">
        <f t="shared" si="14"/>
        <v>62.5</v>
      </c>
      <c r="AW21" s="223">
        <f t="shared" si="14"/>
        <v>72.222222222222214</v>
      </c>
      <c r="AX21" s="223">
        <f t="shared" si="14"/>
        <v>70</v>
      </c>
      <c r="AY21" s="223">
        <f t="shared" si="14"/>
        <v>74.193548387096769</v>
      </c>
      <c r="AZ21" s="223">
        <f t="shared" si="14"/>
        <v>71.428571428571431</v>
      </c>
      <c r="BA21" s="223" t="str">
        <f t="shared" si="14"/>
        <v>-</v>
      </c>
      <c r="BB21" s="223" t="str">
        <f t="shared" si="14"/>
        <v>-</v>
      </c>
      <c r="BC21" s="223" t="str">
        <f t="shared" si="14"/>
        <v>-</v>
      </c>
      <c r="BD21" s="223" t="str">
        <f t="shared" si="14"/>
        <v>-</v>
      </c>
      <c r="BE21" s="223" t="str">
        <f t="shared" si="14"/>
        <v>-</v>
      </c>
      <c r="BF21" s="223" t="str">
        <f t="shared" si="14"/>
        <v>-</v>
      </c>
      <c r="BG21" s="223" t="str">
        <f t="shared" si="14"/>
        <v>-</v>
      </c>
      <c r="BH21" s="223" t="str">
        <f t="shared" si="14"/>
        <v>-</v>
      </c>
      <c r="BI21" s="223" t="str">
        <f t="shared" si="14"/>
        <v>-</v>
      </c>
      <c r="BJ21" s="223" t="str">
        <f t="shared" si="14"/>
        <v>-</v>
      </c>
      <c r="BK21" s="223" t="str">
        <f t="shared" si="14"/>
        <v>-</v>
      </c>
      <c r="BL21" s="223" t="str">
        <f t="shared" si="14"/>
        <v>-</v>
      </c>
      <c r="BM21" s="223" t="str">
        <f t="shared" si="14"/>
        <v>-</v>
      </c>
      <c r="BN21" s="223" t="str">
        <f t="shared" si="14"/>
        <v>-</v>
      </c>
      <c r="BO21" s="223" t="str">
        <f t="shared" si="14"/>
        <v>-</v>
      </c>
      <c r="BP21" s="223" t="str">
        <f t="shared" si="14"/>
        <v>-</v>
      </c>
      <c r="BQ21" s="223" t="str">
        <f t="shared" si="14"/>
        <v>-</v>
      </c>
      <c r="BR21" s="270">
        <f t="shared" ref="BR21:BR22" si="15">AVERAGE(R21:BQ21)</f>
        <v>75.867767537122376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5"/>
        <v>#DIV/0!</v>
      </c>
    </row>
    <row r="23" spans="1:70" ht="12.75" customHeight="1" x14ac:dyDescent="0.2">
      <c r="A23" s="300" t="s">
        <v>15</v>
      </c>
      <c r="B23" s="291">
        <v>5</v>
      </c>
      <c r="C23" s="291" t="s">
        <v>449</v>
      </c>
      <c r="D23" s="291" t="s">
        <v>76</v>
      </c>
      <c r="E23" s="295" t="s">
        <v>358</v>
      </c>
      <c r="F23" s="295"/>
      <c r="G23" s="291" t="s">
        <v>359</v>
      </c>
      <c r="H23" s="298" t="s">
        <v>360</v>
      </c>
      <c r="I23" s="295"/>
      <c r="J23" s="295"/>
      <c r="K23" s="291"/>
      <c r="L23" s="295"/>
      <c r="M23" s="295"/>
      <c r="N23" s="295"/>
      <c r="O23" s="295"/>
      <c r="P23" s="301"/>
      <c r="Q23" s="219" t="s">
        <v>934</v>
      </c>
      <c r="R23" s="230"/>
      <c r="S23" s="230"/>
      <c r="T23" s="230"/>
      <c r="U23" s="230"/>
      <c r="V23" s="230"/>
      <c r="W23" s="230"/>
      <c r="X23" s="230"/>
      <c r="Y23" s="220">
        <v>0</v>
      </c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0</v>
      </c>
      <c r="AF23" s="220">
        <v>0</v>
      </c>
      <c r="AG23" s="220">
        <v>0</v>
      </c>
      <c r="AH23" s="220">
        <v>0</v>
      </c>
      <c r="AI23" s="220">
        <v>0</v>
      </c>
      <c r="AJ23" s="230">
        <v>0</v>
      </c>
      <c r="AK23" s="230">
        <v>0</v>
      </c>
      <c r="AL23" s="230">
        <v>0</v>
      </c>
      <c r="AM23" s="230">
        <v>0</v>
      </c>
      <c r="AN23" s="230">
        <v>0</v>
      </c>
      <c r="AO23" s="230">
        <v>0</v>
      </c>
      <c r="AP23" s="230">
        <v>0</v>
      </c>
      <c r="AQ23" s="230">
        <v>17</v>
      </c>
      <c r="AR23" s="230">
        <v>10</v>
      </c>
      <c r="AS23" s="230">
        <v>2</v>
      </c>
      <c r="AT23" s="230">
        <v>8</v>
      </c>
      <c r="AU23" s="230">
        <v>2</v>
      </c>
      <c r="AV23" s="230">
        <v>14</v>
      </c>
      <c r="AW23" s="230">
        <v>12</v>
      </c>
      <c r="AX23" s="230">
        <v>13</v>
      </c>
      <c r="AY23" s="230">
        <v>8</v>
      </c>
      <c r="AZ23" s="230">
        <v>30</v>
      </c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114">
        <f t="shared" ref="BR23:BR25" si="16">SUM(R23:BQ23)</f>
        <v>116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/>
      <c r="S24" s="230"/>
      <c r="T24" s="230"/>
      <c r="U24" s="230"/>
      <c r="V24" s="230"/>
      <c r="W24" s="230"/>
      <c r="X24" s="230"/>
      <c r="Y24" s="220">
        <v>0</v>
      </c>
      <c r="Z24" s="220">
        <v>0</v>
      </c>
      <c r="AA24" s="220">
        <v>0</v>
      </c>
      <c r="AB24" s="220">
        <v>0</v>
      </c>
      <c r="AC24" s="220">
        <v>0</v>
      </c>
      <c r="AD24" s="220">
        <v>0</v>
      </c>
      <c r="AE24" s="220">
        <v>0</v>
      </c>
      <c r="AF24" s="220">
        <v>0</v>
      </c>
      <c r="AG24" s="220">
        <v>0</v>
      </c>
      <c r="AH24" s="220">
        <v>0</v>
      </c>
      <c r="AI24" s="220">
        <v>0</v>
      </c>
      <c r="AJ24" s="230">
        <v>0</v>
      </c>
      <c r="AK24" s="230">
        <v>0</v>
      </c>
      <c r="AL24" s="230">
        <v>0</v>
      </c>
      <c r="AM24" s="230">
        <v>0</v>
      </c>
      <c r="AN24" s="230">
        <v>0</v>
      </c>
      <c r="AO24" s="230">
        <v>0</v>
      </c>
      <c r="AP24" s="230">
        <v>0</v>
      </c>
      <c r="AQ24" s="230">
        <v>1</v>
      </c>
      <c r="AR24" s="230">
        <v>4</v>
      </c>
      <c r="AS24" s="230">
        <v>0</v>
      </c>
      <c r="AT24" s="230">
        <v>4</v>
      </c>
      <c r="AU24" s="230">
        <v>4</v>
      </c>
      <c r="AV24" s="230">
        <v>14</v>
      </c>
      <c r="AW24" s="230">
        <v>2</v>
      </c>
      <c r="AX24" s="230">
        <v>1</v>
      </c>
      <c r="AY24" s="230">
        <v>6</v>
      </c>
      <c r="AZ24" s="230">
        <v>18</v>
      </c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114">
        <f t="shared" si="16"/>
        <v>54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17">IF(ISBLANK(R23),"-",R23+R24)</f>
        <v>-</v>
      </c>
      <c r="S25" s="222" t="str">
        <f t="shared" si="17"/>
        <v>-</v>
      </c>
      <c r="T25" s="222" t="str">
        <f t="shared" si="17"/>
        <v>-</v>
      </c>
      <c r="U25" s="222" t="str">
        <f t="shared" si="17"/>
        <v>-</v>
      </c>
      <c r="V25" s="222" t="str">
        <f t="shared" si="17"/>
        <v>-</v>
      </c>
      <c r="W25" s="222" t="str">
        <f t="shared" si="17"/>
        <v>-</v>
      </c>
      <c r="X25" s="222" t="str">
        <f t="shared" si="17"/>
        <v>-</v>
      </c>
      <c r="Y25" s="222">
        <f t="shared" si="17"/>
        <v>0</v>
      </c>
      <c r="Z25" s="222">
        <f t="shared" si="17"/>
        <v>0</v>
      </c>
      <c r="AA25" s="222">
        <f t="shared" si="17"/>
        <v>0</v>
      </c>
      <c r="AB25" s="222">
        <f t="shared" si="17"/>
        <v>0</v>
      </c>
      <c r="AC25" s="222">
        <f t="shared" si="17"/>
        <v>0</v>
      </c>
      <c r="AD25" s="222">
        <f t="shared" si="17"/>
        <v>0</v>
      </c>
      <c r="AE25" s="222">
        <f t="shared" si="17"/>
        <v>0</v>
      </c>
      <c r="AF25" s="222">
        <f t="shared" si="17"/>
        <v>0</v>
      </c>
      <c r="AG25" s="222">
        <f t="shared" si="17"/>
        <v>0</v>
      </c>
      <c r="AH25" s="222">
        <f t="shared" si="17"/>
        <v>0</v>
      </c>
      <c r="AI25" s="222">
        <f t="shared" si="17"/>
        <v>0</v>
      </c>
      <c r="AJ25" s="222">
        <f t="shared" si="17"/>
        <v>0</v>
      </c>
      <c r="AK25" s="222">
        <f t="shared" si="17"/>
        <v>0</v>
      </c>
      <c r="AL25" s="222">
        <f t="shared" si="17"/>
        <v>0</v>
      </c>
      <c r="AM25" s="222">
        <f t="shared" si="17"/>
        <v>0</v>
      </c>
      <c r="AN25" s="222">
        <f t="shared" si="17"/>
        <v>0</v>
      </c>
      <c r="AO25" s="222">
        <f t="shared" si="17"/>
        <v>0</v>
      </c>
      <c r="AP25" s="222">
        <f t="shared" si="17"/>
        <v>0</v>
      </c>
      <c r="AQ25" s="222">
        <f t="shared" si="17"/>
        <v>18</v>
      </c>
      <c r="AR25" s="222">
        <f t="shared" si="17"/>
        <v>14</v>
      </c>
      <c r="AS25" s="222">
        <f t="shared" si="17"/>
        <v>2</v>
      </c>
      <c r="AT25" s="222">
        <f t="shared" si="17"/>
        <v>12</v>
      </c>
      <c r="AU25" s="222">
        <f t="shared" si="17"/>
        <v>6</v>
      </c>
      <c r="AV25" s="222">
        <f t="shared" si="17"/>
        <v>28</v>
      </c>
      <c r="AW25" s="222">
        <f t="shared" si="17"/>
        <v>14</v>
      </c>
      <c r="AX25" s="222">
        <f t="shared" si="17"/>
        <v>14</v>
      </c>
      <c r="AY25" s="222">
        <f t="shared" si="17"/>
        <v>14</v>
      </c>
      <c r="AZ25" s="222">
        <f t="shared" si="17"/>
        <v>48</v>
      </c>
      <c r="BA25" s="222" t="str">
        <f t="shared" si="17"/>
        <v>-</v>
      </c>
      <c r="BB25" s="222" t="str">
        <f t="shared" si="17"/>
        <v>-</v>
      </c>
      <c r="BC25" s="222" t="str">
        <f t="shared" si="17"/>
        <v>-</v>
      </c>
      <c r="BD25" s="222" t="str">
        <f t="shared" si="17"/>
        <v>-</v>
      </c>
      <c r="BE25" s="222" t="str">
        <f t="shared" si="17"/>
        <v>-</v>
      </c>
      <c r="BF25" s="222" t="str">
        <f t="shared" si="17"/>
        <v>-</v>
      </c>
      <c r="BG25" s="222" t="str">
        <f t="shared" si="17"/>
        <v>-</v>
      </c>
      <c r="BH25" s="222" t="str">
        <f t="shared" si="17"/>
        <v>-</v>
      </c>
      <c r="BI25" s="222" t="str">
        <f t="shared" si="17"/>
        <v>-</v>
      </c>
      <c r="BJ25" s="222" t="str">
        <f t="shared" si="17"/>
        <v>-</v>
      </c>
      <c r="BK25" s="222" t="str">
        <f t="shared" si="17"/>
        <v>-</v>
      </c>
      <c r="BL25" s="222" t="str">
        <f t="shared" si="17"/>
        <v>-</v>
      </c>
      <c r="BM25" s="222" t="str">
        <f t="shared" si="17"/>
        <v>-</v>
      </c>
      <c r="BN25" s="222" t="str">
        <f t="shared" si="17"/>
        <v>-</v>
      </c>
      <c r="BO25" s="222" t="str">
        <f t="shared" si="17"/>
        <v>-</v>
      </c>
      <c r="BP25" s="222" t="str">
        <f t="shared" si="17"/>
        <v>-</v>
      </c>
      <c r="BQ25" s="222" t="str">
        <f t="shared" si="17"/>
        <v>-</v>
      </c>
      <c r="BR25" s="117">
        <f t="shared" si="16"/>
        <v>170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8">IF(ISNUMBER(R25),(IF(R25&gt;0,(100/(R23+R24))*R23,"-")),"-")</f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 t="str">
        <f t="shared" si="18"/>
        <v>-</v>
      </c>
      <c r="AQ26" s="223">
        <f t="shared" si="18"/>
        <v>94.444444444444443</v>
      </c>
      <c r="AR26" s="223">
        <f t="shared" si="18"/>
        <v>71.428571428571431</v>
      </c>
      <c r="AS26" s="223">
        <f t="shared" si="18"/>
        <v>100</v>
      </c>
      <c r="AT26" s="223">
        <f t="shared" si="18"/>
        <v>66.666666666666671</v>
      </c>
      <c r="AU26" s="223">
        <f t="shared" si="18"/>
        <v>33.333333333333336</v>
      </c>
      <c r="AV26" s="223">
        <f t="shared" si="18"/>
        <v>50</v>
      </c>
      <c r="AW26" s="223">
        <f t="shared" si="18"/>
        <v>85.714285714285722</v>
      </c>
      <c r="AX26" s="223">
        <f t="shared" si="18"/>
        <v>92.857142857142861</v>
      </c>
      <c r="AY26" s="223">
        <f t="shared" si="18"/>
        <v>57.142857142857146</v>
      </c>
      <c r="AZ26" s="223">
        <f t="shared" si="18"/>
        <v>62.500000000000007</v>
      </c>
      <c r="BA26" s="223" t="str">
        <f t="shared" si="18"/>
        <v>-</v>
      </c>
      <c r="BB26" s="223" t="str">
        <f t="shared" si="18"/>
        <v>-</v>
      </c>
      <c r="BC26" s="223" t="str">
        <f t="shared" si="18"/>
        <v>-</v>
      </c>
      <c r="BD26" s="223" t="str">
        <f t="shared" si="18"/>
        <v>-</v>
      </c>
      <c r="BE26" s="223" t="str">
        <f t="shared" si="18"/>
        <v>-</v>
      </c>
      <c r="BF26" s="223" t="str">
        <f t="shared" si="18"/>
        <v>-</v>
      </c>
      <c r="BG26" s="223" t="str">
        <f t="shared" si="18"/>
        <v>-</v>
      </c>
      <c r="BH26" s="223" t="str">
        <f t="shared" si="18"/>
        <v>-</v>
      </c>
      <c r="BI26" s="223" t="str">
        <f t="shared" si="18"/>
        <v>-</v>
      </c>
      <c r="BJ26" s="223" t="str">
        <f t="shared" si="18"/>
        <v>-</v>
      </c>
      <c r="BK26" s="223" t="str">
        <f t="shared" si="18"/>
        <v>-</v>
      </c>
      <c r="BL26" s="223" t="str">
        <f t="shared" si="18"/>
        <v>-</v>
      </c>
      <c r="BM26" s="223" t="str">
        <f t="shared" si="18"/>
        <v>-</v>
      </c>
      <c r="BN26" s="223" t="str">
        <f t="shared" si="18"/>
        <v>-</v>
      </c>
      <c r="BO26" s="223" t="str">
        <f t="shared" si="18"/>
        <v>-</v>
      </c>
      <c r="BP26" s="223" t="str">
        <f t="shared" si="18"/>
        <v>-</v>
      </c>
      <c r="BQ26" s="223" t="str">
        <f t="shared" si="18"/>
        <v>-</v>
      </c>
      <c r="BR26" s="270">
        <f t="shared" ref="BR26:BR27" si="19">AVERAGE(R26:BQ26)</f>
        <v>71.408730158730151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ht="12.75" customHeight="1" x14ac:dyDescent="0.2">
      <c r="A28" s="302" t="s">
        <v>15</v>
      </c>
      <c r="B28" s="291" t="s">
        <v>583</v>
      </c>
      <c r="C28" s="291" t="s">
        <v>449</v>
      </c>
      <c r="D28" s="291" t="s">
        <v>76</v>
      </c>
      <c r="E28" s="295" t="s">
        <v>361</v>
      </c>
      <c r="F28" s="295"/>
      <c r="G28" s="291" t="s">
        <v>362</v>
      </c>
      <c r="H28" s="298" t="s">
        <v>103</v>
      </c>
      <c r="I28" s="291" t="s">
        <v>363</v>
      </c>
      <c r="J28" s="295"/>
      <c r="K28" s="291"/>
      <c r="L28" s="295"/>
      <c r="M28" s="295"/>
      <c r="N28" s="295"/>
      <c r="O28" s="295"/>
      <c r="P28" s="301"/>
      <c r="Q28" s="219" t="s">
        <v>934</v>
      </c>
      <c r="R28" s="230"/>
      <c r="S28" s="230"/>
      <c r="T28" s="230"/>
      <c r="U28" s="230"/>
      <c r="V28" s="230"/>
      <c r="W28" s="230"/>
      <c r="X28" s="230"/>
      <c r="Y28" s="230"/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30">
        <v>0</v>
      </c>
      <c r="AH28" s="220">
        <v>0</v>
      </c>
      <c r="AI28" s="220">
        <v>0</v>
      </c>
      <c r="AJ28" s="230">
        <v>0</v>
      </c>
      <c r="AK28" s="230">
        <v>0</v>
      </c>
      <c r="AL28" s="230">
        <v>0</v>
      </c>
      <c r="AM28" s="230">
        <v>0</v>
      </c>
      <c r="AN28" s="230">
        <v>0</v>
      </c>
      <c r="AO28" s="230">
        <v>0</v>
      </c>
      <c r="AP28" s="230">
        <v>0</v>
      </c>
      <c r="AQ28" s="230">
        <v>1</v>
      </c>
      <c r="AR28" s="230">
        <v>0</v>
      </c>
      <c r="AS28" s="230">
        <v>0</v>
      </c>
      <c r="AT28" s="230">
        <v>0</v>
      </c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114">
        <f t="shared" ref="BR28:BR30" si="20">SUM(R28:BQ28)</f>
        <v>1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/>
      <c r="S29" s="230"/>
      <c r="T29" s="230"/>
      <c r="U29" s="230"/>
      <c r="V29" s="230"/>
      <c r="W29" s="230"/>
      <c r="X29" s="230"/>
      <c r="Y29" s="230"/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0</v>
      </c>
      <c r="AG29" s="230">
        <v>0</v>
      </c>
      <c r="AH29" s="220">
        <v>0</v>
      </c>
      <c r="AI29" s="220">
        <v>0</v>
      </c>
      <c r="AJ29" s="230">
        <v>0</v>
      </c>
      <c r="AK29" s="230">
        <v>0</v>
      </c>
      <c r="AL29" s="230">
        <v>0</v>
      </c>
      <c r="AM29" s="230">
        <v>1</v>
      </c>
      <c r="AN29" s="230">
        <v>1</v>
      </c>
      <c r="AO29" s="230">
        <v>1</v>
      </c>
      <c r="AP29" s="230">
        <v>1</v>
      </c>
      <c r="AQ29" s="230">
        <v>0</v>
      </c>
      <c r="AR29" s="230">
        <v>1</v>
      </c>
      <c r="AS29" s="230">
        <v>1</v>
      </c>
      <c r="AT29" s="230">
        <v>2</v>
      </c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114">
        <f t="shared" si="20"/>
        <v>8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 t="str">
        <f t="shared" ref="R30:AJ30" si="21">IF(ISBLANK(R28),"-",R28+R29)</f>
        <v>-</v>
      </c>
      <c r="S30" s="222" t="str">
        <f t="shared" si="21"/>
        <v>-</v>
      </c>
      <c r="T30" s="222" t="str">
        <f t="shared" si="21"/>
        <v>-</v>
      </c>
      <c r="U30" s="222" t="str">
        <f t="shared" si="21"/>
        <v>-</v>
      </c>
      <c r="V30" s="222" t="str">
        <f t="shared" si="21"/>
        <v>-</v>
      </c>
      <c r="W30" s="222" t="str">
        <f t="shared" si="21"/>
        <v>-</v>
      </c>
      <c r="X30" s="222" t="str">
        <f t="shared" si="21"/>
        <v>-</v>
      </c>
      <c r="Y30" s="222" t="str">
        <f t="shared" si="21"/>
        <v>-</v>
      </c>
      <c r="Z30" s="222">
        <f t="shared" si="21"/>
        <v>0</v>
      </c>
      <c r="AA30" s="222">
        <f t="shared" si="21"/>
        <v>0</v>
      </c>
      <c r="AB30" s="222">
        <f t="shared" si="21"/>
        <v>0</v>
      </c>
      <c r="AC30" s="222">
        <f t="shared" si="21"/>
        <v>0</v>
      </c>
      <c r="AD30" s="222">
        <f t="shared" si="21"/>
        <v>0</v>
      </c>
      <c r="AE30" s="222">
        <f t="shared" si="21"/>
        <v>0</v>
      </c>
      <c r="AF30" s="222">
        <f t="shared" si="21"/>
        <v>0</v>
      </c>
      <c r="AG30" s="222">
        <f t="shared" si="21"/>
        <v>0</v>
      </c>
      <c r="AH30" s="222">
        <f t="shared" si="21"/>
        <v>0</v>
      </c>
      <c r="AI30" s="222">
        <f t="shared" si="21"/>
        <v>0</v>
      </c>
      <c r="AJ30" s="222">
        <f t="shared" si="21"/>
        <v>0</v>
      </c>
      <c r="AK30" s="222">
        <v>0</v>
      </c>
      <c r="AL30" s="222">
        <f t="shared" ref="AL30:BQ30" si="22">IF(ISBLANK(AL28),"-",AL28+AL29)</f>
        <v>0</v>
      </c>
      <c r="AM30" s="222">
        <f t="shared" si="22"/>
        <v>1</v>
      </c>
      <c r="AN30" s="222">
        <f t="shared" si="22"/>
        <v>1</v>
      </c>
      <c r="AO30" s="222">
        <f t="shared" si="22"/>
        <v>1</v>
      </c>
      <c r="AP30" s="222">
        <f t="shared" si="22"/>
        <v>1</v>
      </c>
      <c r="AQ30" s="222">
        <f t="shared" si="22"/>
        <v>1</v>
      </c>
      <c r="AR30" s="222">
        <f t="shared" si="22"/>
        <v>1</v>
      </c>
      <c r="AS30" s="222">
        <f t="shared" si="22"/>
        <v>1</v>
      </c>
      <c r="AT30" s="222">
        <f t="shared" si="22"/>
        <v>2</v>
      </c>
      <c r="AU30" s="222" t="str">
        <f t="shared" si="22"/>
        <v>-</v>
      </c>
      <c r="AV30" s="222" t="str">
        <f t="shared" si="22"/>
        <v>-</v>
      </c>
      <c r="AW30" s="222" t="str">
        <f t="shared" si="22"/>
        <v>-</v>
      </c>
      <c r="AX30" s="222" t="str">
        <f t="shared" si="22"/>
        <v>-</v>
      </c>
      <c r="AY30" s="222" t="str">
        <f t="shared" si="22"/>
        <v>-</v>
      </c>
      <c r="AZ30" s="222" t="str">
        <f t="shared" si="22"/>
        <v>-</v>
      </c>
      <c r="BA30" s="222" t="str">
        <f t="shared" si="22"/>
        <v>-</v>
      </c>
      <c r="BB30" s="222" t="str">
        <f t="shared" si="22"/>
        <v>-</v>
      </c>
      <c r="BC30" s="222" t="str">
        <f t="shared" si="22"/>
        <v>-</v>
      </c>
      <c r="BD30" s="222" t="str">
        <f t="shared" si="22"/>
        <v>-</v>
      </c>
      <c r="BE30" s="222" t="str">
        <f t="shared" si="22"/>
        <v>-</v>
      </c>
      <c r="BF30" s="222" t="str">
        <f t="shared" si="22"/>
        <v>-</v>
      </c>
      <c r="BG30" s="222" t="str">
        <f t="shared" si="22"/>
        <v>-</v>
      </c>
      <c r="BH30" s="222" t="str">
        <f t="shared" si="22"/>
        <v>-</v>
      </c>
      <c r="BI30" s="222" t="str">
        <f t="shared" si="22"/>
        <v>-</v>
      </c>
      <c r="BJ30" s="222" t="str">
        <f t="shared" si="22"/>
        <v>-</v>
      </c>
      <c r="BK30" s="222" t="str">
        <f t="shared" si="22"/>
        <v>-</v>
      </c>
      <c r="BL30" s="222" t="str">
        <f t="shared" si="22"/>
        <v>-</v>
      </c>
      <c r="BM30" s="222" t="str">
        <f t="shared" si="22"/>
        <v>-</v>
      </c>
      <c r="BN30" s="222" t="str">
        <f t="shared" si="22"/>
        <v>-</v>
      </c>
      <c r="BO30" s="222" t="str">
        <f t="shared" si="22"/>
        <v>-</v>
      </c>
      <c r="BP30" s="222" t="str">
        <f t="shared" si="22"/>
        <v>-</v>
      </c>
      <c r="BQ30" s="222" t="str">
        <f t="shared" si="22"/>
        <v>-</v>
      </c>
      <c r="BR30" s="117">
        <f t="shared" si="20"/>
        <v>9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 t="str">
        <f t="shared" ref="R31:BQ31" si="23">IF(ISNUMBER(R30),(IF(R30&gt;0,(100/(R28+R29))*R28,"-")),"-")</f>
        <v>-</v>
      </c>
      <c r="S31" s="223" t="str">
        <f t="shared" si="23"/>
        <v>-</v>
      </c>
      <c r="T31" s="223" t="str">
        <f t="shared" si="23"/>
        <v>-</v>
      </c>
      <c r="U31" s="223" t="str">
        <f t="shared" si="23"/>
        <v>-</v>
      </c>
      <c r="V31" s="223" t="str">
        <f t="shared" si="23"/>
        <v>-</v>
      </c>
      <c r="W31" s="223" t="str">
        <f t="shared" si="23"/>
        <v>-</v>
      </c>
      <c r="X31" s="223" t="str">
        <f t="shared" si="23"/>
        <v>-</v>
      </c>
      <c r="Y31" s="223" t="str">
        <f t="shared" si="23"/>
        <v>-</v>
      </c>
      <c r="Z31" s="223" t="str">
        <f t="shared" si="23"/>
        <v>-</v>
      </c>
      <c r="AA31" s="223" t="str">
        <f t="shared" si="23"/>
        <v>-</v>
      </c>
      <c r="AB31" s="223" t="str">
        <f t="shared" si="23"/>
        <v>-</v>
      </c>
      <c r="AC31" s="223" t="str">
        <f t="shared" si="23"/>
        <v>-</v>
      </c>
      <c r="AD31" s="223" t="str">
        <f t="shared" si="23"/>
        <v>-</v>
      </c>
      <c r="AE31" s="223" t="str">
        <f t="shared" si="23"/>
        <v>-</v>
      </c>
      <c r="AF31" s="223" t="str">
        <f t="shared" si="23"/>
        <v>-</v>
      </c>
      <c r="AG31" s="223" t="str">
        <f t="shared" si="23"/>
        <v>-</v>
      </c>
      <c r="AH31" s="223" t="str">
        <f t="shared" si="23"/>
        <v>-</v>
      </c>
      <c r="AI31" s="223" t="str">
        <f t="shared" si="23"/>
        <v>-</v>
      </c>
      <c r="AJ31" s="223" t="str">
        <f t="shared" si="23"/>
        <v>-</v>
      </c>
      <c r="AK31" s="223" t="str">
        <f t="shared" si="23"/>
        <v>-</v>
      </c>
      <c r="AL31" s="223" t="str">
        <f t="shared" si="23"/>
        <v>-</v>
      </c>
      <c r="AM31" s="223">
        <f t="shared" si="23"/>
        <v>0</v>
      </c>
      <c r="AN31" s="223">
        <f t="shared" si="23"/>
        <v>0</v>
      </c>
      <c r="AO31" s="223">
        <f t="shared" si="23"/>
        <v>0</v>
      </c>
      <c r="AP31" s="223">
        <f t="shared" si="23"/>
        <v>0</v>
      </c>
      <c r="AQ31" s="223">
        <f t="shared" si="23"/>
        <v>100</v>
      </c>
      <c r="AR31" s="223">
        <f t="shared" si="23"/>
        <v>0</v>
      </c>
      <c r="AS31" s="223">
        <f t="shared" si="23"/>
        <v>0</v>
      </c>
      <c r="AT31" s="223">
        <f t="shared" si="23"/>
        <v>0</v>
      </c>
      <c r="AU31" s="223" t="str">
        <f t="shared" si="23"/>
        <v>-</v>
      </c>
      <c r="AV31" s="223" t="str">
        <f t="shared" si="23"/>
        <v>-</v>
      </c>
      <c r="AW31" s="223" t="str">
        <f t="shared" si="23"/>
        <v>-</v>
      </c>
      <c r="AX31" s="223" t="str">
        <f t="shared" si="23"/>
        <v>-</v>
      </c>
      <c r="AY31" s="223" t="str">
        <f t="shared" si="23"/>
        <v>-</v>
      </c>
      <c r="AZ31" s="223" t="str">
        <f t="shared" si="23"/>
        <v>-</v>
      </c>
      <c r="BA31" s="223" t="str">
        <f t="shared" si="23"/>
        <v>-</v>
      </c>
      <c r="BB31" s="223" t="str">
        <f t="shared" si="23"/>
        <v>-</v>
      </c>
      <c r="BC31" s="223" t="str">
        <f t="shared" si="23"/>
        <v>-</v>
      </c>
      <c r="BD31" s="223" t="str">
        <f t="shared" si="23"/>
        <v>-</v>
      </c>
      <c r="BE31" s="223" t="str">
        <f t="shared" si="23"/>
        <v>-</v>
      </c>
      <c r="BF31" s="223" t="str">
        <f t="shared" si="23"/>
        <v>-</v>
      </c>
      <c r="BG31" s="223" t="str">
        <f t="shared" si="23"/>
        <v>-</v>
      </c>
      <c r="BH31" s="223" t="str">
        <f t="shared" si="23"/>
        <v>-</v>
      </c>
      <c r="BI31" s="223" t="str">
        <f t="shared" si="23"/>
        <v>-</v>
      </c>
      <c r="BJ31" s="223" t="str">
        <f t="shared" si="23"/>
        <v>-</v>
      </c>
      <c r="BK31" s="223" t="str">
        <f t="shared" si="23"/>
        <v>-</v>
      </c>
      <c r="BL31" s="223" t="str">
        <f t="shared" si="23"/>
        <v>-</v>
      </c>
      <c r="BM31" s="223" t="str">
        <f t="shared" si="23"/>
        <v>-</v>
      </c>
      <c r="BN31" s="223" t="str">
        <f t="shared" si="23"/>
        <v>-</v>
      </c>
      <c r="BO31" s="223" t="str">
        <f t="shared" si="23"/>
        <v>-</v>
      </c>
      <c r="BP31" s="223" t="str">
        <f t="shared" si="23"/>
        <v>-</v>
      </c>
      <c r="BQ31" s="223" t="str">
        <f t="shared" si="23"/>
        <v>-</v>
      </c>
      <c r="BR31" s="270">
        <f t="shared" ref="BR31:BR32" si="24">AVERAGE(R31:BQ31)</f>
        <v>12.5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22" t="e">
        <f t="shared" si="24"/>
        <v>#DIV/0!</v>
      </c>
    </row>
    <row r="33" spans="1:70" ht="12.75" customHeight="1" x14ac:dyDescent="0.2">
      <c r="A33" s="302" t="s">
        <v>15</v>
      </c>
      <c r="B33" s="291" t="s">
        <v>584</v>
      </c>
      <c r="C33" s="291" t="s">
        <v>449</v>
      </c>
      <c r="D33" s="291" t="s">
        <v>76</v>
      </c>
      <c r="E33" s="295" t="s">
        <v>361</v>
      </c>
      <c r="F33" s="295"/>
      <c r="G33" s="291" t="s">
        <v>364</v>
      </c>
      <c r="H33" s="298" t="s">
        <v>365</v>
      </c>
      <c r="I33" s="291" t="s">
        <v>363</v>
      </c>
      <c r="J33" s="295"/>
      <c r="K33" s="291"/>
      <c r="L33" s="295"/>
      <c r="M33" s="295"/>
      <c r="N33" s="295"/>
      <c r="O33" s="295"/>
      <c r="P33" s="301"/>
      <c r="Q33" s="219" t="s">
        <v>934</v>
      </c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>
        <v>2</v>
      </c>
      <c r="AU33" s="230">
        <v>8</v>
      </c>
      <c r="AV33" s="230">
        <v>22</v>
      </c>
      <c r="AW33" s="230">
        <v>13</v>
      </c>
      <c r="AX33" s="230">
        <v>0</v>
      </c>
      <c r="AY33" s="230">
        <v>15</v>
      </c>
      <c r="AZ33" s="230">
        <v>39</v>
      </c>
      <c r="BA33" s="230">
        <v>25</v>
      </c>
      <c r="BB33" s="230">
        <v>26</v>
      </c>
      <c r="BC33" s="230">
        <v>23</v>
      </c>
      <c r="BD33" s="230">
        <v>20</v>
      </c>
      <c r="BE33" s="230">
        <v>3</v>
      </c>
      <c r="BF33" s="230">
        <v>15</v>
      </c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114">
        <f t="shared" ref="BR33:BR35" si="25">SUM(R33:BQ33)</f>
        <v>211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>
        <v>2</v>
      </c>
      <c r="AU34" s="230">
        <v>7</v>
      </c>
      <c r="AV34" s="230">
        <v>3</v>
      </c>
      <c r="AW34" s="230">
        <v>13</v>
      </c>
      <c r="AX34" s="230">
        <v>4</v>
      </c>
      <c r="AY34" s="230">
        <v>24</v>
      </c>
      <c r="AZ34" s="230">
        <v>28</v>
      </c>
      <c r="BA34" s="230">
        <v>19</v>
      </c>
      <c r="BB34" s="230">
        <v>15</v>
      </c>
      <c r="BC34" s="230">
        <v>14</v>
      </c>
      <c r="BD34" s="230">
        <v>14</v>
      </c>
      <c r="BE34" s="230">
        <v>2</v>
      </c>
      <c r="BF34" s="230">
        <v>7</v>
      </c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114">
        <f t="shared" si="25"/>
        <v>152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6">IF(ISBLANK(R33),"-",R33+R34)</f>
        <v>-</v>
      </c>
      <c r="S35" s="222" t="str">
        <f t="shared" si="26"/>
        <v>-</v>
      </c>
      <c r="T35" s="222" t="str">
        <f t="shared" si="26"/>
        <v>-</v>
      </c>
      <c r="U35" s="222" t="str">
        <f t="shared" si="26"/>
        <v>-</v>
      </c>
      <c r="V35" s="222" t="str">
        <f t="shared" si="26"/>
        <v>-</v>
      </c>
      <c r="W35" s="222" t="str">
        <f t="shared" si="26"/>
        <v>-</v>
      </c>
      <c r="X35" s="222" t="str">
        <f t="shared" si="26"/>
        <v>-</v>
      </c>
      <c r="Y35" s="222" t="str">
        <f t="shared" si="26"/>
        <v>-</v>
      </c>
      <c r="Z35" s="222" t="str">
        <f t="shared" si="26"/>
        <v>-</v>
      </c>
      <c r="AA35" s="222" t="str">
        <f t="shared" si="26"/>
        <v>-</v>
      </c>
      <c r="AB35" s="222" t="str">
        <f t="shared" si="26"/>
        <v>-</v>
      </c>
      <c r="AC35" s="222" t="str">
        <f t="shared" si="26"/>
        <v>-</v>
      </c>
      <c r="AD35" s="222" t="str">
        <f t="shared" si="26"/>
        <v>-</v>
      </c>
      <c r="AE35" s="222" t="str">
        <f t="shared" si="26"/>
        <v>-</v>
      </c>
      <c r="AF35" s="222" t="str">
        <f t="shared" si="26"/>
        <v>-</v>
      </c>
      <c r="AG35" s="222" t="str">
        <f t="shared" si="26"/>
        <v>-</v>
      </c>
      <c r="AH35" s="222" t="str">
        <f t="shared" si="26"/>
        <v>-</v>
      </c>
      <c r="AI35" s="222" t="str">
        <f t="shared" si="26"/>
        <v>-</v>
      </c>
      <c r="AJ35" s="222" t="str">
        <f t="shared" si="26"/>
        <v>-</v>
      </c>
      <c r="AK35" s="222" t="str">
        <f t="shared" si="26"/>
        <v>-</v>
      </c>
      <c r="AL35" s="222" t="str">
        <f t="shared" si="26"/>
        <v>-</v>
      </c>
      <c r="AM35" s="222" t="str">
        <f t="shared" si="26"/>
        <v>-</v>
      </c>
      <c r="AN35" s="222" t="str">
        <f t="shared" si="26"/>
        <v>-</v>
      </c>
      <c r="AO35" s="222" t="str">
        <f t="shared" si="26"/>
        <v>-</v>
      </c>
      <c r="AP35" s="222" t="str">
        <f t="shared" si="26"/>
        <v>-</v>
      </c>
      <c r="AQ35" s="222" t="str">
        <f t="shared" si="26"/>
        <v>-</v>
      </c>
      <c r="AR35" s="222" t="str">
        <f t="shared" si="26"/>
        <v>-</v>
      </c>
      <c r="AS35" s="222" t="str">
        <f t="shared" si="26"/>
        <v>-</v>
      </c>
      <c r="AT35" s="222">
        <f t="shared" si="26"/>
        <v>4</v>
      </c>
      <c r="AU35" s="222">
        <f t="shared" si="26"/>
        <v>15</v>
      </c>
      <c r="AV35" s="222">
        <f t="shared" si="26"/>
        <v>25</v>
      </c>
      <c r="AW35" s="222">
        <f t="shared" si="26"/>
        <v>26</v>
      </c>
      <c r="AX35" s="222">
        <f t="shared" si="26"/>
        <v>4</v>
      </c>
      <c r="AY35" s="222">
        <f t="shared" si="26"/>
        <v>39</v>
      </c>
      <c r="AZ35" s="222">
        <f t="shared" si="26"/>
        <v>67</v>
      </c>
      <c r="BA35" s="222">
        <f t="shared" si="26"/>
        <v>44</v>
      </c>
      <c r="BB35" s="222">
        <f t="shared" si="26"/>
        <v>41</v>
      </c>
      <c r="BC35" s="222">
        <f t="shared" si="26"/>
        <v>37</v>
      </c>
      <c r="BD35" s="222">
        <f t="shared" si="26"/>
        <v>34</v>
      </c>
      <c r="BE35" s="222">
        <f t="shared" si="26"/>
        <v>5</v>
      </c>
      <c r="BF35" s="222">
        <f t="shared" si="26"/>
        <v>22</v>
      </c>
      <c r="BG35" s="222" t="str">
        <f t="shared" si="26"/>
        <v>-</v>
      </c>
      <c r="BH35" s="222" t="str">
        <f t="shared" si="26"/>
        <v>-</v>
      </c>
      <c r="BI35" s="222" t="str">
        <f t="shared" si="26"/>
        <v>-</v>
      </c>
      <c r="BJ35" s="222" t="str">
        <f t="shared" si="26"/>
        <v>-</v>
      </c>
      <c r="BK35" s="222" t="str">
        <f t="shared" si="26"/>
        <v>-</v>
      </c>
      <c r="BL35" s="222" t="str">
        <f t="shared" si="26"/>
        <v>-</v>
      </c>
      <c r="BM35" s="222" t="str">
        <f t="shared" si="26"/>
        <v>-</v>
      </c>
      <c r="BN35" s="222" t="str">
        <f t="shared" si="26"/>
        <v>-</v>
      </c>
      <c r="BO35" s="222" t="str">
        <f t="shared" si="26"/>
        <v>-</v>
      </c>
      <c r="BP35" s="222" t="str">
        <f t="shared" si="26"/>
        <v>-</v>
      </c>
      <c r="BQ35" s="222" t="str">
        <f t="shared" si="26"/>
        <v>-</v>
      </c>
      <c r="BR35" s="117">
        <f t="shared" si="25"/>
        <v>363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7">IF(ISNUMBER(R35),(IF(R35&gt;0,(100/(R33+R34))*R33,"-")),"-")</f>
        <v>-</v>
      </c>
      <c r="S36" s="223" t="str">
        <f t="shared" si="27"/>
        <v>-</v>
      </c>
      <c r="T36" s="223" t="str">
        <f t="shared" si="27"/>
        <v>-</v>
      </c>
      <c r="U36" s="223" t="str">
        <f t="shared" si="27"/>
        <v>-</v>
      </c>
      <c r="V36" s="223" t="str">
        <f t="shared" si="27"/>
        <v>-</v>
      </c>
      <c r="W36" s="223" t="str">
        <f t="shared" si="27"/>
        <v>-</v>
      </c>
      <c r="X36" s="223" t="str">
        <f t="shared" si="27"/>
        <v>-</v>
      </c>
      <c r="Y36" s="223" t="str">
        <f t="shared" si="27"/>
        <v>-</v>
      </c>
      <c r="Z36" s="223" t="str">
        <f t="shared" si="27"/>
        <v>-</v>
      </c>
      <c r="AA36" s="223" t="str">
        <f t="shared" si="27"/>
        <v>-</v>
      </c>
      <c r="AB36" s="223" t="str">
        <f t="shared" si="27"/>
        <v>-</v>
      </c>
      <c r="AC36" s="223" t="str">
        <f t="shared" si="27"/>
        <v>-</v>
      </c>
      <c r="AD36" s="223" t="str">
        <f t="shared" si="27"/>
        <v>-</v>
      </c>
      <c r="AE36" s="223" t="str">
        <f t="shared" si="27"/>
        <v>-</v>
      </c>
      <c r="AF36" s="223" t="str">
        <f t="shared" si="27"/>
        <v>-</v>
      </c>
      <c r="AG36" s="223" t="str">
        <f t="shared" si="27"/>
        <v>-</v>
      </c>
      <c r="AH36" s="223" t="str">
        <f t="shared" si="27"/>
        <v>-</v>
      </c>
      <c r="AI36" s="223" t="str">
        <f t="shared" si="27"/>
        <v>-</v>
      </c>
      <c r="AJ36" s="223" t="str">
        <f t="shared" si="27"/>
        <v>-</v>
      </c>
      <c r="AK36" s="223" t="str">
        <f t="shared" si="27"/>
        <v>-</v>
      </c>
      <c r="AL36" s="223" t="str">
        <f t="shared" si="27"/>
        <v>-</v>
      </c>
      <c r="AM36" s="223" t="str">
        <f t="shared" si="27"/>
        <v>-</v>
      </c>
      <c r="AN36" s="223" t="str">
        <f t="shared" si="27"/>
        <v>-</v>
      </c>
      <c r="AO36" s="223" t="str">
        <f t="shared" si="27"/>
        <v>-</v>
      </c>
      <c r="AP36" s="223" t="str">
        <f t="shared" si="27"/>
        <v>-</v>
      </c>
      <c r="AQ36" s="223" t="str">
        <f t="shared" si="27"/>
        <v>-</v>
      </c>
      <c r="AR36" s="223" t="str">
        <f t="shared" si="27"/>
        <v>-</v>
      </c>
      <c r="AS36" s="223" t="str">
        <f t="shared" si="27"/>
        <v>-</v>
      </c>
      <c r="AT36" s="223">
        <f t="shared" si="27"/>
        <v>50</v>
      </c>
      <c r="AU36" s="223">
        <f t="shared" si="27"/>
        <v>53.333333333333336</v>
      </c>
      <c r="AV36" s="223">
        <f t="shared" si="27"/>
        <v>88</v>
      </c>
      <c r="AW36" s="223">
        <f t="shared" si="27"/>
        <v>50</v>
      </c>
      <c r="AX36" s="223">
        <f t="shared" si="27"/>
        <v>0</v>
      </c>
      <c r="AY36" s="223">
        <f t="shared" si="27"/>
        <v>38.461538461538467</v>
      </c>
      <c r="AZ36" s="223">
        <f t="shared" si="27"/>
        <v>58.208955223880601</v>
      </c>
      <c r="BA36" s="223">
        <f t="shared" si="27"/>
        <v>56.81818181818182</v>
      </c>
      <c r="BB36" s="223">
        <f t="shared" si="27"/>
        <v>63.414634146341463</v>
      </c>
      <c r="BC36" s="223">
        <f t="shared" si="27"/>
        <v>62.162162162162161</v>
      </c>
      <c r="BD36" s="223">
        <f t="shared" si="27"/>
        <v>58.82352941176471</v>
      </c>
      <c r="BE36" s="223">
        <f t="shared" si="27"/>
        <v>60</v>
      </c>
      <c r="BF36" s="223">
        <f t="shared" si="27"/>
        <v>68.181818181818187</v>
      </c>
      <c r="BG36" s="223" t="str">
        <f t="shared" si="27"/>
        <v>-</v>
      </c>
      <c r="BH36" s="223" t="str">
        <f t="shared" si="27"/>
        <v>-</v>
      </c>
      <c r="BI36" s="223" t="str">
        <f t="shared" si="27"/>
        <v>-</v>
      </c>
      <c r="BJ36" s="223" t="str">
        <f t="shared" si="27"/>
        <v>-</v>
      </c>
      <c r="BK36" s="223" t="str">
        <f t="shared" si="27"/>
        <v>-</v>
      </c>
      <c r="BL36" s="223" t="str">
        <f t="shared" si="27"/>
        <v>-</v>
      </c>
      <c r="BM36" s="223" t="str">
        <f t="shared" si="27"/>
        <v>-</v>
      </c>
      <c r="BN36" s="223" t="str">
        <f t="shared" si="27"/>
        <v>-</v>
      </c>
      <c r="BO36" s="223" t="str">
        <f t="shared" si="27"/>
        <v>-</v>
      </c>
      <c r="BP36" s="223" t="str">
        <f t="shared" si="27"/>
        <v>-</v>
      </c>
      <c r="BQ36" s="223" t="str">
        <f t="shared" si="27"/>
        <v>-</v>
      </c>
      <c r="BR36" s="270">
        <f t="shared" ref="BR36:BR37" si="28">AVERAGE(R36:BQ36)</f>
        <v>54.415704056847758</v>
      </c>
    </row>
    <row r="37" spans="1:70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22" t="e">
        <f t="shared" si="28"/>
        <v>#DIV/0!</v>
      </c>
    </row>
    <row r="38" spans="1:70" ht="12.75" customHeight="1" x14ac:dyDescent="0.2">
      <c r="A38" s="302" t="s">
        <v>15</v>
      </c>
      <c r="B38" s="291" t="s">
        <v>585</v>
      </c>
      <c r="C38" s="291" t="s">
        <v>449</v>
      </c>
      <c r="D38" s="291" t="s">
        <v>76</v>
      </c>
      <c r="E38" s="295" t="s">
        <v>366</v>
      </c>
      <c r="F38" s="295"/>
      <c r="G38" s="291" t="s">
        <v>367</v>
      </c>
      <c r="H38" s="298" t="s">
        <v>103</v>
      </c>
      <c r="I38" s="291" t="s">
        <v>368</v>
      </c>
      <c r="J38" s="295"/>
      <c r="K38" s="291"/>
      <c r="L38" s="295"/>
      <c r="M38" s="295"/>
      <c r="N38" s="295"/>
      <c r="O38" s="295"/>
      <c r="P38" s="301"/>
      <c r="Q38" s="219" t="s">
        <v>934</v>
      </c>
      <c r="R38" s="230"/>
      <c r="S38" s="230"/>
      <c r="T38" s="230"/>
      <c r="U38" s="230"/>
      <c r="V38" s="230"/>
      <c r="W38" s="230"/>
      <c r="X38" s="230"/>
      <c r="Y38" s="230"/>
      <c r="Z38" s="230">
        <v>0</v>
      </c>
      <c r="AA38" s="230">
        <v>0</v>
      </c>
      <c r="AB38" s="230">
        <v>0</v>
      </c>
      <c r="AC38" s="230">
        <v>0</v>
      </c>
      <c r="AD38" s="230">
        <v>0</v>
      </c>
      <c r="AE38" s="230">
        <v>0</v>
      </c>
      <c r="AF38" s="230">
        <v>0</v>
      </c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230">
        <v>1</v>
      </c>
      <c r="AN38" s="230">
        <v>0</v>
      </c>
      <c r="AO38" s="230">
        <v>0</v>
      </c>
      <c r="AP38" s="230">
        <v>2</v>
      </c>
      <c r="AQ38" s="230">
        <v>8</v>
      </c>
      <c r="AR38" s="230">
        <v>5</v>
      </c>
      <c r="AS38" s="230">
        <v>11</v>
      </c>
      <c r="AT38" s="230">
        <v>43</v>
      </c>
      <c r="AU38" s="230">
        <v>58</v>
      </c>
      <c r="AV38" s="230">
        <v>47</v>
      </c>
      <c r="AW38" s="230">
        <v>58</v>
      </c>
      <c r="AX38" s="230">
        <v>61</v>
      </c>
      <c r="AY38" s="230">
        <v>45</v>
      </c>
      <c r="AZ38" s="230">
        <v>123</v>
      </c>
      <c r="BA38" s="230">
        <v>97</v>
      </c>
      <c r="BB38" s="230">
        <v>264</v>
      </c>
      <c r="BC38" s="230">
        <v>213</v>
      </c>
      <c r="BD38" s="230">
        <v>324</v>
      </c>
      <c r="BE38" s="230">
        <v>14</v>
      </c>
      <c r="BF38" s="230">
        <v>163</v>
      </c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114">
        <f t="shared" ref="BR38:BR40" si="29">SUM(R38:BQ38)</f>
        <v>1537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30"/>
      <c r="S39" s="230"/>
      <c r="T39" s="230"/>
      <c r="U39" s="230"/>
      <c r="V39" s="230"/>
      <c r="W39" s="230"/>
      <c r="X39" s="230"/>
      <c r="Y39" s="230"/>
      <c r="Z39" s="230">
        <v>0</v>
      </c>
      <c r="AA39" s="230">
        <v>0</v>
      </c>
      <c r="AB39" s="230">
        <v>0</v>
      </c>
      <c r="AC39" s="230">
        <v>0</v>
      </c>
      <c r="AD39" s="230">
        <v>0</v>
      </c>
      <c r="AE39" s="230">
        <v>1</v>
      </c>
      <c r="AF39" s="230">
        <v>0</v>
      </c>
      <c r="AG39" s="230">
        <v>0</v>
      </c>
      <c r="AH39" s="230">
        <v>1</v>
      </c>
      <c r="AI39" s="230">
        <v>1</v>
      </c>
      <c r="AJ39" s="230">
        <v>1</v>
      </c>
      <c r="AK39" s="230">
        <v>2</v>
      </c>
      <c r="AL39" s="230">
        <v>3</v>
      </c>
      <c r="AM39" s="230">
        <v>6</v>
      </c>
      <c r="AN39" s="230">
        <v>3</v>
      </c>
      <c r="AO39" s="230">
        <v>3</v>
      </c>
      <c r="AP39" s="230">
        <v>1</v>
      </c>
      <c r="AQ39" s="230">
        <v>4</v>
      </c>
      <c r="AR39" s="230">
        <v>8</v>
      </c>
      <c r="AS39" s="230">
        <v>2</v>
      </c>
      <c r="AT39" s="230">
        <v>11</v>
      </c>
      <c r="AU39" s="230">
        <v>46</v>
      </c>
      <c r="AV39" s="230">
        <v>36</v>
      </c>
      <c r="AW39" s="230">
        <v>71</v>
      </c>
      <c r="AX39" s="230">
        <v>56</v>
      </c>
      <c r="AY39" s="230">
        <v>44</v>
      </c>
      <c r="AZ39" s="230">
        <v>94</v>
      </c>
      <c r="BA39" s="230">
        <v>98</v>
      </c>
      <c r="BB39" s="230">
        <v>173</v>
      </c>
      <c r="BC39" s="230">
        <v>102</v>
      </c>
      <c r="BD39" s="230">
        <v>153</v>
      </c>
      <c r="BE39" s="230">
        <v>3</v>
      </c>
      <c r="BF39" s="230">
        <v>81</v>
      </c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114">
        <f t="shared" si="29"/>
        <v>1004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 t="str">
        <f t="shared" ref="R40:AK40" si="30">IF(ISBLANK(R38),"-",R38+R39)</f>
        <v>-</v>
      </c>
      <c r="S40" s="222" t="str">
        <f t="shared" si="30"/>
        <v>-</v>
      </c>
      <c r="T40" s="222" t="str">
        <f t="shared" si="30"/>
        <v>-</v>
      </c>
      <c r="U40" s="222" t="str">
        <f t="shared" si="30"/>
        <v>-</v>
      </c>
      <c r="V40" s="222" t="str">
        <f t="shared" si="30"/>
        <v>-</v>
      </c>
      <c r="W40" s="222" t="str">
        <f t="shared" si="30"/>
        <v>-</v>
      </c>
      <c r="X40" s="222" t="str">
        <f t="shared" si="30"/>
        <v>-</v>
      </c>
      <c r="Y40" s="222" t="str">
        <f t="shared" si="30"/>
        <v>-</v>
      </c>
      <c r="Z40" s="222">
        <f t="shared" si="30"/>
        <v>0</v>
      </c>
      <c r="AA40" s="222">
        <f t="shared" si="30"/>
        <v>0</v>
      </c>
      <c r="AB40" s="222">
        <f t="shared" si="30"/>
        <v>0</v>
      </c>
      <c r="AC40" s="222">
        <f t="shared" si="30"/>
        <v>0</v>
      </c>
      <c r="AD40" s="222">
        <f t="shared" si="30"/>
        <v>0</v>
      </c>
      <c r="AE40" s="222">
        <f t="shared" si="30"/>
        <v>1</v>
      </c>
      <c r="AF40" s="222">
        <f t="shared" si="30"/>
        <v>0</v>
      </c>
      <c r="AG40" s="222">
        <f t="shared" si="30"/>
        <v>0</v>
      </c>
      <c r="AH40" s="222">
        <f t="shared" si="30"/>
        <v>1</v>
      </c>
      <c r="AI40" s="222">
        <f t="shared" si="30"/>
        <v>1</v>
      </c>
      <c r="AJ40" s="222">
        <f t="shared" si="30"/>
        <v>1</v>
      </c>
      <c r="AK40" s="222">
        <f t="shared" si="30"/>
        <v>2</v>
      </c>
      <c r="AL40" s="222">
        <v>3</v>
      </c>
      <c r="AM40" s="222">
        <f t="shared" ref="AM40:BM40" si="31">IF(ISBLANK(AM38),"-",AM38+AM39)</f>
        <v>7</v>
      </c>
      <c r="AN40" s="222">
        <f t="shared" si="31"/>
        <v>3</v>
      </c>
      <c r="AO40" s="222">
        <f t="shared" si="31"/>
        <v>3</v>
      </c>
      <c r="AP40" s="222">
        <f t="shared" si="31"/>
        <v>3</v>
      </c>
      <c r="AQ40" s="222">
        <f t="shared" si="31"/>
        <v>12</v>
      </c>
      <c r="AR40" s="222">
        <f t="shared" si="31"/>
        <v>13</v>
      </c>
      <c r="AS40" s="222">
        <f t="shared" si="31"/>
        <v>13</v>
      </c>
      <c r="AT40" s="222">
        <f t="shared" si="31"/>
        <v>54</v>
      </c>
      <c r="AU40" s="222">
        <f t="shared" si="31"/>
        <v>104</v>
      </c>
      <c r="AV40" s="222">
        <f t="shared" si="31"/>
        <v>83</v>
      </c>
      <c r="AW40" s="222">
        <f t="shared" si="31"/>
        <v>129</v>
      </c>
      <c r="AX40" s="222">
        <f t="shared" si="31"/>
        <v>117</v>
      </c>
      <c r="AY40" s="222">
        <f t="shared" si="31"/>
        <v>89</v>
      </c>
      <c r="AZ40" s="222">
        <f t="shared" si="31"/>
        <v>217</v>
      </c>
      <c r="BA40" s="222">
        <f t="shared" si="31"/>
        <v>195</v>
      </c>
      <c r="BB40" s="222">
        <f t="shared" si="31"/>
        <v>437</v>
      </c>
      <c r="BC40" s="222">
        <f t="shared" si="31"/>
        <v>315</v>
      </c>
      <c r="BD40" s="222">
        <f t="shared" si="31"/>
        <v>477</v>
      </c>
      <c r="BE40" s="222">
        <f t="shared" si="31"/>
        <v>17</v>
      </c>
      <c r="BF40" s="222">
        <f t="shared" si="31"/>
        <v>244</v>
      </c>
      <c r="BG40" s="222" t="str">
        <f t="shared" si="31"/>
        <v>-</v>
      </c>
      <c r="BH40" s="222" t="str">
        <f t="shared" si="31"/>
        <v>-</v>
      </c>
      <c r="BI40" s="222" t="str">
        <f t="shared" si="31"/>
        <v>-</v>
      </c>
      <c r="BJ40" s="222" t="str">
        <f t="shared" si="31"/>
        <v>-</v>
      </c>
      <c r="BK40" s="222" t="str">
        <f t="shared" si="31"/>
        <v>-</v>
      </c>
      <c r="BL40" s="222" t="str">
        <f t="shared" si="31"/>
        <v>-</v>
      </c>
      <c r="BM40" s="222" t="str">
        <f t="shared" si="31"/>
        <v>-</v>
      </c>
      <c r="BN40" s="222"/>
      <c r="BO40" s="222" t="str">
        <f t="shared" ref="BO40:BQ40" si="32">IF(ISBLANK(BO38),"-",BO38+BO39)</f>
        <v>-</v>
      </c>
      <c r="BP40" s="222" t="str">
        <f t="shared" si="32"/>
        <v>-</v>
      </c>
      <c r="BQ40" s="222" t="str">
        <f t="shared" si="32"/>
        <v>-</v>
      </c>
      <c r="BR40" s="117">
        <f t="shared" si="29"/>
        <v>2541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 t="str">
        <f t="shared" ref="R41:BQ41" si="33">IF(ISNUMBER(R40),(IF(R40&gt;0,(100/(R38+R39))*R38,"-")),"-")</f>
        <v>-</v>
      </c>
      <c r="S41" s="223" t="str">
        <f t="shared" si="33"/>
        <v>-</v>
      </c>
      <c r="T41" s="223" t="str">
        <f t="shared" si="33"/>
        <v>-</v>
      </c>
      <c r="U41" s="223" t="str">
        <f t="shared" si="33"/>
        <v>-</v>
      </c>
      <c r="V41" s="223" t="str">
        <f t="shared" si="33"/>
        <v>-</v>
      </c>
      <c r="W41" s="223" t="str">
        <f t="shared" si="33"/>
        <v>-</v>
      </c>
      <c r="X41" s="223" t="str">
        <f t="shared" si="33"/>
        <v>-</v>
      </c>
      <c r="Y41" s="223" t="str">
        <f t="shared" si="33"/>
        <v>-</v>
      </c>
      <c r="Z41" s="223" t="str">
        <f t="shared" si="33"/>
        <v>-</v>
      </c>
      <c r="AA41" s="223" t="str">
        <f t="shared" si="33"/>
        <v>-</v>
      </c>
      <c r="AB41" s="223" t="str">
        <f t="shared" si="33"/>
        <v>-</v>
      </c>
      <c r="AC41" s="223" t="str">
        <f t="shared" si="33"/>
        <v>-</v>
      </c>
      <c r="AD41" s="223" t="str">
        <f t="shared" si="33"/>
        <v>-</v>
      </c>
      <c r="AE41" s="223">
        <f t="shared" si="33"/>
        <v>0</v>
      </c>
      <c r="AF41" s="223" t="str">
        <f t="shared" si="33"/>
        <v>-</v>
      </c>
      <c r="AG41" s="223" t="str">
        <f t="shared" si="33"/>
        <v>-</v>
      </c>
      <c r="AH41" s="223">
        <f t="shared" si="33"/>
        <v>0</v>
      </c>
      <c r="AI41" s="223">
        <f t="shared" si="33"/>
        <v>0</v>
      </c>
      <c r="AJ41" s="223">
        <f t="shared" si="33"/>
        <v>0</v>
      </c>
      <c r="AK41" s="223">
        <f t="shared" si="33"/>
        <v>0</v>
      </c>
      <c r="AL41" s="223">
        <f t="shared" si="33"/>
        <v>0</v>
      </c>
      <c r="AM41" s="223">
        <f t="shared" si="33"/>
        <v>14.285714285714286</v>
      </c>
      <c r="AN41" s="223">
        <f t="shared" si="33"/>
        <v>0</v>
      </c>
      <c r="AO41" s="223">
        <f t="shared" si="33"/>
        <v>0</v>
      </c>
      <c r="AP41" s="223">
        <f t="shared" si="33"/>
        <v>66.666666666666671</v>
      </c>
      <c r="AQ41" s="223">
        <f t="shared" si="33"/>
        <v>66.666666666666671</v>
      </c>
      <c r="AR41" s="223">
        <f t="shared" si="33"/>
        <v>38.46153846153846</v>
      </c>
      <c r="AS41" s="223">
        <f t="shared" si="33"/>
        <v>84.615384615384613</v>
      </c>
      <c r="AT41" s="223">
        <f t="shared" si="33"/>
        <v>79.629629629629633</v>
      </c>
      <c r="AU41" s="223">
        <f t="shared" si="33"/>
        <v>55.769230769230774</v>
      </c>
      <c r="AV41" s="223">
        <f t="shared" si="33"/>
        <v>56.626506024096393</v>
      </c>
      <c r="AW41" s="223">
        <f t="shared" si="33"/>
        <v>44.961240310077521</v>
      </c>
      <c r="AX41" s="223">
        <f t="shared" si="33"/>
        <v>52.136752136752136</v>
      </c>
      <c r="AY41" s="223">
        <f t="shared" si="33"/>
        <v>50.561797752808992</v>
      </c>
      <c r="AZ41" s="223">
        <f t="shared" si="33"/>
        <v>56.682027649769587</v>
      </c>
      <c r="BA41" s="223">
        <f t="shared" si="33"/>
        <v>49.743589743589737</v>
      </c>
      <c r="BB41" s="223">
        <f t="shared" si="33"/>
        <v>60.411899313501145</v>
      </c>
      <c r="BC41" s="223">
        <f t="shared" si="33"/>
        <v>67.61904761904762</v>
      </c>
      <c r="BD41" s="223">
        <f t="shared" si="33"/>
        <v>67.924528301886795</v>
      </c>
      <c r="BE41" s="223">
        <f t="shared" si="33"/>
        <v>82.352941176470594</v>
      </c>
      <c r="BF41" s="223">
        <f t="shared" si="33"/>
        <v>66.803278688524586</v>
      </c>
      <c r="BG41" s="223" t="str">
        <f t="shared" si="33"/>
        <v>-</v>
      </c>
      <c r="BH41" s="223" t="str">
        <f t="shared" si="33"/>
        <v>-</v>
      </c>
      <c r="BI41" s="223" t="str">
        <f t="shared" si="33"/>
        <v>-</v>
      </c>
      <c r="BJ41" s="223" t="str">
        <f t="shared" si="33"/>
        <v>-</v>
      </c>
      <c r="BK41" s="223" t="str">
        <f t="shared" si="33"/>
        <v>-</v>
      </c>
      <c r="BL41" s="223" t="str">
        <f t="shared" si="33"/>
        <v>-</v>
      </c>
      <c r="BM41" s="223" t="str">
        <f t="shared" si="33"/>
        <v>-</v>
      </c>
      <c r="BN41" s="223" t="str">
        <f t="shared" si="33"/>
        <v>-</v>
      </c>
      <c r="BO41" s="223" t="str">
        <f t="shared" si="33"/>
        <v>-</v>
      </c>
      <c r="BP41" s="223" t="str">
        <f t="shared" si="33"/>
        <v>-</v>
      </c>
      <c r="BQ41" s="223" t="str">
        <f t="shared" si="33"/>
        <v>-</v>
      </c>
      <c r="BR41" s="270">
        <f t="shared" ref="BR41:BR42" si="34">AVERAGE(R41:BQ41)</f>
        <v>40.843016915821394</v>
      </c>
    </row>
    <row r="42" spans="1:70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22" t="e">
        <f t="shared" si="34"/>
        <v>#DIV/0!</v>
      </c>
    </row>
    <row r="43" spans="1:70" ht="12.75" customHeight="1" x14ac:dyDescent="0.2">
      <c r="A43" s="302" t="s">
        <v>15</v>
      </c>
      <c r="B43" s="291" t="s">
        <v>586</v>
      </c>
      <c r="C43" s="291" t="s">
        <v>449</v>
      </c>
      <c r="D43" s="291" t="s">
        <v>76</v>
      </c>
      <c r="E43" s="295" t="s">
        <v>366</v>
      </c>
      <c r="F43" s="295"/>
      <c r="G43" s="291" t="s">
        <v>369</v>
      </c>
      <c r="H43" s="298" t="s">
        <v>365</v>
      </c>
      <c r="I43" s="291" t="s">
        <v>368</v>
      </c>
      <c r="J43" s="295"/>
      <c r="K43" s="291"/>
      <c r="L43" s="295"/>
      <c r="M43" s="295"/>
      <c r="N43" s="295"/>
      <c r="O43" s="295"/>
      <c r="P43" s="301"/>
      <c r="Q43" s="219" t="s">
        <v>934</v>
      </c>
      <c r="R43" s="230"/>
      <c r="S43" s="230"/>
      <c r="T43" s="230"/>
      <c r="U43" s="230"/>
      <c r="V43" s="230"/>
      <c r="W43" s="230"/>
      <c r="X43" s="230"/>
      <c r="Y43" s="230"/>
      <c r="Z43" s="230">
        <v>0</v>
      </c>
      <c r="AA43" s="230">
        <v>0</v>
      </c>
      <c r="AB43" s="230">
        <v>0</v>
      </c>
      <c r="AC43" s="230">
        <v>0</v>
      </c>
      <c r="AD43" s="230">
        <v>0</v>
      </c>
      <c r="AE43" s="230">
        <v>0</v>
      </c>
      <c r="AF43" s="230">
        <v>0</v>
      </c>
      <c r="AG43" s="230">
        <v>0</v>
      </c>
      <c r="AH43" s="220">
        <v>0</v>
      </c>
      <c r="AI43" s="220">
        <v>0</v>
      </c>
      <c r="AJ43" s="230">
        <v>0</v>
      </c>
      <c r="AK43" s="230">
        <v>0</v>
      </c>
      <c r="AL43" s="230">
        <v>0</v>
      </c>
      <c r="AM43" s="230">
        <v>0</v>
      </c>
      <c r="AN43" s="230">
        <v>0</v>
      </c>
      <c r="AO43" s="230">
        <v>0</v>
      </c>
      <c r="AP43" s="230">
        <v>0</v>
      </c>
      <c r="AQ43" s="230">
        <v>2</v>
      </c>
      <c r="AR43" s="230">
        <v>6</v>
      </c>
      <c r="AS43" s="230">
        <v>15</v>
      </c>
      <c r="AT43" s="230">
        <v>57</v>
      </c>
      <c r="AU43" s="230">
        <v>75</v>
      </c>
      <c r="AV43" s="230">
        <v>89</v>
      </c>
      <c r="AW43" s="230">
        <v>115</v>
      </c>
      <c r="AX43" s="230">
        <v>113</v>
      </c>
      <c r="AY43" s="230">
        <v>80</v>
      </c>
      <c r="AZ43" s="230">
        <v>218</v>
      </c>
      <c r="BA43" s="230">
        <v>251</v>
      </c>
      <c r="BB43" s="230">
        <v>321</v>
      </c>
      <c r="BC43" s="230">
        <v>308</v>
      </c>
      <c r="BD43" s="230">
        <v>440</v>
      </c>
      <c r="BE43" s="230">
        <v>16</v>
      </c>
      <c r="BF43" s="230">
        <v>193</v>
      </c>
      <c r="BG43" s="230">
        <v>91</v>
      </c>
      <c r="BH43" s="230">
        <v>276</v>
      </c>
      <c r="BI43" s="230">
        <v>89</v>
      </c>
      <c r="BJ43" s="230">
        <v>75</v>
      </c>
      <c r="BK43" s="230">
        <v>98</v>
      </c>
      <c r="BL43" s="230">
        <v>175</v>
      </c>
      <c r="BM43" s="230">
        <v>54</v>
      </c>
      <c r="BN43" s="230">
        <v>19</v>
      </c>
      <c r="BO43" s="230">
        <v>11</v>
      </c>
      <c r="BP43" s="230">
        <v>10</v>
      </c>
      <c r="BQ43" s="230">
        <v>0</v>
      </c>
      <c r="BR43" s="114">
        <f t="shared" ref="BR43:BR45" si="35">SUM(R43:BQ43)</f>
        <v>3197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30"/>
      <c r="S44" s="230"/>
      <c r="T44" s="230"/>
      <c r="U44" s="230"/>
      <c r="V44" s="230"/>
      <c r="W44" s="230"/>
      <c r="X44" s="230"/>
      <c r="Y44" s="230"/>
      <c r="Z44" s="230">
        <v>0</v>
      </c>
      <c r="AA44" s="230">
        <v>0</v>
      </c>
      <c r="AB44" s="230">
        <v>0</v>
      </c>
      <c r="AC44" s="230">
        <v>0</v>
      </c>
      <c r="AD44" s="230">
        <v>0</v>
      </c>
      <c r="AE44" s="230">
        <v>0</v>
      </c>
      <c r="AF44" s="230">
        <v>0</v>
      </c>
      <c r="AG44" s="230">
        <v>0</v>
      </c>
      <c r="AH44" s="220">
        <v>0</v>
      </c>
      <c r="AI44" s="220">
        <v>0</v>
      </c>
      <c r="AJ44" s="230">
        <v>0</v>
      </c>
      <c r="AK44" s="230">
        <v>0</v>
      </c>
      <c r="AL44" s="230">
        <v>3</v>
      </c>
      <c r="AM44" s="230">
        <v>3</v>
      </c>
      <c r="AN44" s="230">
        <v>4</v>
      </c>
      <c r="AO44" s="230">
        <v>3</v>
      </c>
      <c r="AP44" s="230">
        <v>2</v>
      </c>
      <c r="AQ44" s="230">
        <v>2</v>
      </c>
      <c r="AR44" s="230">
        <v>12</v>
      </c>
      <c r="AS44" s="230">
        <v>12</v>
      </c>
      <c r="AT44" s="230">
        <v>33</v>
      </c>
      <c r="AU44" s="230">
        <v>51</v>
      </c>
      <c r="AV44" s="230">
        <v>47</v>
      </c>
      <c r="AW44" s="230">
        <v>69</v>
      </c>
      <c r="AX44" s="230">
        <v>73</v>
      </c>
      <c r="AY44" s="230">
        <v>51</v>
      </c>
      <c r="AZ44" s="230">
        <v>84</v>
      </c>
      <c r="BA44" s="230">
        <v>178</v>
      </c>
      <c r="BB44" s="230">
        <v>163</v>
      </c>
      <c r="BC44" s="230">
        <v>141</v>
      </c>
      <c r="BD44" s="230">
        <v>197</v>
      </c>
      <c r="BE44" s="230">
        <v>8</v>
      </c>
      <c r="BF44" s="230">
        <v>97</v>
      </c>
      <c r="BG44" s="230">
        <v>57</v>
      </c>
      <c r="BH44" s="230">
        <v>210</v>
      </c>
      <c r="BI44" s="230">
        <v>47</v>
      </c>
      <c r="BJ44" s="230">
        <v>35</v>
      </c>
      <c r="BK44" s="230">
        <v>51</v>
      </c>
      <c r="BL44" s="230">
        <v>93</v>
      </c>
      <c r="BM44" s="230">
        <v>32</v>
      </c>
      <c r="BN44" s="230">
        <v>8</v>
      </c>
      <c r="BO44" s="230">
        <v>3</v>
      </c>
      <c r="BP44" s="230">
        <v>6</v>
      </c>
      <c r="BQ44" s="230">
        <v>0</v>
      </c>
      <c r="BR44" s="114">
        <f t="shared" si="35"/>
        <v>1775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AK45" si="36">IF(ISBLANK(R43),"-",R43+R44)</f>
        <v>-</v>
      </c>
      <c r="S45" s="222" t="str">
        <f t="shared" si="36"/>
        <v>-</v>
      </c>
      <c r="T45" s="222" t="str">
        <f t="shared" si="36"/>
        <v>-</v>
      </c>
      <c r="U45" s="222" t="str">
        <f t="shared" si="36"/>
        <v>-</v>
      </c>
      <c r="V45" s="222" t="str">
        <f t="shared" si="36"/>
        <v>-</v>
      </c>
      <c r="W45" s="222" t="str">
        <f t="shared" si="36"/>
        <v>-</v>
      </c>
      <c r="X45" s="222" t="str">
        <f t="shared" si="36"/>
        <v>-</v>
      </c>
      <c r="Y45" s="222" t="str">
        <f t="shared" si="36"/>
        <v>-</v>
      </c>
      <c r="Z45" s="222">
        <f t="shared" si="36"/>
        <v>0</v>
      </c>
      <c r="AA45" s="222">
        <f t="shared" si="36"/>
        <v>0</v>
      </c>
      <c r="AB45" s="222">
        <f t="shared" si="36"/>
        <v>0</v>
      </c>
      <c r="AC45" s="222">
        <f t="shared" si="36"/>
        <v>0</v>
      </c>
      <c r="AD45" s="222">
        <f t="shared" si="36"/>
        <v>0</v>
      </c>
      <c r="AE45" s="222">
        <f t="shared" si="36"/>
        <v>0</v>
      </c>
      <c r="AF45" s="222">
        <f t="shared" si="36"/>
        <v>0</v>
      </c>
      <c r="AG45" s="222">
        <f t="shared" si="36"/>
        <v>0</v>
      </c>
      <c r="AH45" s="222">
        <f t="shared" si="36"/>
        <v>0</v>
      </c>
      <c r="AI45" s="222">
        <f t="shared" si="36"/>
        <v>0</v>
      </c>
      <c r="AJ45" s="222">
        <f t="shared" si="36"/>
        <v>0</v>
      </c>
      <c r="AK45" s="222">
        <f t="shared" si="36"/>
        <v>0</v>
      </c>
      <c r="AL45" s="222">
        <v>3</v>
      </c>
      <c r="AM45" s="222">
        <f t="shared" ref="AM45:BQ45" si="37">IF(ISBLANK(AM43),"-",AM43+AM44)</f>
        <v>3</v>
      </c>
      <c r="AN45" s="222">
        <f t="shared" si="37"/>
        <v>4</v>
      </c>
      <c r="AO45" s="222">
        <f t="shared" si="37"/>
        <v>3</v>
      </c>
      <c r="AP45" s="222">
        <f t="shared" si="37"/>
        <v>2</v>
      </c>
      <c r="AQ45" s="222">
        <f t="shared" si="37"/>
        <v>4</v>
      </c>
      <c r="AR45" s="222">
        <f t="shared" si="37"/>
        <v>18</v>
      </c>
      <c r="AS45" s="222">
        <f t="shared" si="37"/>
        <v>27</v>
      </c>
      <c r="AT45" s="222">
        <f t="shared" si="37"/>
        <v>90</v>
      </c>
      <c r="AU45" s="222">
        <f t="shared" si="37"/>
        <v>126</v>
      </c>
      <c r="AV45" s="222">
        <f t="shared" si="37"/>
        <v>136</v>
      </c>
      <c r="AW45" s="222">
        <f t="shared" si="37"/>
        <v>184</v>
      </c>
      <c r="AX45" s="222">
        <f t="shared" si="37"/>
        <v>186</v>
      </c>
      <c r="AY45" s="222">
        <f t="shared" si="37"/>
        <v>131</v>
      </c>
      <c r="AZ45" s="222">
        <f t="shared" si="37"/>
        <v>302</v>
      </c>
      <c r="BA45" s="222">
        <f t="shared" si="37"/>
        <v>429</v>
      </c>
      <c r="BB45" s="222">
        <f t="shared" si="37"/>
        <v>484</v>
      </c>
      <c r="BC45" s="222">
        <f t="shared" si="37"/>
        <v>449</v>
      </c>
      <c r="BD45" s="222">
        <f t="shared" si="37"/>
        <v>637</v>
      </c>
      <c r="BE45" s="222">
        <f t="shared" si="37"/>
        <v>24</v>
      </c>
      <c r="BF45" s="222">
        <f t="shared" si="37"/>
        <v>290</v>
      </c>
      <c r="BG45" s="222">
        <f t="shared" si="37"/>
        <v>148</v>
      </c>
      <c r="BH45" s="222">
        <f t="shared" si="37"/>
        <v>486</v>
      </c>
      <c r="BI45" s="222">
        <f t="shared" si="37"/>
        <v>136</v>
      </c>
      <c r="BJ45" s="222">
        <f t="shared" si="37"/>
        <v>110</v>
      </c>
      <c r="BK45" s="222">
        <f t="shared" si="37"/>
        <v>149</v>
      </c>
      <c r="BL45" s="222">
        <f t="shared" si="37"/>
        <v>268</v>
      </c>
      <c r="BM45" s="222">
        <f t="shared" si="37"/>
        <v>86</v>
      </c>
      <c r="BN45" s="222">
        <f t="shared" si="37"/>
        <v>27</v>
      </c>
      <c r="BO45" s="222">
        <f t="shared" si="37"/>
        <v>14</v>
      </c>
      <c r="BP45" s="222">
        <f t="shared" si="37"/>
        <v>16</v>
      </c>
      <c r="BQ45" s="222">
        <f t="shared" si="37"/>
        <v>0</v>
      </c>
      <c r="BR45" s="117">
        <f t="shared" si="35"/>
        <v>4972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BQ46" si="38">IF(ISNUMBER(R45),(IF(R45&gt;0,(100/(R43+R44))*R43,"-")),"-")</f>
        <v>-</v>
      </c>
      <c r="S46" s="223" t="str">
        <f t="shared" si="38"/>
        <v>-</v>
      </c>
      <c r="T46" s="223" t="str">
        <f t="shared" si="38"/>
        <v>-</v>
      </c>
      <c r="U46" s="223" t="str">
        <f t="shared" si="38"/>
        <v>-</v>
      </c>
      <c r="V46" s="223" t="str">
        <f t="shared" si="38"/>
        <v>-</v>
      </c>
      <c r="W46" s="223" t="str">
        <f t="shared" si="38"/>
        <v>-</v>
      </c>
      <c r="X46" s="223" t="str">
        <f t="shared" si="38"/>
        <v>-</v>
      </c>
      <c r="Y46" s="223" t="str">
        <f t="shared" si="38"/>
        <v>-</v>
      </c>
      <c r="Z46" s="223" t="str">
        <f t="shared" si="38"/>
        <v>-</v>
      </c>
      <c r="AA46" s="223" t="str">
        <f t="shared" si="38"/>
        <v>-</v>
      </c>
      <c r="AB46" s="223" t="str">
        <f t="shared" si="38"/>
        <v>-</v>
      </c>
      <c r="AC46" s="223" t="str">
        <f t="shared" si="38"/>
        <v>-</v>
      </c>
      <c r="AD46" s="223" t="str">
        <f t="shared" si="38"/>
        <v>-</v>
      </c>
      <c r="AE46" s="223" t="str">
        <f t="shared" si="38"/>
        <v>-</v>
      </c>
      <c r="AF46" s="223" t="str">
        <f t="shared" si="38"/>
        <v>-</v>
      </c>
      <c r="AG46" s="223" t="str">
        <f t="shared" si="38"/>
        <v>-</v>
      </c>
      <c r="AH46" s="223" t="str">
        <f t="shared" si="38"/>
        <v>-</v>
      </c>
      <c r="AI46" s="223" t="str">
        <f t="shared" si="38"/>
        <v>-</v>
      </c>
      <c r="AJ46" s="223" t="str">
        <f t="shared" si="38"/>
        <v>-</v>
      </c>
      <c r="AK46" s="223" t="str">
        <f t="shared" si="38"/>
        <v>-</v>
      </c>
      <c r="AL46" s="223">
        <f t="shared" si="38"/>
        <v>0</v>
      </c>
      <c r="AM46" s="223">
        <f t="shared" si="38"/>
        <v>0</v>
      </c>
      <c r="AN46" s="223">
        <f t="shared" si="38"/>
        <v>0</v>
      </c>
      <c r="AO46" s="223">
        <f t="shared" si="38"/>
        <v>0</v>
      </c>
      <c r="AP46" s="223">
        <f t="shared" si="38"/>
        <v>0</v>
      </c>
      <c r="AQ46" s="223">
        <f t="shared" si="38"/>
        <v>50</v>
      </c>
      <c r="AR46" s="223">
        <f t="shared" si="38"/>
        <v>33.333333333333329</v>
      </c>
      <c r="AS46" s="223">
        <f t="shared" si="38"/>
        <v>55.555555555555557</v>
      </c>
      <c r="AT46" s="223">
        <f t="shared" si="38"/>
        <v>63.333333333333336</v>
      </c>
      <c r="AU46" s="223">
        <f t="shared" si="38"/>
        <v>59.523809523809518</v>
      </c>
      <c r="AV46" s="223">
        <f t="shared" si="38"/>
        <v>65.441176470588246</v>
      </c>
      <c r="AW46" s="223">
        <f t="shared" si="38"/>
        <v>62.5</v>
      </c>
      <c r="AX46" s="223">
        <f t="shared" si="38"/>
        <v>60.752688172043008</v>
      </c>
      <c r="AY46" s="223">
        <f t="shared" si="38"/>
        <v>61.068702290076338</v>
      </c>
      <c r="AZ46" s="223">
        <f t="shared" si="38"/>
        <v>72.185430463576168</v>
      </c>
      <c r="BA46" s="223">
        <f t="shared" si="38"/>
        <v>58.508158508158509</v>
      </c>
      <c r="BB46" s="223">
        <f t="shared" si="38"/>
        <v>66.32231404958678</v>
      </c>
      <c r="BC46" s="223">
        <f t="shared" si="38"/>
        <v>68.596881959910917</v>
      </c>
      <c r="BD46" s="223">
        <f t="shared" si="38"/>
        <v>69.073783359497639</v>
      </c>
      <c r="BE46" s="223">
        <f t="shared" si="38"/>
        <v>66.666666666666671</v>
      </c>
      <c r="BF46" s="223">
        <f t="shared" si="38"/>
        <v>66.551724137931032</v>
      </c>
      <c r="BG46" s="223">
        <f t="shared" si="38"/>
        <v>61.486486486486484</v>
      </c>
      <c r="BH46" s="223">
        <f t="shared" si="38"/>
        <v>56.790123456790127</v>
      </c>
      <c r="BI46" s="223">
        <f t="shared" si="38"/>
        <v>65.441176470588246</v>
      </c>
      <c r="BJ46" s="223">
        <f t="shared" si="38"/>
        <v>68.181818181818173</v>
      </c>
      <c r="BK46" s="223">
        <f t="shared" si="38"/>
        <v>65.771812080536918</v>
      </c>
      <c r="BL46" s="223">
        <f t="shared" si="38"/>
        <v>65.298507462686572</v>
      </c>
      <c r="BM46" s="223">
        <f t="shared" si="38"/>
        <v>62.79069767441861</v>
      </c>
      <c r="BN46" s="223">
        <f t="shared" si="38"/>
        <v>70.370370370370367</v>
      </c>
      <c r="BO46" s="223">
        <f t="shared" si="38"/>
        <v>78.571428571428569</v>
      </c>
      <c r="BP46" s="223">
        <f t="shared" si="38"/>
        <v>62.5</v>
      </c>
      <c r="BQ46" s="223" t="str">
        <f t="shared" si="38"/>
        <v>-</v>
      </c>
      <c r="BR46" s="270">
        <f t="shared" ref="BR46:BR47" si="39">AVERAGE(R46:BQ46)</f>
        <v>52.794063825135204</v>
      </c>
    </row>
    <row r="47" spans="1:70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122" t="e">
        <f t="shared" si="39"/>
        <v>#DIV/0!</v>
      </c>
    </row>
    <row r="48" spans="1:70" ht="12.75" customHeight="1" x14ac:dyDescent="0.2">
      <c r="A48" s="302" t="s">
        <v>15</v>
      </c>
      <c r="B48" s="295" t="s">
        <v>587</v>
      </c>
      <c r="C48" s="291" t="s">
        <v>449</v>
      </c>
      <c r="D48" s="291" t="s">
        <v>76</v>
      </c>
      <c r="E48" s="295" t="s">
        <v>370</v>
      </c>
      <c r="F48" s="295"/>
      <c r="G48" s="291" t="s">
        <v>371</v>
      </c>
      <c r="H48" s="298" t="s">
        <v>103</v>
      </c>
      <c r="I48" s="291" t="s">
        <v>372</v>
      </c>
      <c r="J48" s="295"/>
      <c r="K48" s="291"/>
      <c r="L48" s="295"/>
      <c r="M48" s="295"/>
      <c r="N48" s="295"/>
      <c r="O48" s="295"/>
      <c r="P48" s="301"/>
      <c r="Q48" s="219" t="s">
        <v>934</v>
      </c>
      <c r="R48" s="230"/>
      <c r="S48" s="230"/>
      <c r="T48" s="230"/>
      <c r="U48" s="230"/>
      <c r="V48" s="230"/>
      <c r="W48" s="230"/>
      <c r="X48" s="230"/>
      <c r="Y48" s="230"/>
      <c r="Z48" s="230">
        <v>0</v>
      </c>
      <c r="AA48" s="230">
        <v>0</v>
      </c>
      <c r="AB48" s="230">
        <v>0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1</v>
      </c>
      <c r="AI48" s="230">
        <v>0</v>
      </c>
      <c r="AJ48" s="230">
        <v>0</v>
      </c>
      <c r="AK48" s="230">
        <v>0</v>
      </c>
      <c r="AL48" s="230">
        <v>1</v>
      </c>
      <c r="AM48" s="230">
        <v>0</v>
      </c>
      <c r="AN48" s="230">
        <v>1</v>
      </c>
      <c r="AO48" s="230">
        <v>0</v>
      </c>
      <c r="AP48" s="230">
        <v>0</v>
      </c>
      <c r="AQ48" s="230">
        <v>5</v>
      </c>
      <c r="AR48" s="230">
        <v>17</v>
      </c>
      <c r="AS48" s="230">
        <v>6</v>
      </c>
      <c r="AT48" s="230">
        <v>3</v>
      </c>
      <c r="AU48" s="230">
        <v>163</v>
      </c>
      <c r="AV48" s="230">
        <v>89</v>
      </c>
      <c r="AW48" s="230">
        <v>165</v>
      </c>
      <c r="AX48" s="230">
        <v>241</v>
      </c>
      <c r="AY48" s="230">
        <v>256</v>
      </c>
      <c r="AZ48" s="230">
        <v>296</v>
      </c>
      <c r="BA48" s="230">
        <v>241</v>
      </c>
      <c r="BB48" s="230">
        <v>327</v>
      </c>
      <c r="BC48" s="230">
        <v>224</v>
      </c>
      <c r="BD48" s="230">
        <v>386</v>
      </c>
      <c r="BE48" s="230">
        <v>102</v>
      </c>
      <c r="BF48" s="230">
        <v>513</v>
      </c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114">
        <f t="shared" ref="BR48:BR50" si="40">SUM(R48:BQ48)</f>
        <v>3037</v>
      </c>
    </row>
    <row r="49" spans="1:70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30"/>
      <c r="S49" s="230"/>
      <c r="T49" s="230"/>
      <c r="U49" s="230"/>
      <c r="V49" s="230"/>
      <c r="W49" s="230"/>
      <c r="X49" s="230"/>
      <c r="Y49" s="230"/>
      <c r="Z49" s="230">
        <v>0</v>
      </c>
      <c r="AA49" s="230">
        <v>0</v>
      </c>
      <c r="AB49" s="230">
        <v>0</v>
      </c>
      <c r="AC49" s="230">
        <v>0</v>
      </c>
      <c r="AD49" s="230">
        <v>0</v>
      </c>
      <c r="AE49" s="230">
        <v>0</v>
      </c>
      <c r="AF49" s="230">
        <v>0</v>
      </c>
      <c r="AG49" s="230">
        <v>0</v>
      </c>
      <c r="AH49" s="230">
        <v>0</v>
      </c>
      <c r="AI49" s="230">
        <v>1</v>
      </c>
      <c r="AJ49" s="230">
        <v>1</v>
      </c>
      <c r="AK49" s="230">
        <v>2</v>
      </c>
      <c r="AL49" s="230">
        <v>3</v>
      </c>
      <c r="AM49" s="230">
        <v>6</v>
      </c>
      <c r="AN49" s="230">
        <v>2</v>
      </c>
      <c r="AO49" s="230">
        <v>1</v>
      </c>
      <c r="AP49" s="230">
        <v>6</v>
      </c>
      <c r="AQ49" s="230">
        <v>4</v>
      </c>
      <c r="AR49" s="230">
        <v>6</v>
      </c>
      <c r="AS49" s="230">
        <v>9</v>
      </c>
      <c r="AT49" s="230">
        <v>3</v>
      </c>
      <c r="AU49" s="230">
        <v>71</v>
      </c>
      <c r="AV49" s="230">
        <v>47</v>
      </c>
      <c r="AW49" s="230">
        <v>171</v>
      </c>
      <c r="AX49" s="230">
        <v>140</v>
      </c>
      <c r="AY49" s="230">
        <v>161</v>
      </c>
      <c r="AZ49" s="230">
        <v>157</v>
      </c>
      <c r="BA49" s="230">
        <v>209</v>
      </c>
      <c r="BB49" s="230">
        <v>153</v>
      </c>
      <c r="BC49" s="230">
        <v>131</v>
      </c>
      <c r="BD49" s="230">
        <v>181</v>
      </c>
      <c r="BE49" s="230">
        <v>47</v>
      </c>
      <c r="BF49" s="230">
        <v>207</v>
      </c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114">
        <f t="shared" si="40"/>
        <v>1719</v>
      </c>
    </row>
    <row r="50" spans="1:70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 t="str">
        <f t="shared" ref="R50:BQ50" si="41">IF(ISBLANK(R48),"-",R48+R49)</f>
        <v>-</v>
      </c>
      <c r="S50" s="222" t="str">
        <f t="shared" si="41"/>
        <v>-</v>
      </c>
      <c r="T50" s="222" t="str">
        <f t="shared" si="41"/>
        <v>-</v>
      </c>
      <c r="U50" s="222" t="str">
        <f t="shared" si="41"/>
        <v>-</v>
      </c>
      <c r="V50" s="222" t="str">
        <f t="shared" si="41"/>
        <v>-</v>
      </c>
      <c r="W50" s="222" t="str">
        <f t="shared" si="41"/>
        <v>-</v>
      </c>
      <c r="X50" s="222" t="str">
        <f t="shared" si="41"/>
        <v>-</v>
      </c>
      <c r="Y50" s="222" t="str">
        <f t="shared" si="41"/>
        <v>-</v>
      </c>
      <c r="Z50" s="222">
        <f t="shared" si="41"/>
        <v>0</v>
      </c>
      <c r="AA50" s="222">
        <f t="shared" si="41"/>
        <v>0</v>
      </c>
      <c r="AB50" s="222">
        <f t="shared" si="41"/>
        <v>0</v>
      </c>
      <c r="AC50" s="222">
        <f t="shared" si="41"/>
        <v>0</v>
      </c>
      <c r="AD50" s="222">
        <f t="shared" si="41"/>
        <v>0</v>
      </c>
      <c r="AE50" s="222">
        <f t="shared" si="41"/>
        <v>0</v>
      </c>
      <c r="AF50" s="222">
        <f t="shared" si="41"/>
        <v>0</v>
      </c>
      <c r="AG50" s="222">
        <f t="shared" si="41"/>
        <v>0</v>
      </c>
      <c r="AH50" s="222">
        <f t="shared" si="41"/>
        <v>1</v>
      </c>
      <c r="AI50" s="222">
        <f t="shared" si="41"/>
        <v>1</v>
      </c>
      <c r="AJ50" s="222">
        <f t="shared" si="41"/>
        <v>1</v>
      </c>
      <c r="AK50" s="222">
        <f t="shared" si="41"/>
        <v>2</v>
      </c>
      <c r="AL50" s="222">
        <f t="shared" si="41"/>
        <v>4</v>
      </c>
      <c r="AM50" s="222">
        <f t="shared" si="41"/>
        <v>6</v>
      </c>
      <c r="AN50" s="222">
        <f t="shared" si="41"/>
        <v>3</v>
      </c>
      <c r="AO50" s="222">
        <f t="shared" si="41"/>
        <v>1</v>
      </c>
      <c r="AP50" s="222">
        <f t="shared" si="41"/>
        <v>6</v>
      </c>
      <c r="AQ50" s="222">
        <f t="shared" si="41"/>
        <v>9</v>
      </c>
      <c r="AR50" s="222">
        <f t="shared" si="41"/>
        <v>23</v>
      </c>
      <c r="AS50" s="222">
        <f t="shared" si="41"/>
        <v>15</v>
      </c>
      <c r="AT50" s="222">
        <f t="shared" si="41"/>
        <v>6</v>
      </c>
      <c r="AU50" s="222">
        <f t="shared" si="41"/>
        <v>234</v>
      </c>
      <c r="AV50" s="222">
        <f t="shared" si="41"/>
        <v>136</v>
      </c>
      <c r="AW50" s="222">
        <f t="shared" si="41"/>
        <v>336</v>
      </c>
      <c r="AX50" s="222">
        <f t="shared" si="41"/>
        <v>381</v>
      </c>
      <c r="AY50" s="222">
        <f t="shared" si="41"/>
        <v>417</v>
      </c>
      <c r="AZ50" s="222">
        <f t="shared" si="41"/>
        <v>453</v>
      </c>
      <c r="BA50" s="222">
        <f t="shared" si="41"/>
        <v>450</v>
      </c>
      <c r="BB50" s="222">
        <f t="shared" si="41"/>
        <v>480</v>
      </c>
      <c r="BC50" s="222">
        <f t="shared" si="41"/>
        <v>355</v>
      </c>
      <c r="BD50" s="222">
        <f t="shared" si="41"/>
        <v>567</v>
      </c>
      <c r="BE50" s="222">
        <f t="shared" si="41"/>
        <v>149</v>
      </c>
      <c r="BF50" s="222">
        <f t="shared" si="41"/>
        <v>720</v>
      </c>
      <c r="BG50" s="222" t="str">
        <f t="shared" si="41"/>
        <v>-</v>
      </c>
      <c r="BH50" s="222" t="str">
        <f t="shared" si="41"/>
        <v>-</v>
      </c>
      <c r="BI50" s="222" t="str">
        <f t="shared" si="41"/>
        <v>-</v>
      </c>
      <c r="BJ50" s="222" t="str">
        <f t="shared" si="41"/>
        <v>-</v>
      </c>
      <c r="BK50" s="222" t="str">
        <f t="shared" si="41"/>
        <v>-</v>
      </c>
      <c r="BL50" s="222" t="str">
        <f t="shared" si="41"/>
        <v>-</v>
      </c>
      <c r="BM50" s="222" t="str">
        <f t="shared" si="41"/>
        <v>-</v>
      </c>
      <c r="BN50" s="222" t="str">
        <f t="shared" si="41"/>
        <v>-</v>
      </c>
      <c r="BO50" s="222" t="str">
        <f t="shared" si="41"/>
        <v>-</v>
      </c>
      <c r="BP50" s="222" t="str">
        <f t="shared" si="41"/>
        <v>-</v>
      </c>
      <c r="BQ50" s="222" t="str">
        <f t="shared" si="41"/>
        <v>-</v>
      </c>
      <c r="BR50" s="117">
        <f t="shared" si="40"/>
        <v>4756</v>
      </c>
    </row>
    <row r="51" spans="1:70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 t="str">
        <f t="shared" ref="R51:BQ51" si="42">IF(ISNUMBER(R50),(IF(R50&gt;0,(100/(R48+R49))*R48,"-")),"-")</f>
        <v>-</v>
      </c>
      <c r="S51" s="223" t="str">
        <f t="shared" si="42"/>
        <v>-</v>
      </c>
      <c r="T51" s="223" t="str">
        <f t="shared" si="42"/>
        <v>-</v>
      </c>
      <c r="U51" s="223" t="str">
        <f t="shared" si="42"/>
        <v>-</v>
      </c>
      <c r="V51" s="223" t="str">
        <f t="shared" si="42"/>
        <v>-</v>
      </c>
      <c r="W51" s="223" t="str">
        <f t="shared" si="42"/>
        <v>-</v>
      </c>
      <c r="X51" s="223" t="str">
        <f t="shared" si="42"/>
        <v>-</v>
      </c>
      <c r="Y51" s="223" t="str">
        <f t="shared" si="42"/>
        <v>-</v>
      </c>
      <c r="Z51" s="223" t="str">
        <f t="shared" si="42"/>
        <v>-</v>
      </c>
      <c r="AA51" s="223" t="str">
        <f t="shared" si="42"/>
        <v>-</v>
      </c>
      <c r="AB51" s="223" t="str">
        <f t="shared" si="42"/>
        <v>-</v>
      </c>
      <c r="AC51" s="223" t="str">
        <f t="shared" si="42"/>
        <v>-</v>
      </c>
      <c r="AD51" s="223" t="str">
        <f t="shared" si="42"/>
        <v>-</v>
      </c>
      <c r="AE51" s="223" t="str">
        <f t="shared" si="42"/>
        <v>-</v>
      </c>
      <c r="AF51" s="223" t="str">
        <f t="shared" si="42"/>
        <v>-</v>
      </c>
      <c r="AG51" s="223" t="str">
        <f t="shared" si="42"/>
        <v>-</v>
      </c>
      <c r="AH51" s="223">
        <f t="shared" si="42"/>
        <v>100</v>
      </c>
      <c r="AI51" s="223">
        <f t="shared" si="42"/>
        <v>0</v>
      </c>
      <c r="AJ51" s="223">
        <f t="shared" si="42"/>
        <v>0</v>
      </c>
      <c r="AK51" s="223">
        <f t="shared" si="42"/>
        <v>0</v>
      </c>
      <c r="AL51" s="223">
        <f t="shared" si="42"/>
        <v>25</v>
      </c>
      <c r="AM51" s="223">
        <f t="shared" si="42"/>
        <v>0</v>
      </c>
      <c r="AN51" s="223">
        <f t="shared" si="42"/>
        <v>33.333333333333336</v>
      </c>
      <c r="AO51" s="223">
        <f t="shared" si="42"/>
        <v>0</v>
      </c>
      <c r="AP51" s="223">
        <f t="shared" si="42"/>
        <v>0</v>
      </c>
      <c r="AQ51" s="223">
        <f t="shared" si="42"/>
        <v>55.555555555555557</v>
      </c>
      <c r="AR51" s="223">
        <f t="shared" si="42"/>
        <v>73.91304347826086</v>
      </c>
      <c r="AS51" s="223">
        <f t="shared" si="42"/>
        <v>40</v>
      </c>
      <c r="AT51" s="223">
        <f t="shared" si="42"/>
        <v>50</v>
      </c>
      <c r="AU51" s="223">
        <f t="shared" si="42"/>
        <v>69.658119658119659</v>
      </c>
      <c r="AV51" s="223">
        <f t="shared" si="42"/>
        <v>65.441176470588246</v>
      </c>
      <c r="AW51" s="223">
        <f t="shared" si="42"/>
        <v>49.107142857142854</v>
      </c>
      <c r="AX51" s="223">
        <f t="shared" si="42"/>
        <v>63.254593175853017</v>
      </c>
      <c r="AY51" s="223">
        <f t="shared" si="42"/>
        <v>61.390887290167868</v>
      </c>
      <c r="AZ51" s="223">
        <f t="shared" si="42"/>
        <v>65.342163355408388</v>
      </c>
      <c r="BA51" s="223">
        <f t="shared" si="42"/>
        <v>53.55555555555555</v>
      </c>
      <c r="BB51" s="223">
        <f t="shared" si="42"/>
        <v>68.125</v>
      </c>
      <c r="BC51" s="223">
        <f t="shared" si="42"/>
        <v>63.098591549295776</v>
      </c>
      <c r="BD51" s="223">
        <f t="shared" si="42"/>
        <v>68.077601410934747</v>
      </c>
      <c r="BE51" s="223">
        <f t="shared" si="42"/>
        <v>68.456375838926178</v>
      </c>
      <c r="BF51" s="223">
        <f t="shared" si="42"/>
        <v>71.25</v>
      </c>
      <c r="BG51" s="223" t="str">
        <f t="shared" si="42"/>
        <v>-</v>
      </c>
      <c r="BH51" s="223" t="str">
        <f t="shared" si="42"/>
        <v>-</v>
      </c>
      <c r="BI51" s="223" t="str">
        <f t="shared" si="42"/>
        <v>-</v>
      </c>
      <c r="BJ51" s="223" t="str">
        <f t="shared" si="42"/>
        <v>-</v>
      </c>
      <c r="BK51" s="223" t="str">
        <f t="shared" si="42"/>
        <v>-</v>
      </c>
      <c r="BL51" s="223" t="str">
        <f t="shared" si="42"/>
        <v>-</v>
      </c>
      <c r="BM51" s="223" t="str">
        <f t="shared" si="42"/>
        <v>-</v>
      </c>
      <c r="BN51" s="223" t="str">
        <f t="shared" si="42"/>
        <v>-</v>
      </c>
      <c r="BO51" s="223" t="str">
        <f t="shared" si="42"/>
        <v>-</v>
      </c>
      <c r="BP51" s="223" t="str">
        <f t="shared" si="42"/>
        <v>-</v>
      </c>
      <c r="BQ51" s="223" t="str">
        <f t="shared" si="42"/>
        <v>-</v>
      </c>
      <c r="BR51" s="270">
        <f t="shared" ref="BR51:BR52" si="43">AVERAGE(R51:BQ51)</f>
        <v>45.782365581165685</v>
      </c>
    </row>
    <row r="52" spans="1:70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22" t="e">
        <f t="shared" si="43"/>
        <v>#DIV/0!</v>
      </c>
    </row>
    <row r="53" spans="1:70" ht="12.75" customHeight="1" x14ac:dyDescent="0.2">
      <c r="A53" s="302" t="s">
        <v>15</v>
      </c>
      <c r="B53" s="295" t="s">
        <v>588</v>
      </c>
      <c r="C53" s="291" t="s">
        <v>449</v>
      </c>
      <c r="D53" s="291" t="s">
        <v>76</v>
      </c>
      <c r="E53" s="295" t="s">
        <v>370</v>
      </c>
      <c r="F53" s="295"/>
      <c r="G53" s="291" t="s">
        <v>373</v>
      </c>
      <c r="H53" s="298" t="s">
        <v>374</v>
      </c>
      <c r="I53" s="291" t="s">
        <v>372</v>
      </c>
      <c r="J53" s="295"/>
      <c r="K53" s="291"/>
      <c r="L53" s="295"/>
      <c r="M53" s="295"/>
      <c r="N53" s="295"/>
      <c r="O53" s="295"/>
      <c r="P53" s="301"/>
      <c r="Q53" s="219" t="s">
        <v>934</v>
      </c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>
        <v>7</v>
      </c>
      <c r="AT53" s="230">
        <v>84</v>
      </c>
      <c r="AU53" s="230">
        <v>158</v>
      </c>
      <c r="AV53" s="230">
        <v>59</v>
      </c>
      <c r="AW53" s="230">
        <v>77</v>
      </c>
      <c r="AX53" s="230">
        <v>105</v>
      </c>
      <c r="AY53" s="230">
        <v>53</v>
      </c>
      <c r="AZ53" s="230">
        <v>171</v>
      </c>
      <c r="BA53" s="230">
        <v>161</v>
      </c>
      <c r="BB53" s="230">
        <v>323</v>
      </c>
      <c r="BC53" s="230">
        <v>264</v>
      </c>
      <c r="BD53" s="230">
        <v>368</v>
      </c>
      <c r="BE53" s="230">
        <v>123</v>
      </c>
      <c r="BF53" s="230">
        <v>206</v>
      </c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114">
        <f t="shared" ref="BR53:BR55" si="44">SUM(R53:BQ53)</f>
        <v>2159</v>
      </c>
    </row>
    <row r="54" spans="1:70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8"/>
      <c r="Q54" s="219" t="s">
        <v>935</v>
      </c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>
        <v>12</v>
      </c>
      <c r="AT54" s="230">
        <v>23</v>
      </c>
      <c r="AU54" s="230">
        <v>39</v>
      </c>
      <c r="AV54" s="230">
        <v>38</v>
      </c>
      <c r="AW54" s="230">
        <v>56</v>
      </c>
      <c r="AX54" s="230">
        <v>71</v>
      </c>
      <c r="AY54" s="230">
        <v>41</v>
      </c>
      <c r="AZ54" s="230">
        <v>91</v>
      </c>
      <c r="BA54" s="230">
        <v>107</v>
      </c>
      <c r="BB54" s="230">
        <v>145</v>
      </c>
      <c r="BC54" s="230">
        <v>109</v>
      </c>
      <c r="BD54" s="230">
        <v>171</v>
      </c>
      <c r="BE54" s="230">
        <v>49</v>
      </c>
      <c r="BF54" s="230">
        <v>109</v>
      </c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114">
        <f t="shared" si="44"/>
        <v>1061</v>
      </c>
    </row>
    <row r="55" spans="1:70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8"/>
      <c r="Q55" s="221" t="s">
        <v>633</v>
      </c>
      <c r="R55" s="222" t="str">
        <f t="shared" ref="R55:BQ55" si="45">IF(ISBLANK(R53),"-",R53+R54)</f>
        <v>-</v>
      </c>
      <c r="S55" s="222" t="str">
        <f t="shared" si="45"/>
        <v>-</v>
      </c>
      <c r="T55" s="222" t="str">
        <f t="shared" si="45"/>
        <v>-</v>
      </c>
      <c r="U55" s="222" t="str">
        <f t="shared" si="45"/>
        <v>-</v>
      </c>
      <c r="V55" s="222" t="str">
        <f t="shared" si="45"/>
        <v>-</v>
      </c>
      <c r="W55" s="222" t="str">
        <f t="shared" si="45"/>
        <v>-</v>
      </c>
      <c r="X55" s="222" t="str">
        <f t="shared" si="45"/>
        <v>-</v>
      </c>
      <c r="Y55" s="222" t="str">
        <f t="shared" si="45"/>
        <v>-</v>
      </c>
      <c r="Z55" s="222" t="str">
        <f t="shared" si="45"/>
        <v>-</v>
      </c>
      <c r="AA55" s="222" t="str">
        <f t="shared" si="45"/>
        <v>-</v>
      </c>
      <c r="AB55" s="222" t="str">
        <f t="shared" si="45"/>
        <v>-</v>
      </c>
      <c r="AC55" s="222" t="str">
        <f t="shared" si="45"/>
        <v>-</v>
      </c>
      <c r="AD55" s="222" t="str">
        <f t="shared" si="45"/>
        <v>-</v>
      </c>
      <c r="AE55" s="222" t="str">
        <f t="shared" si="45"/>
        <v>-</v>
      </c>
      <c r="AF55" s="222" t="str">
        <f t="shared" si="45"/>
        <v>-</v>
      </c>
      <c r="AG55" s="222" t="str">
        <f t="shared" si="45"/>
        <v>-</v>
      </c>
      <c r="AH55" s="222" t="str">
        <f t="shared" si="45"/>
        <v>-</v>
      </c>
      <c r="AI55" s="222" t="str">
        <f t="shared" si="45"/>
        <v>-</v>
      </c>
      <c r="AJ55" s="222" t="str">
        <f t="shared" si="45"/>
        <v>-</v>
      </c>
      <c r="AK55" s="222" t="str">
        <f t="shared" si="45"/>
        <v>-</v>
      </c>
      <c r="AL55" s="222" t="str">
        <f t="shared" si="45"/>
        <v>-</v>
      </c>
      <c r="AM55" s="222" t="str">
        <f t="shared" si="45"/>
        <v>-</v>
      </c>
      <c r="AN55" s="222" t="str">
        <f t="shared" si="45"/>
        <v>-</v>
      </c>
      <c r="AO55" s="222" t="str">
        <f t="shared" si="45"/>
        <v>-</v>
      </c>
      <c r="AP55" s="222" t="str">
        <f t="shared" si="45"/>
        <v>-</v>
      </c>
      <c r="AQ55" s="222" t="str">
        <f t="shared" si="45"/>
        <v>-</v>
      </c>
      <c r="AR55" s="222" t="str">
        <f t="shared" si="45"/>
        <v>-</v>
      </c>
      <c r="AS55" s="222">
        <f t="shared" si="45"/>
        <v>19</v>
      </c>
      <c r="AT55" s="222">
        <f t="shared" si="45"/>
        <v>107</v>
      </c>
      <c r="AU55" s="222">
        <f t="shared" si="45"/>
        <v>197</v>
      </c>
      <c r="AV55" s="222">
        <f t="shared" si="45"/>
        <v>97</v>
      </c>
      <c r="AW55" s="222">
        <f t="shared" si="45"/>
        <v>133</v>
      </c>
      <c r="AX55" s="222">
        <f t="shared" si="45"/>
        <v>176</v>
      </c>
      <c r="AY55" s="222">
        <f t="shared" si="45"/>
        <v>94</v>
      </c>
      <c r="AZ55" s="222">
        <f t="shared" si="45"/>
        <v>262</v>
      </c>
      <c r="BA55" s="222">
        <f t="shared" si="45"/>
        <v>268</v>
      </c>
      <c r="BB55" s="222">
        <f t="shared" si="45"/>
        <v>468</v>
      </c>
      <c r="BC55" s="222">
        <f t="shared" si="45"/>
        <v>373</v>
      </c>
      <c r="BD55" s="222">
        <f t="shared" si="45"/>
        <v>539</v>
      </c>
      <c r="BE55" s="222">
        <f t="shared" si="45"/>
        <v>172</v>
      </c>
      <c r="BF55" s="222">
        <f t="shared" si="45"/>
        <v>315</v>
      </c>
      <c r="BG55" s="222" t="str">
        <f t="shared" si="45"/>
        <v>-</v>
      </c>
      <c r="BH55" s="222" t="str">
        <f t="shared" si="45"/>
        <v>-</v>
      </c>
      <c r="BI55" s="222" t="str">
        <f t="shared" si="45"/>
        <v>-</v>
      </c>
      <c r="BJ55" s="222" t="str">
        <f t="shared" si="45"/>
        <v>-</v>
      </c>
      <c r="BK55" s="222" t="str">
        <f t="shared" si="45"/>
        <v>-</v>
      </c>
      <c r="BL55" s="222" t="str">
        <f t="shared" si="45"/>
        <v>-</v>
      </c>
      <c r="BM55" s="222" t="str">
        <f t="shared" si="45"/>
        <v>-</v>
      </c>
      <c r="BN55" s="222" t="str">
        <f t="shared" si="45"/>
        <v>-</v>
      </c>
      <c r="BO55" s="222" t="str">
        <f t="shared" si="45"/>
        <v>-</v>
      </c>
      <c r="BP55" s="222" t="str">
        <f t="shared" si="45"/>
        <v>-</v>
      </c>
      <c r="BQ55" s="222" t="str">
        <f t="shared" si="45"/>
        <v>-</v>
      </c>
      <c r="BR55" s="117">
        <f t="shared" si="44"/>
        <v>3220</v>
      </c>
    </row>
    <row r="56" spans="1:70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8"/>
      <c r="Q56" s="219" t="s">
        <v>936</v>
      </c>
      <c r="R56" s="223" t="str">
        <f t="shared" ref="R56:BQ56" si="46">IF(ISNUMBER(R55),(IF(R55&gt;0,(100/(R53+R54))*R53,"-")),"-")</f>
        <v>-</v>
      </c>
      <c r="S56" s="223" t="str">
        <f t="shared" si="46"/>
        <v>-</v>
      </c>
      <c r="T56" s="223" t="str">
        <f t="shared" si="46"/>
        <v>-</v>
      </c>
      <c r="U56" s="223" t="str">
        <f t="shared" si="46"/>
        <v>-</v>
      </c>
      <c r="V56" s="223" t="str">
        <f t="shared" si="46"/>
        <v>-</v>
      </c>
      <c r="W56" s="223" t="str">
        <f t="shared" si="46"/>
        <v>-</v>
      </c>
      <c r="X56" s="223" t="str">
        <f t="shared" si="46"/>
        <v>-</v>
      </c>
      <c r="Y56" s="223" t="str">
        <f t="shared" si="46"/>
        <v>-</v>
      </c>
      <c r="Z56" s="223" t="str">
        <f t="shared" si="46"/>
        <v>-</v>
      </c>
      <c r="AA56" s="223" t="str">
        <f t="shared" si="46"/>
        <v>-</v>
      </c>
      <c r="AB56" s="223" t="str">
        <f t="shared" si="46"/>
        <v>-</v>
      </c>
      <c r="AC56" s="223" t="str">
        <f t="shared" si="46"/>
        <v>-</v>
      </c>
      <c r="AD56" s="223" t="str">
        <f t="shared" si="46"/>
        <v>-</v>
      </c>
      <c r="AE56" s="223" t="str">
        <f t="shared" si="46"/>
        <v>-</v>
      </c>
      <c r="AF56" s="223" t="str">
        <f t="shared" si="46"/>
        <v>-</v>
      </c>
      <c r="AG56" s="223" t="str">
        <f t="shared" si="46"/>
        <v>-</v>
      </c>
      <c r="AH56" s="223" t="str">
        <f t="shared" si="46"/>
        <v>-</v>
      </c>
      <c r="AI56" s="223" t="str">
        <f t="shared" si="46"/>
        <v>-</v>
      </c>
      <c r="AJ56" s="223" t="str">
        <f t="shared" si="46"/>
        <v>-</v>
      </c>
      <c r="AK56" s="223" t="str">
        <f t="shared" si="46"/>
        <v>-</v>
      </c>
      <c r="AL56" s="223" t="str">
        <f t="shared" si="46"/>
        <v>-</v>
      </c>
      <c r="AM56" s="223" t="str">
        <f t="shared" si="46"/>
        <v>-</v>
      </c>
      <c r="AN56" s="223" t="str">
        <f t="shared" si="46"/>
        <v>-</v>
      </c>
      <c r="AO56" s="223" t="str">
        <f t="shared" si="46"/>
        <v>-</v>
      </c>
      <c r="AP56" s="223" t="str">
        <f t="shared" si="46"/>
        <v>-</v>
      </c>
      <c r="AQ56" s="223" t="str">
        <f t="shared" si="46"/>
        <v>-</v>
      </c>
      <c r="AR56" s="223" t="str">
        <f t="shared" si="46"/>
        <v>-</v>
      </c>
      <c r="AS56" s="223">
        <f t="shared" si="46"/>
        <v>36.842105263157897</v>
      </c>
      <c r="AT56" s="223">
        <f t="shared" si="46"/>
        <v>78.504672897196258</v>
      </c>
      <c r="AU56" s="223">
        <f t="shared" si="46"/>
        <v>80.203045685279179</v>
      </c>
      <c r="AV56" s="223">
        <f t="shared" si="46"/>
        <v>60.824742268041234</v>
      </c>
      <c r="AW56" s="223">
        <f t="shared" si="46"/>
        <v>57.89473684210526</v>
      </c>
      <c r="AX56" s="223">
        <f t="shared" si="46"/>
        <v>59.659090909090914</v>
      </c>
      <c r="AY56" s="223">
        <f t="shared" si="46"/>
        <v>56.382978723404257</v>
      </c>
      <c r="AZ56" s="223">
        <f t="shared" si="46"/>
        <v>65.267175572519093</v>
      </c>
      <c r="BA56" s="223">
        <f t="shared" si="46"/>
        <v>60.074626865671647</v>
      </c>
      <c r="BB56" s="223">
        <f t="shared" si="46"/>
        <v>69.01709401709401</v>
      </c>
      <c r="BC56" s="223">
        <f t="shared" si="46"/>
        <v>70.777479892761392</v>
      </c>
      <c r="BD56" s="223">
        <f t="shared" si="46"/>
        <v>68.274582560296835</v>
      </c>
      <c r="BE56" s="223">
        <f t="shared" si="46"/>
        <v>71.511627906976742</v>
      </c>
      <c r="BF56" s="223">
        <f t="shared" si="46"/>
        <v>65.396825396825392</v>
      </c>
      <c r="BG56" s="223" t="str">
        <f t="shared" si="46"/>
        <v>-</v>
      </c>
      <c r="BH56" s="223" t="str">
        <f t="shared" si="46"/>
        <v>-</v>
      </c>
      <c r="BI56" s="223" t="str">
        <f t="shared" si="46"/>
        <v>-</v>
      </c>
      <c r="BJ56" s="223" t="str">
        <f t="shared" si="46"/>
        <v>-</v>
      </c>
      <c r="BK56" s="223" t="str">
        <f t="shared" si="46"/>
        <v>-</v>
      </c>
      <c r="BL56" s="223" t="str">
        <f t="shared" si="46"/>
        <v>-</v>
      </c>
      <c r="BM56" s="223" t="str">
        <f t="shared" si="46"/>
        <v>-</v>
      </c>
      <c r="BN56" s="223" t="str">
        <f t="shared" si="46"/>
        <v>-</v>
      </c>
      <c r="BO56" s="223" t="str">
        <f t="shared" si="46"/>
        <v>-</v>
      </c>
      <c r="BP56" s="223" t="str">
        <f t="shared" si="46"/>
        <v>-</v>
      </c>
      <c r="BQ56" s="223" t="str">
        <f t="shared" si="46"/>
        <v>-</v>
      </c>
      <c r="BR56" s="270">
        <f t="shared" ref="BR56:BR57" si="47">AVERAGE(R56:BQ56)</f>
        <v>64.330770342887163</v>
      </c>
    </row>
    <row r="57" spans="1:70" x14ac:dyDescent="0.2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9"/>
      <c r="Q57" s="224" t="s">
        <v>937</v>
      </c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225"/>
      <c r="BQ57" s="225"/>
      <c r="BR57" s="122" t="e">
        <f t="shared" si="47"/>
        <v>#DIV/0!</v>
      </c>
    </row>
    <row r="58" spans="1:70" ht="12.75" customHeight="1" x14ac:dyDescent="0.2">
      <c r="A58" s="302" t="s">
        <v>15</v>
      </c>
      <c r="B58" s="295" t="s">
        <v>589</v>
      </c>
      <c r="C58" s="291" t="s">
        <v>449</v>
      </c>
      <c r="D58" s="291" t="s">
        <v>76</v>
      </c>
      <c r="E58" s="295" t="s">
        <v>370</v>
      </c>
      <c r="F58" s="295"/>
      <c r="G58" s="291" t="s">
        <v>375</v>
      </c>
      <c r="H58" s="298" t="s">
        <v>365</v>
      </c>
      <c r="I58" s="291" t="s">
        <v>372</v>
      </c>
      <c r="J58" s="295"/>
      <c r="K58" s="291"/>
      <c r="L58" s="295"/>
      <c r="M58" s="295"/>
      <c r="N58" s="295"/>
      <c r="O58" s="295"/>
      <c r="P58" s="301"/>
      <c r="Q58" s="219" t="s">
        <v>934</v>
      </c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>
        <v>71</v>
      </c>
      <c r="AU58" s="230">
        <v>61</v>
      </c>
      <c r="AV58" s="230">
        <v>33</v>
      </c>
      <c r="AW58" s="230">
        <v>79</v>
      </c>
      <c r="AX58" s="230">
        <v>111</v>
      </c>
      <c r="AY58" s="230">
        <v>72</v>
      </c>
      <c r="AZ58" s="230">
        <v>116</v>
      </c>
      <c r="BA58" s="230">
        <v>172</v>
      </c>
      <c r="BB58" s="230">
        <v>346</v>
      </c>
      <c r="BC58" s="230">
        <v>291</v>
      </c>
      <c r="BD58" s="230">
        <v>332</v>
      </c>
      <c r="BE58" s="230">
        <v>111</v>
      </c>
      <c r="BF58" s="230">
        <v>201</v>
      </c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114">
        <f t="shared" ref="BR58:BR60" si="48">SUM(R58:BQ58)</f>
        <v>1996</v>
      </c>
    </row>
    <row r="59" spans="1:70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8"/>
      <c r="Q59" s="219" t="s">
        <v>935</v>
      </c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>
        <v>21</v>
      </c>
      <c r="AU59" s="230">
        <v>37</v>
      </c>
      <c r="AV59" s="230">
        <v>12</v>
      </c>
      <c r="AW59" s="230">
        <v>47</v>
      </c>
      <c r="AX59" s="230">
        <v>92</v>
      </c>
      <c r="AY59" s="230">
        <v>43</v>
      </c>
      <c r="AZ59" s="230">
        <v>102</v>
      </c>
      <c r="BA59" s="230">
        <v>94</v>
      </c>
      <c r="BB59" s="230">
        <v>203</v>
      </c>
      <c r="BC59" s="230">
        <v>121</v>
      </c>
      <c r="BD59" s="230">
        <v>163</v>
      </c>
      <c r="BE59" s="230">
        <v>43</v>
      </c>
      <c r="BF59" s="230">
        <v>96</v>
      </c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114">
        <f t="shared" si="48"/>
        <v>1074</v>
      </c>
    </row>
    <row r="60" spans="1:70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8"/>
      <c r="Q60" s="221" t="s">
        <v>633</v>
      </c>
      <c r="R60" s="222" t="str">
        <f t="shared" ref="R60:BQ60" si="49">IF(ISBLANK(R58),"-",R58+R59)</f>
        <v>-</v>
      </c>
      <c r="S60" s="222" t="str">
        <f t="shared" si="49"/>
        <v>-</v>
      </c>
      <c r="T60" s="222" t="str">
        <f t="shared" si="49"/>
        <v>-</v>
      </c>
      <c r="U60" s="222" t="str">
        <f t="shared" si="49"/>
        <v>-</v>
      </c>
      <c r="V60" s="222" t="str">
        <f t="shared" si="49"/>
        <v>-</v>
      </c>
      <c r="W60" s="222" t="str">
        <f t="shared" si="49"/>
        <v>-</v>
      </c>
      <c r="X60" s="222" t="str">
        <f t="shared" si="49"/>
        <v>-</v>
      </c>
      <c r="Y60" s="222" t="str">
        <f t="shared" si="49"/>
        <v>-</v>
      </c>
      <c r="Z60" s="222" t="str">
        <f t="shared" si="49"/>
        <v>-</v>
      </c>
      <c r="AA60" s="222" t="str">
        <f t="shared" si="49"/>
        <v>-</v>
      </c>
      <c r="AB60" s="222" t="str">
        <f t="shared" si="49"/>
        <v>-</v>
      </c>
      <c r="AC60" s="222" t="str">
        <f t="shared" si="49"/>
        <v>-</v>
      </c>
      <c r="AD60" s="222" t="str">
        <f t="shared" si="49"/>
        <v>-</v>
      </c>
      <c r="AE60" s="222" t="str">
        <f t="shared" si="49"/>
        <v>-</v>
      </c>
      <c r="AF60" s="222" t="str">
        <f t="shared" si="49"/>
        <v>-</v>
      </c>
      <c r="AG60" s="222" t="str">
        <f t="shared" si="49"/>
        <v>-</v>
      </c>
      <c r="AH60" s="222" t="str">
        <f t="shared" si="49"/>
        <v>-</v>
      </c>
      <c r="AI60" s="222" t="str">
        <f t="shared" si="49"/>
        <v>-</v>
      </c>
      <c r="AJ60" s="222" t="str">
        <f t="shared" si="49"/>
        <v>-</v>
      </c>
      <c r="AK60" s="222" t="str">
        <f t="shared" si="49"/>
        <v>-</v>
      </c>
      <c r="AL60" s="222" t="str">
        <f t="shared" si="49"/>
        <v>-</v>
      </c>
      <c r="AM60" s="222" t="str">
        <f t="shared" si="49"/>
        <v>-</v>
      </c>
      <c r="AN60" s="222" t="str">
        <f t="shared" si="49"/>
        <v>-</v>
      </c>
      <c r="AO60" s="222" t="str">
        <f t="shared" si="49"/>
        <v>-</v>
      </c>
      <c r="AP60" s="222" t="str">
        <f t="shared" si="49"/>
        <v>-</v>
      </c>
      <c r="AQ60" s="222" t="str">
        <f t="shared" si="49"/>
        <v>-</v>
      </c>
      <c r="AR60" s="222" t="str">
        <f t="shared" si="49"/>
        <v>-</v>
      </c>
      <c r="AS60" s="222" t="str">
        <f t="shared" si="49"/>
        <v>-</v>
      </c>
      <c r="AT60" s="222">
        <f t="shared" si="49"/>
        <v>92</v>
      </c>
      <c r="AU60" s="222">
        <f t="shared" si="49"/>
        <v>98</v>
      </c>
      <c r="AV60" s="222">
        <f t="shared" si="49"/>
        <v>45</v>
      </c>
      <c r="AW60" s="222">
        <f t="shared" si="49"/>
        <v>126</v>
      </c>
      <c r="AX60" s="222">
        <f t="shared" si="49"/>
        <v>203</v>
      </c>
      <c r="AY60" s="222">
        <f t="shared" si="49"/>
        <v>115</v>
      </c>
      <c r="AZ60" s="222">
        <f t="shared" si="49"/>
        <v>218</v>
      </c>
      <c r="BA60" s="222">
        <f t="shared" si="49"/>
        <v>266</v>
      </c>
      <c r="BB60" s="222">
        <f t="shared" si="49"/>
        <v>549</v>
      </c>
      <c r="BC60" s="222">
        <f t="shared" si="49"/>
        <v>412</v>
      </c>
      <c r="BD60" s="222">
        <f t="shared" si="49"/>
        <v>495</v>
      </c>
      <c r="BE60" s="222">
        <f t="shared" si="49"/>
        <v>154</v>
      </c>
      <c r="BF60" s="222">
        <f t="shared" si="49"/>
        <v>297</v>
      </c>
      <c r="BG60" s="222" t="str">
        <f t="shared" si="49"/>
        <v>-</v>
      </c>
      <c r="BH60" s="222" t="str">
        <f t="shared" si="49"/>
        <v>-</v>
      </c>
      <c r="BI60" s="222" t="str">
        <f t="shared" si="49"/>
        <v>-</v>
      </c>
      <c r="BJ60" s="222" t="str">
        <f t="shared" si="49"/>
        <v>-</v>
      </c>
      <c r="BK60" s="222" t="str">
        <f t="shared" si="49"/>
        <v>-</v>
      </c>
      <c r="BL60" s="222" t="str">
        <f t="shared" si="49"/>
        <v>-</v>
      </c>
      <c r="BM60" s="222" t="str">
        <f t="shared" si="49"/>
        <v>-</v>
      </c>
      <c r="BN60" s="222" t="str">
        <f t="shared" si="49"/>
        <v>-</v>
      </c>
      <c r="BO60" s="222" t="str">
        <f t="shared" si="49"/>
        <v>-</v>
      </c>
      <c r="BP60" s="222" t="str">
        <f t="shared" si="49"/>
        <v>-</v>
      </c>
      <c r="BQ60" s="222" t="str">
        <f t="shared" si="49"/>
        <v>-</v>
      </c>
      <c r="BR60" s="117">
        <f t="shared" si="48"/>
        <v>3070</v>
      </c>
    </row>
    <row r="61" spans="1:70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8"/>
      <c r="Q61" s="219" t="s">
        <v>936</v>
      </c>
      <c r="R61" s="223" t="str">
        <f t="shared" ref="R61:BQ61" si="50">IF(ISNUMBER(R60),(IF(R60&gt;0,(100/(R58+R59))*R58,"-")),"-")</f>
        <v>-</v>
      </c>
      <c r="S61" s="223" t="str">
        <f t="shared" si="50"/>
        <v>-</v>
      </c>
      <c r="T61" s="223" t="str">
        <f t="shared" si="50"/>
        <v>-</v>
      </c>
      <c r="U61" s="223" t="str">
        <f t="shared" si="50"/>
        <v>-</v>
      </c>
      <c r="V61" s="223" t="str">
        <f t="shared" si="50"/>
        <v>-</v>
      </c>
      <c r="W61" s="223" t="str">
        <f t="shared" si="50"/>
        <v>-</v>
      </c>
      <c r="X61" s="223" t="str">
        <f t="shared" si="50"/>
        <v>-</v>
      </c>
      <c r="Y61" s="223" t="str">
        <f t="shared" si="50"/>
        <v>-</v>
      </c>
      <c r="Z61" s="223" t="str">
        <f t="shared" si="50"/>
        <v>-</v>
      </c>
      <c r="AA61" s="223" t="str">
        <f t="shared" si="50"/>
        <v>-</v>
      </c>
      <c r="AB61" s="223" t="str">
        <f t="shared" si="50"/>
        <v>-</v>
      </c>
      <c r="AC61" s="223" t="str">
        <f t="shared" si="50"/>
        <v>-</v>
      </c>
      <c r="AD61" s="223" t="str">
        <f t="shared" si="50"/>
        <v>-</v>
      </c>
      <c r="AE61" s="223" t="str">
        <f t="shared" si="50"/>
        <v>-</v>
      </c>
      <c r="AF61" s="223" t="str">
        <f t="shared" si="50"/>
        <v>-</v>
      </c>
      <c r="AG61" s="223" t="str">
        <f t="shared" si="50"/>
        <v>-</v>
      </c>
      <c r="AH61" s="223" t="str">
        <f t="shared" si="50"/>
        <v>-</v>
      </c>
      <c r="AI61" s="223" t="str">
        <f t="shared" si="50"/>
        <v>-</v>
      </c>
      <c r="AJ61" s="223" t="str">
        <f t="shared" si="50"/>
        <v>-</v>
      </c>
      <c r="AK61" s="223" t="str">
        <f t="shared" si="50"/>
        <v>-</v>
      </c>
      <c r="AL61" s="223" t="str">
        <f t="shared" si="50"/>
        <v>-</v>
      </c>
      <c r="AM61" s="223" t="str">
        <f t="shared" si="50"/>
        <v>-</v>
      </c>
      <c r="AN61" s="223" t="str">
        <f t="shared" si="50"/>
        <v>-</v>
      </c>
      <c r="AO61" s="223" t="str">
        <f t="shared" si="50"/>
        <v>-</v>
      </c>
      <c r="AP61" s="223" t="str">
        <f t="shared" si="50"/>
        <v>-</v>
      </c>
      <c r="AQ61" s="223" t="str">
        <f t="shared" si="50"/>
        <v>-</v>
      </c>
      <c r="AR61" s="223" t="str">
        <f t="shared" si="50"/>
        <v>-</v>
      </c>
      <c r="AS61" s="223" t="str">
        <f t="shared" si="50"/>
        <v>-</v>
      </c>
      <c r="AT61" s="223">
        <f t="shared" si="50"/>
        <v>77.173913043478251</v>
      </c>
      <c r="AU61" s="223">
        <f t="shared" si="50"/>
        <v>62.244897959183675</v>
      </c>
      <c r="AV61" s="223">
        <f t="shared" si="50"/>
        <v>73.333333333333343</v>
      </c>
      <c r="AW61" s="223">
        <f t="shared" si="50"/>
        <v>62.698412698412696</v>
      </c>
      <c r="AX61" s="223">
        <f t="shared" si="50"/>
        <v>54.679802955665025</v>
      </c>
      <c r="AY61" s="223">
        <f t="shared" si="50"/>
        <v>62.608695652173914</v>
      </c>
      <c r="AZ61" s="223">
        <f t="shared" si="50"/>
        <v>53.211009174311933</v>
      </c>
      <c r="BA61" s="223">
        <f t="shared" si="50"/>
        <v>64.661654135338338</v>
      </c>
      <c r="BB61" s="223">
        <f t="shared" si="50"/>
        <v>63.02367941712204</v>
      </c>
      <c r="BC61" s="223">
        <f t="shared" si="50"/>
        <v>70.631067961165044</v>
      </c>
      <c r="BD61" s="223">
        <f t="shared" si="50"/>
        <v>67.070707070707073</v>
      </c>
      <c r="BE61" s="223">
        <f t="shared" si="50"/>
        <v>72.077922077922082</v>
      </c>
      <c r="BF61" s="223">
        <f t="shared" si="50"/>
        <v>67.676767676767682</v>
      </c>
      <c r="BG61" s="223" t="str">
        <f t="shared" si="50"/>
        <v>-</v>
      </c>
      <c r="BH61" s="223" t="str">
        <f t="shared" si="50"/>
        <v>-</v>
      </c>
      <c r="BI61" s="223" t="str">
        <f t="shared" si="50"/>
        <v>-</v>
      </c>
      <c r="BJ61" s="223" t="str">
        <f t="shared" si="50"/>
        <v>-</v>
      </c>
      <c r="BK61" s="223" t="str">
        <f t="shared" si="50"/>
        <v>-</v>
      </c>
      <c r="BL61" s="223" t="str">
        <f t="shared" si="50"/>
        <v>-</v>
      </c>
      <c r="BM61" s="223" t="str">
        <f t="shared" si="50"/>
        <v>-</v>
      </c>
      <c r="BN61" s="223" t="str">
        <f t="shared" si="50"/>
        <v>-</v>
      </c>
      <c r="BO61" s="223" t="str">
        <f t="shared" si="50"/>
        <v>-</v>
      </c>
      <c r="BP61" s="223" t="str">
        <f t="shared" si="50"/>
        <v>-</v>
      </c>
      <c r="BQ61" s="223" t="str">
        <f t="shared" si="50"/>
        <v>-</v>
      </c>
      <c r="BR61" s="270">
        <f t="shared" ref="BR61:BR62" si="51">AVERAGE(R61:BQ61)</f>
        <v>65.468604858121608</v>
      </c>
    </row>
    <row r="62" spans="1:70" x14ac:dyDescent="0.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9"/>
      <c r="Q62" s="224" t="s">
        <v>937</v>
      </c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122" t="e">
        <f t="shared" si="51"/>
        <v>#DIV/0!</v>
      </c>
    </row>
    <row r="63" spans="1:70" ht="12.75" customHeight="1" x14ac:dyDescent="0.2">
      <c r="A63" s="302" t="s">
        <v>15</v>
      </c>
      <c r="B63" s="295" t="s">
        <v>590</v>
      </c>
      <c r="C63" s="291" t="s">
        <v>449</v>
      </c>
      <c r="D63" s="291" t="s">
        <v>76</v>
      </c>
      <c r="E63" s="295" t="s">
        <v>1096</v>
      </c>
      <c r="F63" s="295"/>
      <c r="G63" s="291" t="s">
        <v>376</v>
      </c>
      <c r="H63" s="298" t="s">
        <v>377</v>
      </c>
      <c r="I63" s="291" t="s">
        <v>378</v>
      </c>
      <c r="J63" s="295"/>
      <c r="K63" s="291"/>
      <c r="L63" s="295"/>
      <c r="M63" s="295"/>
      <c r="N63" s="295"/>
      <c r="O63" s="295"/>
      <c r="P63" s="301"/>
      <c r="Q63" s="219" t="s">
        <v>934</v>
      </c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>
        <v>18</v>
      </c>
      <c r="AY63" s="230">
        <v>47</v>
      </c>
      <c r="AZ63" s="230">
        <v>118</v>
      </c>
      <c r="BA63" s="230">
        <v>59</v>
      </c>
      <c r="BB63" s="230">
        <v>18</v>
      </c>
      <c r="BC63" s="230">
        <v>18</v>
      </c>
      <c r="BD63" s="230">
        <v>42</v>
      </c>
      <c r="BE63" s="230">
        <v>7</v>
      </c>
      <c r="BF63" s="230">
        <v>27</v>
      </c>
      <c r="BG63" s="230">
        <v>34</v>
      </c>
      <c r="BH63" s="230">
        <v>65</v>
      </c>
      <c r="BI63" s="230"/>
      <c r="BJ63" s="230"/>
      <c r="BK63" s="230"/>
      <c r="BL63" s="230"/>
      <c r="BM63" s="230"/>
      <c r="BN63" s="230"/>
      <c r="BO63" s="230"/>
      <c r="BP63" s="230"/>
      <c r="BQ63" s="230"/>
      <c r="BR63" s="114">
        <f t="shared" ref="BR63:BR65" si="52">SUM(R63:BQ63)</f>
        <v>453</v>
      </c>
    </row>
    <row r="64" spans="1:70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8"/>
      <c r="Q64" s="219" t="s">
        <v>935</v>
      </c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>
        <v>7</v>
      </c>
      <c r="AY64" s="230">
        <v>21</v>
      </c>
      <c r="AZ64" s="230">
        <v>53</v>
      </c>
      <c r="BA64" s="230">
        <v>21</v>
      </c>
      <c r="BB64" s="230">
        <v>16</v>
      </c>
      <c r="BC64" s="230">
        <v>9</v>
      </c>
      <c r="BD64" s="230">
        <v>17</v>
      </c>
      <c r="BE64" s="230">
        <v>3</v>
      </c>
      <c r="BF64" s="230">
        <v>12</v>
      </c>
      <c r="BG64" s="230">
        <v>13</v>
      </c>
      <c r="BH64" s="230">
        <v>24</v>
      </c>
      <c r="BI64" s="230"/>
      <c r="BJ64" s="230"/>
      <c r="BK64" s="230"/>
      <c r="BL64" s="230"/>
      <c r="BM64" s="230"/>
      <c r="BN64" s="230"/>
      <c r="BO64" s="230"/>
      <c r="BP64" s="230"/>
      <c r="BQ64" s="230"/>
      <c r="BR64" s="114">
        <f t="shared" si="52"/>
        <v>196</v>
      </c>
    </row>
    <row r="65" spans="1:70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8"/>
      <c r="Q65" s="221" t="s">
        <v>633</v>
      </c>
      <c r="R65" s="222" t="str">
        <f t="shared" ref="R65:BQ65" si="53">IF(ISBLANK(R63),"-",R63+R64)</f>
        <v>-</v>
      </c>
      <c r="S65" s="222" t="str">
        <f t="shared" si="53"/>
        <v>-</v>
      </c>
      <c r="T65" s="222" t="str">
        <f t="shared" si="53"/>
        <v>-</v>
      </c>
      <c r="U65" s="222" t="str">
        <f t="shared" si="53"/>
        <v>-</v>
      </c>
      <c r="V65" s="222" t="str">
        <f t="shared" si="53"/>
        <v>-</v>
      </c>
      <c r="W65" s="222" t="str">
        <f t="shared" si="53"/>
        <v>-</v>
      </c>
      <c r="X65" s="222" t="str">
        <f t="shared" si="53"/>
        <v>-</v>
      </c>
      <c r="Y65" s="222" t="str">
        <f t="shared" si="53"/>
        <v>-</v>
      </c>
      <c r="Z65" s="222" t="str">
        <f t="shared" si="53"/>
        <v>-</v>
      </c>
      <c r="AA65" s="222" t="str">
        <f t="shared" si="53"/>
        <v>-</v>
      </c>
      <c r="AB65" s="222" t="str">
        <f t="shared" si="53"/>
        <v>-</v>
      </c>
      <c r="AC65" s="222" t="str">
        <f t="shared" si="53"/>
        <v>-</v>
      </c>
      <c r="AD65" s="222" t="str">
        <f t="shared" si="53"/>
        <v>-</v>
      </c>
      <c r="AE65" s="222" t="str">
        <f t="shared" si="53"/>
        <v>-</v>
      </c>
      <c r="AF65" s="222" t="str">
        <f t="shared" si="53"/>
        <v>-</v>
      </c>
      <c r="AG65" s="222" t="str">
        <f t="shared" si="53"/>
        <v>-</v>
      </c>
      <c r="AH65" s="222" t="str">
        <f t="shared" si="53"/>
        <v>-</v>
      </c>
      <c r="AI65" s="222" t="str">
        <f t="shared" si="53"/>
        <v>-</v>
      </c>
      <c r="AJ65" s="222" t="str">
        <f t="shared" si="53"/>
        <v>-</v>
      </c>
      <c r="AK65" s="222" t="str">
        <f t="shared" si="53"/>
        <v>-</v>
      </c>
      <c r="AL65" s="222" t="str">
        <f t="shared" si="53"/>
        <v>-</v>
      </c>
      <c r="AM65" s="222" t="str">
        <f t="shared" si="53"/>
        <v>-</v>
      </c>
      <c r="AN65" s="222" t="str">
        <f t="shared" si="53"/>
        <v>-</v>
      </c>
      <c r="AO65" s="222" t="str">
        <f t="shared" si="53"/>
        <v>-</v>
      </c>
      <c r="AP65" s="222" t="str">
        <f t="shared" si="53"/>
        <v>-</v>
      </c>
      <c r="AQ65" s="222" t="str">
        <f t="shared" si="53"/>
        <v>-</v>
      </c>
      <c r="AR65" s="222" t="str">
        <f t="shared" si="53"/>
        <v>-</v>
      </c>
      <c r="AS65" s="222" t="str">
        <f t="shared" si="53"/>
        <v>-</v>
      </c>
      <c r="AT65" s="222" t="str">
        <f t="shared" si="53"/>
        <v>-</v>
      </c>
      <c r="AU65" s="222" t="str">
        <f t="shared" si="53"/>
        <v>-</v>
      </c>
      <c r="AV65" s="222" t="str">
        <f t="shared" si="53"/>
        <v>-</v>
      </c>
      <c r="AW65" s="222" t="str">
        <f t="shared" si="53"/>
        <v>-</v>
      </c>
      <c r="AX65" s="222">
        <f t="shared" si="53"/>
        <v>25</v>
      </c>
      <c r="AY65" s="222">
        <f t="shared" si="53"/>
        <v>68</v>
      </c>
      <c r="AZ65" s="222">
        <f t="shared" si="53"/>
        <v>171</v>
      </c>
      <c r="BA65" s="222">
        <f t="shared" si="53"/>
        <v>80</v>
      </c>
      <c r="BB65" s="222">
        <f t="shared" si="53"/>
        <v>34</v>
      </c>
      <c r="BC65" s="222">
        <f t="shared" si="53"/>
        <v>27</v>
      </c>
      <c r="BD65" s="222">
        <f t="shared" si="53"/>
        <v>59</v>
      </c>
      <c r="BE65" s="222">
        <f t="shared" si="53"/>
        <v>10</v>
      </c>
      <c r="BF65" s="222">
        <f t="shared" si="53"/>
        <v>39</v>
      </c>
      <c r="BG65" s="222">
        <f t="shared" si="53"/>
        <v>47</v>
      </c>
      <c r="BH65" s="222">
        <f t="shared" si="53"/>
        <v>89</v>
      </c>
      <c r="BI65" s="222" t="str">
        <f t="shared" si="53"/>
        <v>-</v>
      </c>
      <c r="BJ65" s="222" t="str">
        <f t="shared" si="53"/>
        <v>-</v>
      </c>
      <c r="BK65" s="222" t="str">
        <f t="shared" si="53"/>
        <v>-</v>
      </c>
      <c r="BL65" s="222" t="str">
        <f t="shared" si="53"/>
        <v>-</v>
      </c>
      <c r="BM65" s="222" t="str">
        <f t="shared" si="53"/>
        <v>-</v>
      </c>
      <c r="BN65" s="222" t="str">
        <f t="shared" si="53"/>
        <v>-</v>
      </c>
      <c r="BO65" s="222" t="str">
        <f t="shared" si="53"/>
        <v>-</v>
      </c>
      <c r="BP65" s="222" t="str">
        <f t="shared" si="53"/>
        <v>-</v>
      </c>
      <c r="BQ65" s="222" t="str">
        <f t="shared" si="53"/>
        <v>-</v>
      </c>
      <c r="BR65" s="117">
        <f t="shared" si="52"/>
        <v>649</v>
      </c>
    </row>
    <row r="66" spans="1:70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8"/>
      <c r="Q66" s="219" t="s">
        <v>936</v>
      </c>
      <c r="R66" s="223" t="str">
        <f t="shared" ref="R66:BQ66" si="54">IF(ISNUMBER(R65),(IF(R65&gt;0,(100/(R63+R64))*R63,"-")),"-")</f>
        <v>-</v>
      </c>
      <c r="S66" s="223" t="str">
        <f t="shared" si="54"/>
        <v>-</v>
      </c>
      <c r="T66" s="223" t="str">
        <f t="shared" si="54"/>
        <v>-</v>
      </c>
      <c r="U66" s="223" t="str">
        <f t="shared" si="54"/>
        <v>-</v>
      </c>
      <c r="V66" s="223" t="str">
        <f t="shared" si="54"/>
        <v>-</v>
      </c>
      <c r="W66" s="223" t="str">
        <f t="shared" si="54"/>
        <v>-</v>
      </c>
      <c r="X66" s="223" t="str">
        <f t="shared" si="54"/>
        <v>-</v>
      </c>
      <c r="Y66" s="223" t="str">
        <f t="shared" si="54"/>
        <v>-</v>
      </c>
      <c r="Z66" s="223" t="str">
        <f t="shared" si="54"/>
        <v>-</v>
      </c>
      <c r="AA66" s="223" t="str">
        <f t="shared" si="54"/>
        <v>-</v>
      </c>
      <c r="AB66" s="223" t="str">
        <f t="shared" si="54"/>
        <v>-</v>
      </c>
      <c r="AC66" s="223" t="str">
        <f t="shared" si="54"/>
        <v>-</v>
      </c>
      <c r="AD66" s="223" t="str">
        <f t="shared" si="54"/>
        <v>-</v>
      </c>
      <c r="AE66" s="223" t="str">
        <f t="shared" si="54"/>
        <v>-</v>
      </c>
      <c r="AF66" s="223" t="str">
        <f t="shared" si="54"/>
        <v>-</v>
      </c>
      <c r="AG66" s="223" t="str">
        <f t="shared" si="54"/>
        <v>-</v>
      </c>
      <c r="AH66" s="223" t="str">
        <f t="shared" si="54"/>
        <v>-</v>
      </c>
      <c r="AI66" s="223" t="str">
        <f t="shared" si="54"/>
        <v>-</v>
      </c>
      <c r="AJ66" s="223" t="str">
        <f t="shared" si="54"/>
        <v>-</v>
      </c>
      <c r="AK66" s="223" t="str">
        <f t="shared" si="54"/>
        <v>-</v>
      </c>
      <c r="AL66" s="223" t="str">
        <f t="shared" si="54"/>
        <v>-</v>
      </c>
      <c r="AM66" s="223" t="str">
        <f t="shared" si="54"/>
        <v>-</v>
      </c>
      <c r="AN66" s="223" t="str">
        <f t="shared" si="54"/>
        <v>-</v>
      </c>
      <c r="AO66" s="223" t="str">
        <f t="shared" si="54"/>
        <v>-</v>
      </c>
      <c r="AP66" s="223" t="str">
        <f t="shared" si="54"/>
        <v>-</v>
      </c>
      <c r="AQ66" s="223" t="str">
        <f t="shared" si="54"/>
        <v>-</v>
      </c>
      <c r="AR66" s="223" t="str">
        <f t="shared" si="54"/>
        <v>-</v>
      </c>
      <c r="AS66" s="223" t="str">
        <f t="shared" si="54"/>
        <v>-</v>
      </c>
      <c r="AT66" s="223" t="str">
        <f t="shared" si="54"/>
        <v>-</v>
      </c>
      <c r="AU66" s="223" t="str">
        <f t="shared" si="54"/>
        <v>-</v>
      </c>
      <c r="AV66" s="223" t="str">
        <f t="shared" si="54"/>
        <v>-</v>
      </c>
      <c r="AW66" s="223" t="str">
        <f t="shared" si="54"/>
        <v>-</v>
      </c>
      <c r="AX66" s="223">
        <f t="shared" si="54"/>
        <v>72</v>
      </c>
      <c r="AY66" s="223">
        <f t="shared" si="54"/>
        <v>69.117647058823536</v>
      </c>
      <c r="AZ66" s="223">
        <f t="shared" si="54"/>
        <v>69.005847953216374</v>
      </c>
      <c r="BA66" s="223">
        <f t="shared" si="54"/>
        <v>73.75</v>
      </c>
      <c r="BB66" s="223">
        <f t="shared" si="54"/>
        <v>52.941176470588239</v>
      </c>
      <c r="BC66" s="223">
        <f t="shared" si="54"/>
        <v>66.666666666666671</v>
      </c>
      <c r="BD66" s="223">
        <f t="shared" si="54"/>
        <v>71.186440677966104</v>
      </c>
      <c r="BE66" s="223">
        <f t="shared" si="54"/>
        <v>70</v>
      </c>
      <c r="BF66" s="223">
        <f t="shared" si="54"/>
        <v>69.230769230769241</v>
      </c>
      <c r="BG66" s="223">
        <f t="shared" si="54"/>
        <v>72.340425531914889</v>
      </c>
      <c r="BH66" s="223">
        <f t="shared" si="54"/>
        <v>73.033707865168537</v>
      </c>
      <c r="BI66" s="223" t="str">
        <f t="shared" si="54"/>
        <v>-</v>
      </c>
      <c r="BJ66" s="223" t="str">
        <f t="shared" si="54"/>
        <v>-</v>
      </c>
      <c r="BK66" s="223" t="str">
        <f t="shared" si="54"/>
        <v>-</v>
      </c>
      <c r="BL66" s="223" t="str">
        <f t="shared" si="54"/>
        <v>-</v>
      </c>
      <c r="BM66" s="223" t="str">
        <f t="shared" si="54"/>
        <v>-</v>
      </c>
      <c r="BN66" s="223" t="str">
        <f t="shared" si="54"/>
        <v>-</v>
      </c>
      <c r="BO66" s="223" t="str">
        <f t="shared" si="54"/>
        <v>-</v>
      </c>
      <c r="BP66" s="223" t="str">
        <f t="shared" si="54"/>
        <v>-</v>
      </c>
      <c r="BQ66" s="223" t="str">
        <f t="shared" si="54"/>
        <v>-</v>
      </c>
      <c r="BR66" s="270">
        <f t="shared" ref="BR66:BR67" si="55">AVERAGE(R66:BQ66)</f>
        <v>69.024789223192144</v>
      </c>
    </row>
    <row r="67" spans="1:70" x14ac:dyDescent="0.2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9"/>
      <c r="Q67" s="224" t="s">
        <v>937</v>
      </c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122" t="e">
        <f t="shared" si="55"/>
        <v>#DIV/0!</v>
      </c>
    </row>
    <row r="68" spans="1:70" ht="12.75" customHeight="1" x14ac:dyDescent="0.2">
      <c r="A68" s="302" t="s">
        <v>15</v>
      </c>
      <c r="B68" s="295" t="s">
        <v>591</v>
      </c>
      <c r="C68" s="291" t="s">
        <v>449</v>
      </c>
      <c r="D68" s="291" t="s">
        <v>76</v>
      </c>
      <c r="E68" s="295" t="s">
        <v>379</v>
      </c>
      <c r="F68" s="295"/>
      <c r="G68" s="291" t="s">
        <v>380</v>
      </c>
      <c r="H68" s="298" t="s">
        <v>103</v>
      </c>
      <c r="I68" s="291" t="s">
        <v>381</v>
      </c>
      <c r="J68" s="295"/>
      <c r="K68" s="291"/>
      <c r="L68" s="295"/>
      <c r="M68" s="295"/>
      <c r="N68" s="295"/>
      <c r="O68" s="295"/>
      <c r="P68" s="301"/>
      <c r="Q68" s="219" t="s">
        <v>934</v>
      </c>
      <c r="R68" s="230"/>
      <c r="S68" s="230"/>
      <c r="T68" s="230"/>
      <c r="U68" s="230"/>
      <c r="V68" s="230"/>
      <c r="W68" s="230"/>
      <c r="X68" s="230"/>
      <c r="Y68" s="230"/>
      <c r="Z68" s="230">
        <v>0</v>
      </c>
      <c r="AA68" s="230">
        <v>0</v>
      </c>
      <c r="AB68" s="230">
        <v>0</v>
      </c>
      <c r="AC68" s="230">
        <v>0</v>
      </c>
      <c r="AD68" s="230">
        <v>0</v>
      </c>
      <c r="AE68" s="230">
        <v>0</v>
      </c>
      <c r="AF68" s="230">
        <v>0</v>
      </c>
      <c r="AG68" s="230">
        <v>0</v>
      </c>
      <c r="AH68" s="220">
        <v>0</v>
      </c>
      <c r="AI68" s="220">
        <v>0</v>
      </c>
      <c r="AJ68" s="230">
        <v>0</v>
      </c>
      <c r="AK68" s="230">
        <v>0</v>
      </c>
      <c r="AL68" s="230">
        <v>0</v>
      </c>
      <c r="AM68" s="230">
        <v>0</v>
      </c>
      <c r="AN68" s="230">
        <v>1</v>
      </c>
      <c r="AO68" s="230">
        <v>0</v>
      </c>
      <c r="AP68" s="230">
        <v>0</v>
      </c>
      <c r="AQ68" s="230">
        <v>9</v>
      </c>
      <c r="AR68" s="230">
        <v>9</v>
      </c>
      <c r="AS68" s="230">
        <v>6</v>
      </c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114">
        <f t="shared" ref="BR68:BR70" si="56">SUM(R68:BQ68)</f>
        <v>25</v>
      </c>
    </row>
    <row r="69" spans="1:70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8"/>
      <c r="Q69" s="219" t="s">
        <v>935</v>
      </c>
      <c r="R69" s="230"/>
      <c r="S69" s="230"/>
      <c r="T69" s="230"/>
      <c r="U69" s="230"/>
      <c r="V69" s="230"/>
      <c r="W69" s="230"/>
      <c r="X69" s="230"/>
      <c r="Y69" s="230"/>
      <c r="Z69" s="230">
        <v>0</v>
      </c>
      <c r="AA69" s="230">
        <v>0</v>
      </c>
      <c r="AB69" s="230">
        <v>0</v>
      </c>
      <c r="AC69" s="230">
        <v>0</v>
      </c>
      <c r="AD69" s="230">
        <v>0</v>
      </c>
      <c r="AE69" s="230">
        <v>0</v>
      </c>
      <c r="AF69" s="230">
        <v>0</v>
      </c>
      <c r="AG69" s="230">
        <v>0</v>
      </c>
      <c r="AH69" s="220">
        <v>0</v>
      </c>
      <c r="AI69" s="220">
        <v>0</v>
      </c>
      <c r="AJ69" s="230">
        <v>1</v>
      </c>
      <c r="AK69" s="230">
        <v>0</v>
      </c>
      <c r="AL69" s="230">
        <v>1</v>
      </c>
      <c r="AM69" s="230">
        <v>2</v>
      </c>
      <c r="AN69" s="230">
        <v>0</v>
      </c>
      <c r="AO69" s="230">
        <v>2</v>
      </c>
      <c r="AP69" s="230">
        <v>1</v>
      </c>
      <c r="AQ69" s="230">
        <v>3</v>
      </c>
      <c r="AR69" s="230">
        <v>13</v>
      </c>
      <c r="AS69" s="230">
        <v>3</v>
      </c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114">
        <f t="shared" si="56"/>
        <v>26</v>
      </c>
    </row>
    <row r="70" spans="1:70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8"/>
      <c r="Q70" s="221" t="s">
        <v>633</v>
      </c>
      <c r="R70" s="222" t="str">
        <f t="shared" ref="R70:BQ70" si="57">IF(ISBLANK(R68),"-",R68+R69)</f>
        <v>-</v>
      </c>
      <c r="S70" s="222" t="str">
        <f t="shared" si="57"/>
        <v>-</v>
      </c>
      <c r="T70" s="222" t="str">
        <f t="shared" si="57"/>
        <v>-</v>
      </c>
      <c r="U70" s="222" t="str">
        <f t="shared" si="57"/>
        <v>-</v>
      </c>
      <c r="V70" s="222" t="str">
        <f t="shared" si="57"/>
        <v>-</v>
      </c>
      <c r="W70" s="222" t="str">
        <f t="shared" si="57"/>
        <v>-</v>
      </c>
      <c r="X70" s="222" t="str">
        <f t="shared" si="57"/>
        <v>-</v>
      </c>
      <c r="Y70" s="222" t="str">
        <f t="shared" si="57"/>
        <v>-</v>
      </c>
      <c r="Z70" s="222">
        <f t="shared" si="57"/>
        <v>0</v>
      </c>
      <c r="AA70" s="222">
        <f t="shared" si="57"/>
        <v>0</v>
      </c>
      <c r="AB70" s="222">
        <f t="shared" si="57"/>
        <v>0</v>
      </c>
      <c r="AC70" s="222">
        <f t="shared" si="57"/>
        <v>0</v>
      </c>
      <c r="AD70" s="222">
        <f t="shared" si="57"/>
        <v>0</v>
      </c>
      <c r="AE70" s="222">
        <f t="shared" si="57"/>
        <v>0</v>
      </c>
      <c r="AF70" s="222">
        <f t="shared" si="57"/>
        <v>0</v>
      </c>
      <c r="AG70" s="222">
        <f t="shared" si="57"/>
        <v>0</v>
      </c>
      <c r="AH70" s="222">
        <f t="shared" si="57"/>
        <v>0</v>
      </c>
      <c r="AI70" s="222">
        <f t="shared" si="57"/>
        <v>0</v>
      </c>
      <c r="AJ70" s="222">
        <f t="shared" si="57"/>
        <v>1</v>
      </c>
      <c r="AK70" s="222">
        <f t="shared" si="57"/>
        <v>0</v>
      </c>
      <c r="AL70" s="222">
        <f t="shared" si="57"/>
        <v>1</v>
      </c>
      <c r="AM70" s="222">
        <f t="shared" si="57"/>
        <v>2</v>
      </c>
      <c r="AN70" s="222">
        <f t="shared" si="57"/>
        <v>1</v>
      </c>
      <c r="AO70" s="222">
        <f t="shared" si="57"/>
        <v>2</v>
      </c>
      <c r="AP70" s="222">
        <f t="shared" si="57"/>
        <v>1</v>
      </c>
      <c r="AQ70" s="222">
        <f t="shared" si="57"/>
        <v>12</v>
      </c>
      <c r="AR70" s="222">
        <f t="shared" si="57"/>
        <v>22</v>
      </c>
      <c r="AS70" s="222">
        <f t="shared" si="57"/>
        <v>9</v>
      </c>
      <c r="AT70" s="222" t="str">
        <f t="shared" si="57"/>
        <v>-</v>
      </c>
      <c r="AU70" s="222" t="str">
        <f t="shared" si="57"/>
        <v>-</v>
      </c>
      <c r="AV70" s="222" t="str">
        <f t="shared" si="57"/>
        <v>-</v>
      </c>
      <c r="AW70" s="222" t="str">
        <f t="shared" si="57"/>
        <v>-</v>
      </c>
      <c r="AX70" s="222" t="str">
        <f t="shared" si="57"/>
        <v>-</v>
      </c>
      <c r="AY70" s="222" t="str">
        <f t="shared" si="57"/>
        <v>-</v>
      </c>
      <c r="AZ70" s="222" t="str">
        <f t="shared" si="57"/>
        <v>-</v>
      </c>
      <c r="BA70" s="222" t="str">
        <f t="shared" si="57"/>
        <v>-</v>
      </c>
      <c r="BB70" s="222" t="str">
        <f t="shared" si="57"/>
        <v>-</v>
      </c>
      <c r="BC70" s="222" t="str">
        <f t="shared" si="57"/>
        <v>-</v>
      </c>
      <c r="BD70" s="222" t="str">
        <f t="shared" si="57"/>
        <v>-</v>
      </c>
      <c r="BE70" s="222" t="str">
        <f t="shared" si="57"/>
        <v>-</v>
      </c>
      <c r="BF70" s="222" t="str">
        <f t="shared" si="57"/>
        <v>-</v>
      </c>
      <c r="BG70" s="222" t="str">
        <f t="shared" si="57"/>
        <v>-</v>
      </c>
      <c r="BH70" s="222" t="str">
        <f t="shared" si="57"/>
        <v>-</v>
      </c>
      <c r="BI70" s="222" t="str">
        <f t="shared" si="57"/>
        <v>-</v>
      </c>
      <c r="BJ70" s="222" t="str">
        <f t="shared" si="57"/>
        <v>-</v>
      </c>
      <c r="BK70" s="222" t="str">
        <f t="shared" si="57"/>
        <v>-</v>
      </c>
      <c r="BL70" s="222" t="str">
        <f t="shared" si="57"/>
        <v>-</v>
      </c>
      <c r="BM70" s="222" t="str">
        <f t="shared" si="57"/>
        <v>-</v>
      </c>
      <c r="BN70" s="222" t="str">
        <f t="shared" si="57"/>
        <v>-</v>
      </c>
      <c r="BO70" s="222" t="str">
        <f t="shared" si="57"/>
        <v>-</v>
      </c>
      <c r="BP70" s="222" t="str">
        <f t="shared" si="57"/>
        <v>-</v>
      </c>
      <c r="BQ70" s="222" t="str">
        <f t="shared" si="57"/>
        <v>-</v>
      </c>
      <c r="BR70" s="117">
        <f t="shared" si="56"/>
        <v>51</v>
      </c>
    </row>
    <row r="71" spans="1:70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8"/>
      <c r="Q71" s="219" t="s">
        <v>936</v>
      </c>
      <c r="R71" s="223" t="str">
        <f t="shared" ref="R71:BQ71" si="58">IF(ISNUMBER(R70),(IF(R70&gt;0,(100/(R68+R69))*R68,"-")),"-")</f>
        <v>-</v>
      </c>
      <c r="S71" s="223" t="str">
        <f t="shared" si="58"/>
        <v>-</v>
      </c>
      <c r="T71" s="223" t="str">
        <f t="shared" si="58"/>
        <v>-</v>
      </c>
      <c r="U71" s="223" t="str">
        <f t="shared" si="58"/>
        <v>-</v>
      </c>
      <c r="V71" s="223" t="str">
        <f t="shared" si="58"/>
        <v>-</v>
      </c>
      <c r="W71" s="223" t="str">
        <f t="shared" si="58"/>
        <v>-</v>
      </c>
      <c r="X71" s="223" t="str">
        <f t="shared" si="58"/>
        <v>-</v>
      </c>
      <c r="Y71" s="223" t="str">
        <f t="shared" si="58"/>
        <v>-</v>
      </c>
      <c r="Z71" s="223" t="str">
        <f t="shared" si="58"/>
        <v>-</v>
      </c>
      <c r="AA71" s="223" t="str">
        <f t="shared" si="58"/>
        <v>-</v>
      </c>
      <c r="AB71" s="223" t="str">
        <f t="shared" si="58"/>
        <v>-</v>
      </c>
      <c r="AC71" s="223" t="str">
        <f t="shared" si="58"/>
        <v>-</v>
      </c>
      <c r="AD71" s="223" t="str">
        <f t="shared" si="58"/>
        <v>-</v>
      </c>
      <c r="AE71" s="223" t="str">
        <f t="shared" si="58"/>
        <v>-</v>
      </c>
      <c r="AF71" s="223" t="str">
        <f t="shared" si="58"/>
        <v>-</v>
      </c>
      <c r="AG71" s="223" t="str">
        <f t="shared" si="58"/>
        <v>-</v>
      </c>
      <c r="AH71" s="223" t="str">
        <f t="shared" si="58"/>
        <v>-</v>
      </c>
      <c r="AI71" s="223" t="str">
        <f t="shared" si="58"/>
        <v>-</v>
      </c>
      <c r="AJ71" s="223">
        <f t="shared" si="58"/>
        <v>0</v>
      </c>
      <c r="AK71" s="223" t="str">
        <f t="shared" si="58"/>
        <v>-</v>
      </c>
      <c r="AL71" s="223">
        <f t="shared" si="58"/>
        <v>0</v>
      </c>
      <c r="AM71" s="223">
        <f t="shared" si="58"/>
        <v>0</v>
      </c>
      <c r="AN71" s="223">
        <f t="shared" si="58"/>
        <v>100</v>
      </c>
      <c r="AO71" s="223">
        <f t="shared" si="58"/>
        <v>0</v>
      </c>
      <c r="AP71" s="223">
        <f t="shared" si="58"/>
        <v>0</v>
      </c>
      <c r="AQ71" s="223">
        <f t="shared" si="58"/>
        <v>75</v>
      </c>
      <c r="AR71" s="223">
        <f t="shared" si="58"/>
        <v>40.909090909090914</v>
      </c>
      <c r="AS71" s="223">
        <f t="shared" si="58"/>
        <v>66.666666666666657</v>
      </c>
      <c r="AT71" s="223" t="str">
        <f t="shared" si="58"/>
        <v>-</v>
      </c>
      <c r="AU71" s="223" t="str">
        <f t="shared" si="58"/>
        <v>-</v>
      </c>
      <c r="AV71" s="223" t="str">
        <f t="shared" si="58"/>
        <v>-</v>
      </c>
      <c r="AW71" s="223" t="str">
        <f t="shared" si="58"/>
        <v>-</v>
      </c>
      <c r="AX71" s="223" t="str">
        <f t="shared" si="58"/>
        <v>-</v>
      </c>
      <c r="AY71" s="223" t="str">
        <f t="shared" si="58"/>
        <v>-</v>
      </c>
      <c r="AZ71" s="223" t="str">
        <f t="shared" si="58"/>
        <v>-</v>
      </c>
      <c r="BA71" s="223" t="str">
        <f t="shared" si="58"/>
        <v>-</v>
      </c>
      <c r="BB71" s="223" t="str">
        <f t="shared" si="58"/>
        <v>-</v>
      </c>
      <c r="BC71" s="223" t="str">
        <f t="shared" si="58"/>
        <v>-</v>
      </c>
      <c r="BD71" s="223" t="str">
        <f t="shared" si="58"/>
        <v>-</v>
      </c>
      <c r="BE71" s="223" t="str">
        <f t="shared" si="58"/>
        <v>-</v>
      </c>
      <c r="BF71" s="223" t="str">
        <f t="shared" si="58"/>
        <v>-</v>
      </c>
      <c r="BG71" s="223" t="str">
        <f t="shared" si="58"/>
        <v>-</v>
      </c>
      <c r="BH71" s="223" t="str">
        <f t="shared" si="58"/>
        <v>-</v>
      </c>
      <c r="BI71" s="223" t="str">
        <f t="shared" si="58"/>
        <v>-</v>
      </c>
      <c r="BJ71" s="223" t="str">
        <f t="shared" si="58"/>
        <v>-</v>
      </c>
      <c r="BK71" s="223" t="str">
        <f t="shared" si="58"/>
        <v>-</v>
      </c>
      <c r="BL71" s="223" t="str">
        <f t="shared" si="58"/>
        <v>-</v>
      </c>
      <c r="BM71" s="223" t="str">
        <f t="shared" si="58"/>
        <v>-</v>
      </c>
      <c r="BN71" s="223" t="str">
        <f t="shared" si="58"/>
        <v>-</v>
      </c>
      <c r="BO71" s="223" t="str">
        <f t="shared" si="58"/>
        <v>-</v>
      </c>
      <c r="BP71" s="223" t="str">
        <f t="shared" si="58"/>
        <v>-</v>
      </c>
      <c r="BQ71" s="223" t="str">
        <f t="shared" si="58"/>
        <v>-</v>
      </c>
      <c r="BR71" s="270">
        <f t="shared" ref="BR71:BR72" si="59">AVERAGE(R71:BQ71)</f>
        <v>31.397306397306394</v>
      </c>
    </row>
    <row r="72" spans="1:70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9"/>
      <c r="Q72" s="224" t="s">
        <v>937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122" t="e">
        <f t="shared" si="59"/>
        <v>#DIV/0!</v>
      </c>
    </row>
    <row r="73" spans="1:70" ht="12.75" customHeight="1" x14ac:dyDescent="0.2">
      <c r="A73" s="302" t="s">
        <v>15</v>
      </c>
      <c r="B73" s="295" t="s">
        <v>592</v>
      </c>
      <c r="C73" s="291" t="s">
        <v>449</v>
      </c>
      <c r="D73" s="291" t="s">
        <v>76</v>
      </c>
      <c r="E73" s="295" t="s">
        <v>379</v>
      </c>
      <c r="F73" s="295"/>
      <c r="G73" s="291" t="s">
        <v>382</v>
      </c>
      <c r="H73" s="298" t="s">
        <v>374</v>
      </c>
      <c r="I73" s="291" t="s">
        <v>381</v>
      </c>
      <c r="J73" s="295"/>
      <c r="K73" s="291"/>
      <c r="L73" s="295"/>
      <c r="M73" s="295"/>
      <c r="N73" s="295"/>
      <c r="O73" s="295"/>
      <c r="P73" s="301"/>
      <c r="Q73" s="219" t="s">
        <v>934</v>
      </c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>
        <v>110</v>
      </c>
      <c r="AU73" s="230">
        <v>61</v>
      </c>
      <c r="AV73" s="230">
        <v>49</v>
      </c>
      <c r="AW73" s="230">
        <v>26</v>
      </c>
      <c r="AX73" s="230">
        <v>35</v>
      </c>
      <c r="AY73" s="230">
        <v>116</v>
      </c>
      <c r="AZ73" s="230">
        <v>225</v>
      </c>
      <c r="BA73" s="230">
        <v>148</v>
      </c>
      <c r="BB73" s="230">
        <v>242</v>
      </c>
      <c r="BC73" s="230">
        <v>133</v>
      </c>
      <c r="BD73" s="230">
        <v>297</v>
      </c>
      <c r="BE73" s="230">
        <v>8</v>
      </c>
      <c r="BF73" s="230">
        <v>573</v>
      </c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114">
        <f t="shared" ref="BR73:BR75" si="60">SUM(R73:BQ73)</f>
        <v>2023</v>
      </c>
    </row>
    <row r="74" spans="1:70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8"/>
      <c r="Q74" s="219" t="s">
        <v>935</v>
      </c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>
        <v>25</v>
      </c>
      <c r="AU74" s="230">
        <v>51</v>
      </c>
      <c r="AV74" s="230">
        <v>38</v>
      </c>
      <c r="AW74" s="230">
        <v>92</v>
      </c>
      <c r="AX74" s="230">
        <v>28</v>
      </c>
      <c r="AY74" s="230">
        <v>59</v>
      </c>
      <c r="AZ74" s="230">
        <v>121</v>
      </c>
      <c r="BA74" s="230">
        <v>102</v>
      </c>
      <c r="BB74" s="230">
        <v>137</v>
      </c>
      <c r="BC74" s="230">
        <v>29</v>
      </c>
      <c r="BD74" s="230">
        <v>107</v>
      </c>
      <c r="BE74" s="230">
        <v>5</v>
      </c>
      <c r="BF74" s="230">
        <v>291</v>
      </c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114">
        <f t="shared" si="60"/>
        <v>1085</v>
      </c>
    </row>
    <row r="75" spans="1:70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8"/>
      <c r="Q75" s="221" t="s">
        <v>633</v>
      </c>
      <c r="R75" s="222" t="str">
        <f t="shared" ref="R75:BQ75" si="61">IF(ISBLANK(R73),"-",R73+R74)</f>
        <v>-</v>
      </c>
      <c r="S75" s="222" t="str">
        <f t="shared" si="61"/>
        <v>-</v>
      </c>
      <c r="T75" s="222" t="str">
        <f t="shared" si="61"/>
        <v>-</v>
      </c>
      <c r="U75" s="222" t="str">
        <f t="shared" si="61"/>
        <v>-</v>
      </c>
      <c r="V75" s="222" t="str">
        <f t="shared" si="61"/>
        <v>-</v>
      </c>
      <c r="W75" s="222" t="str">
        <f t="shared" si="61"/>
        <v>-</v>
      </c>
      <c r="X75" s="222" t="str">
        <f t="shared" si="61"/>
        <v>-</v>
      </c>
      <c r="Y75" s="222" t="str">
        <f t="shared" si="61"/>
        <v>-</v>
      </c>
      <c r="Z75" s="222" t="str">
        <f t="shared" si="61"/>
        <v>-</v>
      </c>
      <c r="AA75" s="222" t="str">
        <f t="shared" si="61"/>
        <v>-</v>
      </c>
      <c r="AB75" s="222" t="str">
        <f t="shared" si="61"/>
        <v>-</v>
      </c>
      <c r="AC75" s="222" t="str">
        <f t="shared" si="61"/>
        <v>-</v>
      </c>
      <c r="AD75" s="222" t="str">
        <f t="shared" si="61"/>
        <v>-</v>
      </c>
      <c r="AE75" s="222" t="str">
        <f t="shared" si="61"/>
        <v>-</v>
      </c>
      <c r="AF75" s="222" t="str">
        <f t="shared" si="61"/>
        <v>-</v>
      </c>
      <c r="AG75" s="222" t="str">
        <f t="shared" si="61"/>
        <v>-</v>
      </c>
      <c r="AH75" s="222" t="str">
        <f t="shared" si="61"/>
        <v>-</v>
      </c>
      <c r="AI75" s="222" t="str">
        <f t="shared" si="61"/>
        <v>-</v>
      </c>
      <c r="AJ75" s="222" t="str">
        <f t="shared" si="61"/>
        <v>-</v>
      </c>
      <c r="AK75" s="222" t="str">
        <f t="shared" si="61"/>
        <v>-</v>
      </c>
      <c r="AL75" s="222" t="str">
        <f t="shared" si="61"/>
        <v>-</v>
      </c>
      <c r="AM75" s="222" t="str">
        <f t="shared" si="61"/>
        <v>-</v>
      </c>
      <c r="AN75" s="222" t="str">
        <f t="shared" si="61"/>
        <v>-</v>
      </c>
      <c r="AO75" s="222" t="str">
        <f t="shared" si="61"/>
        <v>-</v>
      </c>
      <c r="AP75" s="222" t="str">
        <f t="shared" si="61"/>
        <v>-</v>
      </c>
      <c r="AQ75" s="222" t="str">
        <f t="shared" si="61"/>
        <v>-</v>
      </c>
      <c r="AR75" s="222" t="str">
        <f t="shared" si="61"/>
        <v>-</v>
      </c>
      <c r="AS75" s="222" t="str">
        <f t="shared" si="61"/>
        <v>-</v>
      </c>
      <c r="AT75" s="222">
        <f t="shared" si="61"/>
        <v>135</v>
      </c>
      <c r="AU75" s="222">
        <f t="shared" si="61"/>
        <v>112</v>
      </c>
      <c r="AV75" s="222">
        <f t="shared" si="61"/>
        <v>87</v>
      </c>
      <c r="AW75" s="222">
        <f t="shared" si="61"/>
        <v>118</v>
      </c>
      <c r="AX75" s="222">
        <f t="shared" si="61"/>
        <v>63</v>
      </c>
      <c r="AY75" s="222">
        <f t="shared" si="61"/>
        <v>175</v>
      </c>
      <c r="AZ75" s="222">
        <f t="shared" si="61"/>
        <v>346</v>
      </c>
      <c r="BA75" s="222">
        <f t="shared" si="61"/>
        <v>250</v>
      </c>
      <c r="BB75" s="222">
        <f t="shared" si="61"/>
        <v>379</v>
      </c>
      <c r="BC75" s="222">
        <f t="shared" si="61"/>
        <v>162</v>
      </c>
      <c r="BD75" s="222">
        <f t="shared" si="61"/>
        <v>404</v>
      </c>
      <c r="BE75" s="222">
        <f t="shared" si="61"/>
        <v>13</v>
      </c>
      <c r="BF75" s="222">
        <f t="shared" si="61"/>
        <v>864</v>
      </c>
      <c r="BG75" s="222" t="str">
        <f t="shared" si="61"/>
        <v>-</v>
      </c>
      <c r="BH75" s="222" t="str">
        <f t="shared" si="61"/>
        <v>-</v>
      </c>
      <c r="BI75" s="222" t="str">
        <f t="shared" si="61"/>
        <v>-</v>
      </c>
      <c r="BJ75" s="222" t="str">
        <f t="shared" si="61"/>
        <v>-</v>
      </c>
      <c r="BK75" s="222" t="str">
        <f t="shared" si="61"/>
        <v>-</v>
      </c>
      <c r="BL75" s="222" t="str">
        <f t="shared" si="61"/>
        <v>-</v>
      </c>
      <c r="BM75" s="222" t="str">
        <f t="shared" si="61"/>
        <v>-</v>
      </c>
      <c r="BN75" s="222" t="str">
        <f t="shared" si="61"/>
        <v>-</v>
      </c>
      <c r="BO75" s="222" t="str">
        <f t="shared" si="61"/>
        <v>-</v>
      </c>
      <c r="BP75" s="222" t="str">
        <f t="shared" si="61"/>
        <v>-</v>
      </c>
      <c r="BQ75" s="222" t="str">
        <f t="shared" si="61"/>
        <v>-</v>
      </c>
      <c r="BR75" s="117">
        <f t="shared" si="60"/>
        <v>3108</v>
      </c>
    </row>
    <row r="76" spans="1:70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8"/>
      <c r="Q76" s="219" t="s">
        <v>936</v>
      </c>
      <c r="R76" s="223" t="str">
        <f t="shared" ref="R76:BQ76" si="62">IF(ISNUMBER(R75),(IF(R75&gt;0,(100/(R73+R74))*R73,"-")),"-")</f>
        <v>-</v>
      </c>
      <c r="S76" s="223" t="str">
        <f t="shared" si="62"/>
        <v>-</v>
      </c>
      <c r="T76" s="223" t="str">
        <f t="shared" si="62"/>
        <v>-</v>
      </c>
      <c r="U76" s="223" t="str">
        <f t="shared" si="62"/>
        <v>-</v>
      </c>
      <c r="V76" s="223" t="str">
        <f t="shared" si="62"/>
        <v>-</v>
      </c>
      <c r="W76" s="223" t="str">
        <f t="shared" si="62"/>
        <v>-</v>
      </c>
      <c r="X76" s="223" t="str">
        <f t="shared" si="62"/>
        <v>-</v>
      </c>
      <c r="Y76" s="223" t="str">
        <f t="shared" si="62"/>
        <v>-</v>
      </c>
      <c r="Z76" s="223" t="str">
        <f t="shared" si="62"/>
        <v>-</v>
      </c>
      <c r="AA76" s="223" t="str">
        <f t="shared" si="62"/>
        <v>-</v>
      </c>
      <c r="AB76" s="223" t="str">
        <f t="shared" si="62"/>
        <v>-</v>
      </c>
      <c r="AC76" s="223" t="str">
        <f t="shared" si="62"/>
        <v>-</v>
      </c>
      <c r="AD76" s="223" t="str">
        <f t="shared" si="62"/>
        <v>-</v>
      </c>
      <c r="AE76" s="223" t="str">
        <f t="shared" si="62"/>
        <v>-</v>
      </c>
      <c r="AF76" s="223" t="str">
        <f t="shared" si="62"/>
        <v>-</v>
      </c>
      <c r="AG76" s="223" t="str">
        <f t="shared" si="62"/>
        <v>-</v>
      </c>
      <c r="AH76" s="223" t="str">
        <f t="shared" si="62"/>
        <v>-</v>
      </c>
      <c r="AI76" s="223" t="str">
        <f t="shared" si="62"/>
        <v>-</v>
      </c>
      <c r="AJ76" s="223" t="str">
        <f t="shared" si="62"/>
        <v>-</v>
      </c>
      <c r="AK76" s="223" t="str">
        <f t="shared" si="62"/>
        <v>-</v>
      </c>
      <c r="AL76" s="223" t="str">
        <f t="shared" si="62"/>
        <v>-</v>
      </c>
      <c r="AM76" s="223" t="str">
        <f t="shared" si="62"/>
        <v>-</v>
      </c>
      <c r="AN76" s="223" t="str">
        <f t="shared" si="62"/>
        <v>-</v>
      </c>
      <c r="AO76" s="223" t="str">
        <f t="shared" si="62"/>
        <v>-</v>
      </c>
      <c r="AP76" s="223" t="str">
        <f t="shared" si="62"/>
        <v>-</v>
      </c>
      <c r="AQ76" s="223" t="str">
        <f t="shared" si="62"/>
        <v>-</v>
      </c>
      <c r="AR76" s="223" t="str">
        <f t="shared" si="62"/>
        <v>-</v>
      </c>
      <c r="AS76" s="223" t="str">
        <f t="shared" si="62"/>
        <v>-</v>
      </c>
      <c r="AT76" s="223">
        <f t="shared" si="62"/>
        <v>81.481481481481481</v>
      </c>
      <c r="AU76" s="223">
        <f t="shared" si="62"/>
        <v>54.464285714285715</v>
      </c>
      <c r="AV76" s="223">
        <f t="shared" si="62"/>
        <v>56.321839080459768</v>
      </c>
      <c r="AW76" s="223">
        <f t="shared" si="62"/>
        <v>22.033898305084744</v>
      </c>
      <c r="AX76" s="223">
        <f t="shared" si="62"/>
        <v>55.55555555555555</v>
      </c>
      <c r="AY76" s="223">
        <f t="shared" si="62"/>
        <v>66.285714285714278</v>
      </c>
      <c r="AZ76" s="223">
        <f t="shared" si="62"/>
        <v>65.028901734104053</v>
      </c>
      <c r="BA76" s="223">
        <f t="shared" si="62"/>
        <v>59.2</v>
      </c>
      <c r="BB76" s="223">
        <f t="shared" si="62"/>
        <v>63.852242744063325</v>
      </c>
      <c r="BC76" s="223">
        <f t="shared" si="62"/>
        <v>82.098765432098759</v>
      </c>
      <c r="BD76" s="223">
        <f t="shared" si="62"/>
        <v>73.514851485148512</v>
      </c>
      <c r="BE76" s="223">
        <f t="shared" si="62"/>
        <v>61.53846153846154</v>
      </c>
      <c r="BF76" s="223">
        <f t="shared" si="62"/>
        <v>66.319444444444443</v>
      </c>
      <c r="BG76" s="223" t="str">
        <f t="shared" si="62"/>
        <v>-</v>
      </c>
      <c r="BH76" s="223" t="str">
        <f t="shared" si="62"/>
        <v>-</v>
      </c>
      <c r="BI76" s="223" t="str">
        <f t="shared" si="62"/>
        <v>-</v>
      </c>
      <c r="BJ76" s="223" t="str">
        <f t="shared" si="62"/>
        <v>-</v>
      </c>
      <c r="BK76" s="223" t="str">
        <f t="shared" si="62"/>
        <v>-</v>
      </c>
      <c r="BL76" s="223" t="str">
        <f t="shared" si="62"/>
        <v>-</v>
      </c>
      <c r="BM76" s="223" t="str">
        <f t="shared" si="62"/>
        <v>-</v>
      </c>
      <c r="BN76" s="223" t="str">
        <f t="shared" si="62"/>
        <v>-</v>
      </c>
      <c r="BO76" s="223" t="str">
        <f t="shared" si="62"/>
        <v>-</v>
      </c>
      <c r="BP76" s="223" t="str">
        <f t="shared" si="62"/>
        <v>-</v>
      </c>
      <c r="BQ76" s="223" t="str">
        <f t="shared" si="62"/>
        <v>-</v>
      </c>
      <c r="BR76" s="270">
        <f t="shared" ref="BR76:BR77" si="63">AVERAGE(R76:BQ76)</f>
        <v>62.130418600069397</v>
      </c>
    </row>
    <row r="77" spans="1:70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9"/>
      <c r="Q77" s="224" t="s">
        <v>937</v>
      </c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122" t="e">
        <f t="shared" si="63"/>
        <v>#DIV/0!</v>
      </c>
    </row>
    <row r="78" spans="1:70" ht="12.75" customHeight="1" x14ac:dyDescent="0.2">
      <c r="A78" s="302" t="s">
        <v>15</v>
      </c>
      <c r="B78" s="295" t="s">
        <v>593</v>
      </c>
      <c r="C78" s="291" t="s">
        <v>449</v>
      </c>
      <c r="D78" s="291" t="s">
        <v>76</v>
      </c>
      <c r="E78" s="295" t="s">
        <v>379</v>
      </c>
      <c r="F78" s="295"/>
      <c r="G78" s="291" t="s">
        <v>383</v>
      </c>
      <c r="H78" s="298" t="s">
        <v>377</v>
      </c>
      <c r="I78" s="291" t="s">
        <v>357</v>
      </c>
      <c r="J78" s="295"/>
      <c r="K78" s="291"/>
      <c r="L78" s="295"/>
      <c r="M78" s="295"/>
      <c r="N78" s="295"/>
      <c r="O78" s="295"/>
      <c r="P78" s="301"/>
      <c r="Q78" s="219" t="s">
        <v>934</v>
      </c>
      <c r="R78" s="230">
        <v>1</v>
      </c>
      <c r="S78" s="230">
        <v>0</v>
      </c>
      <c r="T78" s="230">
        <v>0</v>
      </c>
      <c r="U78" s="230">
        <v>1</v>
      </c>
      <c r="V78" s="230">
        <v>1</v>
      </c>
      <c r="W78" s="230">
        <v>0</v>
      </c>
      <c r="X78" s="230">
        <v>1</v>
      </c>
      <c r="Y78" s="230">
        <v>0</v>
      </c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>
        <v>5</v>
      </c>
      <c r="AY78" s="230">
        <v>26</v>
      </c>
      <c r="AZ78" s="230">
        <v>42</v>
      </c>
      <c r="BA78" s="230">
        <v>53</v>
      </c>
      <c r="BB78" s="230">
        <v>53</v>
      </c>
      <c r="BC78" s="230">
        <v>33</v>
      </c>
      <c r="BD78" s="230">
        <v>48</v>
      </c>
      <c r="BE78" s="230">
        <v>9</v>
      </c>
      <c r="BF78" s="230">
        <v>20</v>
      </c>
      <c r="BG78" s="230">
        <v>44</v>
      </c>
      <c r="BH78" s="230">
        <v>27</v>
      </c>
      <c r="BI78" s="230">
        <v>18</v>
      </c>
      <c r="BJ78" s="230">
        <v>16</v>
      </c>
      <c r="BK78" s="230">
        <v>31</v>
      </c>
      <c r="BL78" s="230">
        <v>52</v>
      </c>
      <c r="BM78" s="230">
        <v>5</v>
      </c>
      <c r="BN78" s="230">
        <v>4</v>
      </c>
      <c r="BO78" s="230">
        <v>13</v>
      </c>
      <c r="BP78" s="230">
        <v>6</v>
      </c>
      <c r="BQ78" s="230">
        <v>0</v>
      </c>
      <c r="BR78" s="114">
        <f t="shared" ref="BR78:BR80" si="64">SUM(R78:BQ78)</f>
        <v>509</v>
      </c>
    </row>
    <row r="79" spans="1:70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8"/>
      <c r="Q79" s="219" t="s">
        <v>935</v>
      </c>
      <c r="R79" s="230">
        <v>1</v>
      </c>
      <c r="S79" s="230">
        <v>0</v>
      </c>
      <c r="T79" s="230">
        <v>1</v>
      </c>
      <c r="U79" s="230">
        <v>0</v>
      </c>
      <c r="V79" s="230">
        <v>0</v>
      </c>
      <c r="W79" s="230">
        <v>0</v>
      </c>
      <c r="X79" s="230">
        <v>1</v>
      </c>
      <c r="Y79" s="230">
        <v>0</v>
      </c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>
        <v>6</v>
      </c>
      <c r="AY79" s="230">
        <v>15</v>
      </c>
      <c r="AZ79" s="230">
        <v>27</v>
      </c>
      <c r="BA79" s="230">
        <v>24</v>
      </c>
      <c r="BB79" s="230">
        <v>28</v>
      </c>
      <c r="BC79" s="230">
        <v>16</v>
      </c>
      <c r="BD79" s="230">
        <v>34</v>
      </c>
      <c r="BE79" s="230">
        <v>4</v>
      </c>
      <c r="BF79" s="230">
        <v>7</v>
      </c>
      <c r="BG79" s="230">
        <v>19</v>
      </c>
      <c r="BH79" s="230">
        <v>16</v>
      </c>
      <c r="BI79" s="230">
        <v>5</v>
      </c>
      <c r="BJ79" s="230">
        <v>7</v>
      </c>
      <c r="BK79" s="230">
        <v>13</v>
      </c>
      <c r="BL79" s="230">
        <v>29</v>
      </c>
      <c r="BM79" s="230">
        <v>2</v>
      </c>
      <c r="BN79" s="230">
        <v>1</v>
      </c>
      <c r="BO79" s="230">
        <v>5</v>
      </c>
      <c r="BP79" s="230">
        <v>2</v>
      </c>
      <c r="BQ79" s="230">
        <v>0</v>
      </c>
      <c r="BR79" s="114">
        <f t="shared" si="64"/>
        <v>263</v>
      </c>
    </row>
    <row r="80" spans="1:70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8"/>
      <c r="Q80" s="221" t="s">
        <v>633</v>
      </c>
      <c r="R80" s="222">
        <f t="shared" ref="R80:BQ80" si="65">IF(ISBLANK(R78),"-",R78+R79)</f>
        <v>2</v>
      </c>
      <c r="S80" s="222">
        <f t="shared" si="65"/>
        <v>0</v>
      </c>
      <c r="T80" s="222">
        <f t="shared" si="65"/>
        <v>1</v>
      </c>
      <c r="U80" s="222">
        <f t="shared" si="65"/>
        <v>1</v>
      </c>
      <c r="V80" s="222">
        <f t="shared" si="65"/>
        <v>1</v>
      </c>
      <c r="W80" s="222">
        <f t="shared" si="65"/>
        <v>0</v>
      </c>
      <c r="X80" s="222">
        <f t="shared" si="65"/>
        <v>2</v>
      </c>
      <c r="Y80" s="222">
        <f t="shared" si="65"/>
        <v>0</v>
      </c>
      <c r="Z80" s="222" t="str">
        <f t="shared" si="65"/>
        <v>-</v>
      </c>
      <c r="AA80" s="222" t="str">
        <f t="shared" si="65"/>
        <v>-</v>
      </c>
      <c r="AB80" s="222" t="str">
        <f t="shared" si="65"/>
        <v>-</v>
      </c>
      <c r="AC80" s="222" t="str">
        <f t="shared" si="65"/>
        <v>-</v>
      </c>
      <c r="AD80" s="222" t="str">
        <f t="shared" si="65"/>
        <v>-</v>
      </c>
      <c r="AE80" s="222" t="str">
        <f t="shared" si="65"/>
        <v>-</v>
      </c>
      <c r="AF80" s="222" t="str">
        <f t="shared" si="65"/>
        <v>-</v>
      </c>
      <c r="AG80" s="222" t="str">
        <f t="shared" si="65"/>
        <v>-</v>
      </c>
      <c r="AH80" s="222" t="str">
        <f t="shared" si="65"/>
        <v>-</v>
      </c>
      <c r="AI80" s="222" t="str">
        <f t="shared" si="65"/>
        <v>-</v>
      </c>
      <c r="AJ80" s="222" t="str">
        <f t="shared" si="65"/>
        <v>-</v>
      </c>
      <c r="AK80" s="222" t="str">
        <f t="shared" si="65"/>
        <v>-</v>
      </c>
      <c r="AL80" s="222" t="str">
        <f t="shared" si="65"/>
        <v>-</v>
      </c>
      <c r="AM80" s="222" t="str">
        <f t="shared" si="65"/>
        <v>-</v>
      </c>
      <c r="AN80" s="222" t="str">
        <f t="shared" si="65"/>
        <v>-</v>
      </c>
      <c r="AO80" s="222" t="str">
        <f t="shared" si="65"/>
        <v>-</v>
      </c>
      <c r="AP80" s="222" t="str">
        <f t="shared" si="65"/>
        <v>-</v>
      </c>
      <c r="AQ80" s="222" t="str">
        <f t="shared" si="65"/>
        <v>-</v>
      </c>
      <c r="AR80" s="222" t="str">
        <f t="shared" si="65"/>
        <v>-</v>
      </c>
      <c r="AS80" s="222" t="str">
        <f t="shared" si="65"/>
        <v>-</v>
      </c>
      <c r="AT80" s="222" t="str">
        <f t="shared" si="65"/>
        <v>-</v>
      </c>
      <c r="AU80" s="222" t="str">
        <f t="shared" si="65"/>
        <v>-</v>
      </c>
      <c r="AV80" s="222" t="str">
        <f t="shared" si="65"/>
        <v>-</v>
      </c>
      <c r="AW80" s="222" t="str">
        <f t="shared" si="65"/>
        <v>-</v>
      </c>
      <c r="AX80" s="222">
        <f t="shared" si="65"/>
        <v>11</v>
      </c>
      <c r="AY80" s="222">
        <f t="shared" si="65"/>
        <v>41</v>
      </c>
      <c r="AZ80" s="222">
        <f t="shared" si="65"/>
        <v>69</v>
      </c>
      <c r="BA80" s="222">
        <f t="shared" si="65"/>
        <v>77</v>
      </c>
      <c r="BB80" s="222">
        <f t="shared" si="65"/>
        <v>81</v>
      </c>
      <c r="BC80" s="222">
        <f t="shared" si="65"/>
        <v>49</v>
      </c>
      <c r="BD80" s="222">
        <f t="shared" si="65"/>
        <v>82</v>
      </c>
      <c r="BE80" s="222">
        <f t="shared" si="65"/>
        <v>13</v>
      </c>
      <c r="BF80" s="222">
        <f t="shared" si="65"/>
        <v>27</v>
      </c>
      <c r="BG80" s="222">
        <f t="shared" si="65"/>
        <v>63</v>
      </c>
      <c r="BH80" s="222">
        <f t="shared" si="65"/>
        <v>43</v>
      </c>
      <c r="BI80" s="222">
        <f t="shared" si="65"/>
        <v>23</v>
      </c>
      <c r="BJ80" s="222">
        <f t="shared" si="65"/>
        <v>23</v>
      </c>
      <c r="BK80" s="222">
        <f t="shared" si="65"/>
        <v>44</v>
      </c>
      <c r="BL80" s="222">
        <f t="shared" si="65"/>
        <v>81</v>
      </c>
      <c r="BM80" s="222">
        <f t="shared" si="65"/>
        <v>7</v>
      </c>
      <c r="BN80" s="222">
        <f t="shared" si="65"/>
        <v>5</v>
      </c>
      <c r="BO80" s="222">
        <f t="shared" si="65"/>
        <v>18</v>
      </c>
      <c r="BP80" s="222">
        <f t="shared" si="65"/>
        <v>8</v>
      </c>
      <c r="BQ80" s="222">
        <f t="shared" si="65"/>
        <v>0</v>
      </c>
      <c r="BR80" s="117">
        <f t="shared" si="64"/>
        <v>772</v>
      </c>
    </row>
    <row r="81" spans="1:70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8"/>
      <c r="Q81" s="219" t="s">
        <v>936</v>
      </c>
      <c r="R81" s="223">
        <f t="shared" ref="R81:BQ81" si="66">IF(ISNUMBER(R80),(IF(R80&gt;0,(100/(R78+R79))*R78,"-")),"-")</f>
        <v>50</v>
      </c>
      <c r="S81" s="223" t="str">
        <f t="shared" si="66"/>
        <v>-</v>
      </c>
      <c r="T81" s="223">
        <f t="shared" si="66"/>
        <v>0</v>
      </c>
      <c r="U81" s="223">
        <f t="shared" si="66"/>
        <v>100</v>
      </c>
      <c r="V81" s="223">
        <f t="shared" si="66"/>
        <v>100</v>
      </c>
      <c r="W81" s="223" t="str">
        <f t="shared" si="66"/>
        <v>-</v>
      </c>
      <c r="X81" s="223">
        <f t="shared" si="66"/>
        <v>50</v>
      </c>
      <c r="Y81" s="223" t="str">
        <f t="shared" si="66"/>
        <v>-</v>
      </c>
      <c r="Z81" s="223" t="str">
        <f t="shared" si="66"/>
        <v>-</v>
      </c>
      <c r="AA81" s="223" t="str">
        <f t="shared" si="66"/>
        <v>-</v>
      </c>
      <c r="AB81" s="223" t="str">
        <f t="shared" si="66"/>
        <v>-</v>
      </c>
      <c r="AC81" s="223" t="str">
        <f t="shared" si="66"/>
        <v>-</v>
      </c>
      <c r="AD81" s="223" t="str">
        <f t="shared" si="66"/>
        <v>-</v>
      </c>
      <c r="AE81" s="223" t="str">
        <f t="shared" si="66"/>
        <v>-</v>
      </c>
      <c r="AF81" s="223" t="str">
        <f t="shared" si="66"/>
        <v>-</v>
      </c>
      <c r="AG81" s="223" t="str">
        <f t="shared" si="66"/>
        <v>-</v>
      </c>
      <c r="AH81" s="223" t="str">
        <f t="shared" si="66"/>
        <v>-</v>
      </c>
      <c r="AI81" s="223" t="str">
        <f t="shared" si="66"/>
        <v>-</v>
      </c>
      <c r="AJ81" s="223" t="str">
        <f t="shared" si="66"/>
        <v>-</v>
      </c>
      <c r="AK81" s="223" t="str">
        <f t="shared" si="66"/>
        <v>-</v>
      </c>
      <c r="AL81" s="223" t="str">
        <f t="shared" si="66"/>
        <v>-</v>
      </c>
      <c r="AM81" s="223" t="str">
        <f t="shared" si="66"/>
        <v>-</v>
      </c>
      <c r="AN81" s="223" t="str">
        <f t="shared" si="66"/>
        <v>-</v>
      </c>
      <c r="AO81" s="223" t="str">
        <f t="shared" si="66"/>
        <v>-</v>
      </c>
      <c r="AP81" s="223" t="str">
        <f t="shared" si="66"/>
        <v>-</v>
      </c>
      <c r="AQ81" s="223" t="str">
        <f t="shared" si="66"/>
        <v>-</v>
      </c>
      <c r="AR81" s="223" t="str">
        <f t="shared" si="66"/>
        <v>-</v>
      </c>
      <c r="AS81" s="223" t="str">
        <f t="shared" si="66"/>
        <v>-</v>
      </c>
      <c r="AT81" s="223" t="str">
        <f t="shared" si="66"/>
        <v>-</v>
      </c>
      <c r="AU81" s="223" t="str">
        <f t="shared" si="66"/>
        <v>-</v>
      </c>
      <c r="AV81" s="223" t="str">
        <f t="shared" si="66"/>
        <v>-</v>
      </c>
      <c r="AW81" s="223" t="str">
        <f t="shared" si="66"/>
        <v>-</v>
      </c>
      <c r="AX81" s="223">
        <f t="shared" si="66"/>
        <v>45.45454545454546</v>
      </c>
      <c r="AY81" s="223">
        <f t="shared" si="66"/>
        <v>63.414634146341463</v>
      </c>
      <c r="AZ81" s="223">
        <f t="shared" si="66"/>
        <v>60.869565217391305</v>
      </c>
      <c r="BA81" s="223">
        <f t="shared" si="66"/>
        <v>68.831168831168824</v>
      </c>
      <c r="BB81" s="223">
        <f t="shared" si="66"/>
        <v>65.432098765432102</v>
      </c>
      <c r="BC81" s="223">
        <f t="shared" si="66"/>
        <v>67.34693877551021</v>
      </c>
      <c r="BD81" s="223">
        <f t="shared" si="66"/>
        <v>58.536585365853654</v>
      </c>
      <c r="BE81" s="223">
        <f t="shared" si="66"/>
        <v>69.230769230769226</v>
      </c>
      <c r="BF81" s="223">
        <f t="shared" si="66"/>
        <v>74.074074074074076</v>
      </c>
      <c r="BG81" s="223">
        <f t="shared" si="66"/>
        <v>69.841269841269835</v>
      </c>
      <c r="BH81" s="223">
        <f t="shared" si="66"/>
        <v>62.79069767441861</v>
      </c>
      <c r="BI81" s="223">
        <f t="shared" si="66"/>
        <v>78.260869565217391</v>
      </c>
      <c r="BJ81" s="223">
        <f t="shared" si="66"/>
        <v>69.565217391304344</v>
      </c>
      <c r="BK81" s="223">
        <f t="shared" si="66"/>
        <v>70.454545454545467</v>
      </c>
      <c r="BL81" s="223">
        <f t="shared" si="66"/>
        <v>64.197530864197532</v>
      </c>
      <c r="BM81" s="223">
        <f t="shared" si="66"/>
        <v>71.428571428571431</v>
      </c>
      <c r="BN81" s="223">
        <f t="shared" si="66"/>
        <v>80</v>
      </c>
      <c r="BO81" s="223">
        <f t="shared" si="66"/>
        <v>72.222222222222214</v>
      </c>
      <c r="BP81" s="223">
        <f t="shared" si="66"/>
        <v>75</v>
      </c>
      <c r="BQ81" s="223" t="str">
        <f t="shared" si="66"/>
        <v>-</v>
      </c>
      <c r="BR81" s="270">
        <f t="shared" ref="BR81:BR82" si="67">AVERAGE(R81:BQ81)</f>
        <v>66.122971012618038</v>
      </c>
    </row>
    <row r="82" spans="1:70" x14ac:dyDescent="0.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9"/>
      <c r="Q82" s="224" t="s">
        <v>937</v>
      </c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122" t="e">
        <f t="shared" si="67"/>
        <v>#DIV/0!</v>
      </c>
    </row>
    <row r="83" spans="1:70" ht="12.75" customHeight="1" x14ac:dyDescent="0.2">
      <c r="A83" s="302" t="s">
        <v>15</v>
      </c>
      <c r="B83" s="295" t="s">
        <v>594</v>
      </c>
      <c r="C83" s="291" t="s">
        <v>449</v>
      </c>
      <c r="D83" s="291" t="s">
        <v>76</v>
      </c>
      <c r="E83" s="295" t="s">
        <v>384</v>
      </c>
      <c r="F83" s="295"/>
      <c r="G83" s="291" t="s">
        <v>385</v>
      </c>
      <c r="H83" s="298" t="s">
        <v>103</v>
      </c>
      <c r="I83" s="291" t="s">
        <v>365</v>
      </c>
      <c r="J83" s="295"/>
      <c r="K83" s="291"/>
      <c r="L83" s="295"/>
      <c r="M83" s="295"/>
      <c r="N83" s="295"/>
      <c r="O83" s="295"/>
      <c r="P83" s="301"/>
      <c r="Q83" s="219" t="s">
        <v>934</v>
      </c>
      <c r="R83" s="230"/>
      <c r="S83" s="230"/>
      <c r="T83" s="230"/>
      <c r="U83" s="230"/>
      <c r="V83" s="230"/>
      <c r="W83" s="230"/>
      <c r="X83" s="230"/>
      <c r="Y83" s="230"/>
      <c r="Z83" s="230">
        <v>0</v>
      </c>
      <c r="AA83" s="230">
        <v>0</v>
      </c>
      <c r="AB83" s="230">
        <v>0</v>
      </c>
      <c r="AC83" s="230">
        <v>0</v>
      </c>
      <c r="AD83" s="230">
        <v>0</v>
      </c>
      <c r="AE83" s="230">
        <v>0</v>
      </c>
      <c r="AF83" s="230">
        <v>0</v>
      </c>
      <c r="AG83" s="230">
        <v>0</v>
      </c>
      <c r="AH83" s="220">
        <v>0</v>
      </c>
      <c r="AI83" s="220">
        <v>0</v>
      </c>
      <c r="AJ83" s="230">
        <v>0</v>
      </c>
      <c r="AK83" s="230">
        <v>0</v>
      </c>
      <c r="AL83" s="230">
        <v>0</v>
      </c>
      <c r="AM83" s="230">
        <v>0</v>
      </c>
      <c r="AN83" s="230">
        <v>0</v>
      </c>
      <c r="AO83" s="230">
        <v>0</v>
      </c>
      <c r="AP83" s="230">
        <v>0</v>
      </c>
      <c r="AQ83" s="230">
        <v>0</v>
      </c>
      <c r="AR83" s="230">
        <v>0</v>
      </c>
      <c r="AS83" s="230">
        <v>1</v>
      </c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114">
        <f t="shared" ref="BR83:BR85" si="68">SUM(R83:BQ83)</f>
        <v>1</v>
      </c>
    </row>
    <row r="84" spans="1:70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8"/>
      <c r="Q84" s="219" t="s">
        <v>935</v>
      </c>
      <c r="R84" s="230"/>
      <c r="S84" s="230"/>
      <c r="T84" s="230"/>
      <c r="U84" s="230"/>
      <c r="V84" s="230"/>
      <c r="W84" s="230"/>
      <c r="X84" s="230"/>
      <c r="Y84" s="230"/>
      <c r="Z84" s="230">
        <v>0</v>
      </c>
      <c r="AA84" s="230">
        <v>0</v>
      </c>
      <c r="AB84" s="230">
        <v>0</v>
      </c>
      <c r="AC84" s="230">
        <v>0</v>
      </c>
      <c r="AD84" s="230">
        <v>0</v>
      </c>
      <c r="AE84" s="230">
        <v>0</v>
      </c>
      <c r="AF84" s="230">
        <v>0</v>
      </c>
      <c r="AG84" s="230">
        <v>0</v>
      </c>
      <c r="AH84" s="220">
        <v>0</v>
      </c>
      <c r="AI84" s="220">
        <v>0</v>
      </c>
      <c r="AJ84" s="230">
        <v>1</v>
      </c>
      <c r="AK84" s="230">
        <v>1</v>
      </c>
      <c r="AL84" s="230">
        <v>2</v>
      </c>
      <c r="AM84" s="230">
        <v>1</v>
      </c>
      <c r="AN84" s="230">
        <v>1</v>
      </c>
      <c r="AO84" s="230">
        <v>1</v>
      </c>
      <c r="AP84" s="230">
        <v>0</v>
      </c>
      <c r="AQ84" s="230">
        <v>0</v>
      </c>
      <c r="AR84" s="230">
        <v>1</v>
      </c>
      <c r="AS84" s="230">
        <v>1</v>
      </c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114">
        <f t="shared" si="68"/>
        <v>9</v>
      </c>
    </row>
    <row r="85" spans="1:70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8"/>
      <c r="Q85" s="221" t="s">
        <v>633</v>
      </c>
      <c r="R85" s="222" t="str">
        <f t="shared" ref="R85:BQ85" si="69">IF(ISBLANK(R83),"-",R83+R84)</f>
        <v>-</v>
      </c>
      <c r="S85" s="222" t="str">
        <f t="shared" si="69"/>
        <v>-</v>
      </c>
      <c r="T85" s="222" t="str">
        <f t="shared" si="69"/>
        <v>-</v>
      </c>
      <c r="U85" s="222" t="str">
        <f t="shared" si="69"/>
        <v>-</v>
      </c>
      <c r="V85" s="222" t="str">
        <f t="shared" si="69"/>
        <v>-</v>
      </c>
      <c r="W85" s="222" t="str">
        <f t="shared" si="69"/>
        <v>-</v>
      </c>
      <c r="X85" s="222" t="str">
        <f t="shared" si="69"/>
        <v>-</v>
      </c>
      <c r="Y85" s="222" t="str">
        <f t="shared" si="69"/>
        <v>-</v>
      </c>
      <c r="Z85" s="222">
        <f t="shared" si="69"/>
        <v>0</v>
      </c>
      <c r="AA85" s="222">
        <f t="shared" si="69"/>
        <v>0</v>
      </c>
      <c r="AB85" s="222">
        <f t="shared" si="69"/>
        <v>0</v>
      </c>
      <c r="AC85" s="222">
        <f t="shared" si="69"/>
        <v>0</v>
      </c>
      <c r="AD85" s="222">
        <f t="shared" si="69"/>
        <v>0</v>
      </c>
      <c r="AE85" s="222">
        <f t="shared" si="69"/>
        <v>0</v>
      </c>
      <c r="AF85" s="222">
        <f t="shared" si="69"/>
        <v>0</v>
      </c>
      <c r="AG85" s="222">
        <f t="shared" si="69"/>
        <v>0</v>
      </c>
      <c r="AH85" s="222">
        <f t="shared" si="69"/>
        <v>0</v>
      </c>
      <c r="AI85" s="222">
        <f t="shared" si="69"/>
        <v>0</v>
      </c>
      <c r="AJ85" s="222">
        <f t="shared" si="69"/>
        <v>1</v>
      </c>
      <c r="AK85" s="222">
        <f t="shared" si="69"/>
        <v>1</v>
      </c>
      <c r="AL85" s="222">
        <f t="shared" si="69"/>
        <v>2</v>
      </c>
      <c r="AM85" s="222">
        <f t="shared" si="69"/>
        <v>1</v>
      </c>
      <c r="AN85" s="222">
        <f t="shared" si="69"/>
        <v>1</v>
      </c>
      <c r="AO85" s="222">
        <f t="shared" si="69"/>
        <v>1</v>
      </c>
      <c r="AP85" s="222">
        <f t="shared" si="69"/>
        <v>0</v>
      </c>
      <c r="AQ85" s="222">
        <f t="shared" si="69"/>
        <v>0</v>
      </c>
      <c r="AR85" s="222">
        <f t="shared" si="69"/>
        <v>1</v>
      </c>
      <c r="AS85" s="222">
        <f t="shared" si="69"/>
        <v>2</v>
      </c>
      <c r="AT85" s="222" t="str">
        <f t="shared" si="69"/>
        <v>-</v>
      </c>
      <c r="AU85" s="222" t="str">
        <f t="shared" si="69"/>
        <v>-</v>
      </c>
      <c r="AV85" s="222" t="str">
        <f t="shared" si="69"/>
        <v>-</v>
      </c>
      <c r="AW85" s="222" t="str">
        <f t="shared" si="69"/>
        <v>-</v>
      </c>
      <c r="AX85" s="222" t="str">
        <f t="shared" si="69"/>
        <v>-</v>
      </c>
      <c r="AY85" s="222" t="str">
        <f t="shared" si="69"/>
        <v>-</v>
      </c>
      <c r="AZ85" s="222" t="str">
        <f t="shared" si="69"/>
        <v>-</v>
      </c>
      <c r="BA85" s="222" t="str">
        <f t="shared" si="69"/>
        <v>-</v>
      </c>
      <c r="BB85" s="222" t="str">
        <f t="shared" si="69"/>
        <v>-</v>
      </c>
      <c r="BC85" s="222" t="str">
        <f t="shared" si="69"/>
        <v>-</v>
      </c>
      <c r="BD85" s="222" t="str">
        <f t="shared" si="69"/>
        <v>-</v>
      </c>
      <c r="BE85" s="222" t="str">
        <f t="shared" si="69"/>
        <v>-</v>
      </c>
      <c r="BF85" s="222" t="str">
        <f t="shared" si="69"/>
        <v>-</v>
      </c>
      <c r="BG85" s="222" t="str">
        <f t="shared" si="69"/>
        <v>-</v>
      </c>
      <c r="BH85" s="222" t="str">
        <f t="shared" si="69"/>
        <v>-</v>
      </c>
      <c r="BI85" s="222" t="str">
        <f t="shared" si="69"/>
        <v>-</v>
      </c>
      <c r="BJ85" s="222" t="str">
        <f t="shared" si="69"/>
        <v>-</v>
      </c>
      <c r="BK85" s="222" t="str">
        <f t="shared" si="69"/>
        <v>-</v>
      </c>
      <c r="BL85" s="222" t="str">
        <f t="shared" si="69"/>
        <v>-</v>
      </c>
      <c r="BM85" s="222" t="str">
        <f t="shared" si="69"/>
        <v>-</v>
      </c>
      <c r="BN85" s="222" t="str">
        <f t="shared" si="69"/>
        <v>-</v>
      </c>
      <c r="BO85" s="222" t="str">
        <f t="shared" si="69"/>
        <v>-</v>
      </c>
      <c r="BP85" s="222" t="str">
        <f t="shared" si="69"/>
        <v>-</v>
      </c>
      <c r="BQ85" s="222" t="str">
        <f t="shared" si="69"/>
        <v>-</v>
      </c>
      <c r="BR85" s="117">
        <f t="shared" si="68"/>
        <v>10</v>
      </c>
    </row>
    <row r="86" spans="1:70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8"/>
      <c r="Q86" s="219" t="s">
        <v>936</v>
      </c>
      <c r="R86" s="223" t="str">
        <f t="shared" ref="R86:BQ86" si="70">IF(ISNUMBER(R85),(IF(R85&gt;0,(100/(R83+R84))*R83,"-")),"-")</f>
        <v>-</v>
      </c>
      <c r="S86" s="223" t="str">
        <f t="shared" si="70"/>
        <v>-</v>
      </c>
      <c r="T86" s="223" t="str">
        <f t="shared" si="70"/>
        <v>-</v>
      </c>
      <c r="U86" s="223" t="str">
        <f t="shared" si="70"/>
        <v>-</v>
      </c>
      <c r="V86" s="223" t="str">
        <f t="shared" si="70"/>
        <v>-</v>
      </c>
      <c r="W86" s="223" t="str">
        <f t="shared" si="70"/>
        <v>-</v>
      </c>
      <c r="X86" s="223" t="str">
        <f t="shared" si="70"/>
        <v>-</v>
      </c>
      <c r="Y86" s="223" t="str">
        <f t="shared" si="70"/>
        <v>-</v>
      </c>
      <c r="Z86" s="223" t="str">
        <f t="shared" si="70"/>
        <v>-</v>
      </c>
      <c r="AA86" s="223" t="str">
        <f t="shared" si="70"/>
        <v>-</v>
      </c>
      <c r="AB86" s="223" t="str">
        <f t="shared" si="70"/>
        <v>-</v>
      </c>
      <c r="AC86" s="223" t="str">
        <f t="shared" si="70"/>
        <v>-</v>
      </c>
      <c r="AD86" s="223" t="str">
        <f t="shared" si="70"/>
        <v>-</v>
      </c>
      <c r="AE86" s="223" t="str">
        <f t="shared" si="70"/>
        <v>-</v>
      </c>
      <c r="AF86" s="223" t="str">
        <f t="shared" si="70"/>
        <v>-</v>
      </c>
      <c r="AG86" s="223" t="str">
        <f t="shared" si="70"/>
        <v>-</v>
      </c>
      <c r="AH86" s="223" t="str">
        <f t="shared" si="70"/>
        <v>-</v>
      </c>
      <c r="AI86" s="223" t="str">
        <f t="shared" si="70"/>
        <v>-</v>
      </c>
      <c r="AJ86" s="223">
        <f t="shared" si="70"/>
        <v>0</v>
      </c>
      <c r="AK86" s="223">
        <f t="shared" si="70"/>
        <v>0</v>
      </c>
      <c r="AL86" s="223">
        <f t="shared" si="70"/>
        <v>0</v>
      </c>
      <c r="AM86" s="223">
        <f t="shared" si="70"/>
        <v>0</v>
      </c>
      <c r="AN86" s="223">
        <f t="shared" si="70"/>
        <v>0</v>
      </c>
      <c r="AO86" s="223">
        <f t="shared" si="70"/>
        <v>0</v>
      </c>
      <c r="AP86" s="223" t="str">
        <f t="shared" si="70"/>
        <v>-</v>
      </c>
      <c r="AQ86" s="223" t="str">
        <f t="shared" si="70"/>
        <v>-</v>
      </c>
      <c r="AR86" s="223">
        <f t="shared" si="70"/>
        <v>0</v>
      </c>
      <c r="AS86" s="223">
        <f t="shared" si="70"/>
        <v>50</v>
      </c>
      <c r="AT86" s="223" t="str">
        <f t="shared" si="70"/>
        <v>-</v>
      </c>
      <c r="AU86" s="223" t="str">
        <f t="shared" si="70"/>
        <v>-</v>
      </c>
      <c r="AV86" s="223" t="str">
        <f t="shared" si="70"/>
        <v>-</v>
      </c>
      <c r="AW86" s="223" t="str">
        <f t="shared" si="70"/>
        <v>-</v>
      </c>
      <c r="AX86" s="223" t="str">
        <f t="shared" si="70"/>
        <v>-</v>
      </c>
      <c r="AY86" s="223" t="str">
        <f t="shared" si="70"/>
        <v>-</v>
      </c>
      <c r="AZ86" s="223" t="str">
        <f t="shared" si="70"/>
        <v>-</v>
      </c>
      <c r="BA86" s="223" t="str">
        <f t="shared" si="70"/>
        <v>-</v>
      </c>
      <c r="BB86" s="223" t="str">
        <f t="shared" si="70"/>
        <v>-</v>
      </c>
      <c r="BC86" s="223" t="str">
        <f t="shared" si="70"/>
        <v>-</v>
      </c>
      <c r="BD86" s="223" t="str">
        <f t="shared" si="70"/>
        <v>-</v>
      </c>
      <c r="BE86" s="223" t="str">
        <f t="shared" si="70"/>
        <v>-</v>
      </c>
      <c r="BF86" s="223" t="str">
        <f t="shared" si="70"/>
        <v>-</v>
      </c>
      <c r="BG86" s="223" t="str">
        <f t="shared" si="70"/>
        <v>-</v>
      </c>
      <c r="BH86" s="223" t="str">
        <f t="shared" si="70"/>
        <v>-</v>
      </c>
      <c r="BI86" s="223" t="str">
        <f t="shared" si="70"/>
        <v>-</v>
      </c>
      <c r="BJ86" s="223" t="str">
        <f t="shared" si="70"/>
        <v>-</v>
      </c>
      <c r="BK86" s="223" t="str">
        <f t="shared" si="70"/>
        <v>-</v>
      </c>
      <c r="BL86" s="223" t="str">
        <f t="shared" si="70"/>
        <v>-</v>
      </c>
      <c r="BM86" s="223" t="str">
        <f t="shared" si="70"/>
        <v>-</v>
      </c>
      <c r="BN86" s="223" t="str">
        <f t="shared" si="70"/>
        <v>-</v>
      </c>
      <c r="BO86" s="223" t="str">
        <f t="shared" si="70"/>
        <v>-</v>
      </c>
      <c r="BP86" s="223" t="str">
        <f t="shared" si="70"/>
        <v>-</v>
      </c>
      <c r="BQ86" s="223" t="str">
        <f t="shared" si="70"/>
        <v>-</v>
      </c>
      <c r="BR86" s="270">
        <f t="shared" ref="BR86:BR87" si="71">AVERAGE(R86:BQ86)</f>
        <v>6.25</v>
      </c>
    </row>
    <row r="87" spans="1:70" x14ac:dyDescent="0.2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9"/>
      <c r="Q87" s="224" t="s">
        <v>937</v>
      </c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225"/>
      <c r="BP87" s="225"/>
      <c r="BQ87" s="225"/>
      <c r="BR87" s="122" t="e">
        <f t="shared" si="71"/>
        <v>#DIV/0!</v>
      </c>
    </row>
    <row r="88" spans="1:70" ht="12.75" customHeight="1" x14ac:dyDescent="0.2">
      <c r="A88" s="300"/>
      <c r="B88" s="295"/>
      <c r="C88" s="291"/>
      <c r="D88" s="291"/>
      <c r="E88" s="295"/>
      <c r="F88" s="295"/>
      <c r="G88" s="291"/>
      <c r="H88" s="298"/>
      <c r="I88" s="291"/>
      <c r="J88" s="295"/>
      <c r="K88" s="291"/>
      <c r="L88" s="295"/>
      <c r="M88" s="295"/>
      <c r="N88" s="295"/>
      <c r="O88" s="295"/>
      <c r="P88" s="301"/>
      <c r="Q88" s="219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114">
        <f t="shared" ref="BR88:BR90" si="72">SUM(R88:BQ88)</f>
        <v>0</v>
      </c>
    </row>
    <row r="89" spans="1:70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8"/>
      <c r="Q89" s="219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114">
        <f t="shared" si="72"/>
        <v>0</v>
      </c>
    </row>
    <row r="90" spans="1:70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8"/>
      <c r="Q90" s="221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2"/>
      <c r="BN90" s="222"/>
      <c r="BO90" s="222"/>
      <c r="BP90" s="222"/>
      <c r="BQ90" s="222"/>
      <c r="BR90" s="117">
        <f t="shared" si="72"/>
        <v>0</v>
      </c>
    </row>
    <row r="91" spans="1:70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8"/>
      <c r="Q91" s="219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119" t="e">
        <f t="shared" ref="BR91:BR92" si="73">AVERAGE(R91:BQ91)</f>
        <v>#DIV/0!</v>
      </c>
    </row>
    <row r="92" spans="1:70" x14ac:dyDescent="0.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9"/>
      <c r="Q92" s="224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5"/>
      <c r="BN92" s="225"/>
      <c r="BO92" s="225"/>
      <c r="BP92" s="225"/>
      <c r="BQ92" s="225"/>
      <c r="BR92" s="122" t="e">
        <f t="shared" si="73"/>
        <v>#DIV/0!</v>
      </c>
    </row>
    <row r="93" spans="1:70" ht="12.75" customHeight="1" x14ac:dyDescent="0.2">
      <c r="A93" s="302" t="s">
        <v>15</v>
      </c>
      <c r="B93" s="295" t="s">
        <v>595</v>
      </c>
      <c r="C93" s="291" t="s">
        <v>449</v>
      </c>
      <c r="D93" s="291" t="s">
        <v>76</v>
      </c>
      <c r="E93" s="295" t="s">
        <v>384</v>
      </c>
      <c r="F93" s="295"/>
      <c r="G93" s="291" t="s">
        <v>386</v>
      </c>
      <c r="H93" s="298" t="s">
        <v>365</v>
      </c>
      <c r="I93" s="291" t="s">
        <v>103</v>
      </c>
      <c r="J93" s="295"/>
      <c r="K93" s="291"/>
      <c r="L93" s="295"/>
      <c r="M93" s="295"/>
      <c r="N93" s="295"/>
      <c r="O93" s="295"/>
      <c r="P93" s="301"/>
      <c r="Q93" s="219" t="s">
        <v>934</v>
      </c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>
        <v>3</v>
      </c>
      <c r="AU93" s="230">
        <v>51</v>
      </c>
      <c r="AV93" s="230">
        <v>70</v>
      </c>
      <c r="AW93" s="230">
        <v>72</v>
      </c>
      <c r="AX93" s="230">
        <v>25</v>
      </c>
      <c r="AY93" s="230">
        <v>25</v>
      </c>
      <c r="AZ93" s="230">
        <v>60</v>
      </c>
      <c r="BA93" s="230">
        <v>28</v>
      </c>
      <c r="BB93" s="230">
        <v>49</v>
      </c>
      <c r="BC93" s="230">
        <v>69</v>
      </c>
      <c r="BD93" s="230">
        <v>117</v>
      </c>
      <c r="BE93" s="230">
        <v>3</v>
      </c>
      <c r="BF93" s="230">
        <v>49</v>
      </c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114">
        <f t="shared" ref="BR93:BR95" si="74">SUM(R93:BQ93)</f>
        <v>621</v>
      </c>
    </row>
    <row r="94" spans="1:70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8"/>
      <c r="Q94" s="219" t="s">
        <v>935</v>
      </c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>
        <v>11</v>
      </c>
      <c r="AU94" s="230">
        <v>28</v>
      </c>
      <c r="AV94" s="230">
        <v>32</v>
      </c>
      <c r="AW94" s="230">
        <v>63</v>
      </c>
      <c r="AX94" s="230">
        <v>35</v>
      </c>
      <c r="AY94" s="230">
        <v>31</v>
      </c>
      <c r="AZ94" s="230">
        <v>41</v>
      </c>
      <c r="BA94" s="230">
        <v>33</v>
      </c>
      <c r="BB94" s="230">
        <v>35</v>
      </c>
      <c r="BC94" s="230">
        <v>39</v>
      </c>
      <c r="BD94" s="230">
        <v>67</v>
      </c>
      <c r="BE94" s="230">
        <v>4</v>
      </c>
      <c r="BF94" s="230">
        <v>29</v>
      </c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114">
        <f t="shared" si="74"/>
        <v>448</v>
      </c>
    </row>
    <row r="95" spans="1:70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8"/>
      <c r="Q95" s="221" t="s">
        <v>633</v>
      </c>
      <c r="R95" s="222" t="str">
        <f t="shared" ref="R95:BQ95" si="75">IF(ISBLANK(R93),"-",R93+R94)</f>
        <v>-</v>
      </c>
      <c r="S95" s="222" t="str">
        <f t="shared" si="75"/>
        <v>-</v>
      </c>
      <c r="T95" s="222" t="str">
        <f t="shared" si="75"/>
        <v>-</v>
      </c>
      <c r="U95" s="222" t="str">
        <f t="shared" si="75"/>
        <v>-</v>
      </c>
      <c r="V95" s="222" t="str">
        <f t="shared" si="75"/>
        <v>-</v>
      </c>
      <c r="W95" s="222" t="str">
        <f t="shared" si="75"/>
        <v>-</v>
      </c>
      <c r="X95" s="222" t="str">
        <f t="shared" si="75"/>
        <v>-</v>
      </c>
      <c r="Y95" s="222" t="str">
        <f t="shared" si="75"/>
        <v>-</v>
      </c>
      <c r="Z95" s="222" t="str">
        <f t="shared" si="75"/>
        <v>-</v>
      </c>
      <c r="AA95" s="222" t="str">
        <f t="shared" si="75"/>
        <v>-</v>
      </c>
      <c r="AB95" s="222" t="str">
        <f t="shared" si="75"/>
        <v>-</v>
      </c>
      <c r="AC95" s="222" t="str">
        <f t="shared" si="75"/>
        <v>-</v>
      </c>
      <c r="AD95" s="222" t="str">
        <f t="shared" si="75"/>
        <v>-</v>
      </c>
      <c r="AE95" s="222" t="str">
        <f t="shared" si="75"/>
        <v>-</v>
      </c>
      <c r="AF95" s="222" t="str">
        <f t="shared" si="75"/>
        <v>-</v>
      </c>
      <c r="AG95" s="222" t="str">
        <f t="shared" si="75"/>
        <v>-</v>
      </c>
      <c r="AH95" s="222" t="str">
        <f t="shared" si="75"/>
        <v>-</v>
      </c>
      <c r="AI95" s="222" t="str">
        <f t="shared" si="75"/>
        <v>-</v>
      </c>
      <c r="AJ95" s="222" t="str">
        <f t="shared" si="75"/>
        <v>-</v>
      </c>
      <c r="AK95" s="222" t="str">
        <f t="shared" si="75"/>
        <v>-</v>
      </c>
      <c r="AL95" s="222" t="str">
        <f t="shared" si="75"/>
        <v>-</v>
      </c>
      <c r="AM95" s="222" t="str">
        <f t="shared" si="75"/>
        <v>-</v>
      </c>
      <c r="AN95" s="222" t="str">
        <f t="shared" si="75"/>
        <v>-</v>
      </c>
      <c r="AO95" s="222" t="str">
        <f t="shared" si="75"/>
        <v>-</v>
      </c>
      <c r="AP95" s="222" t="str">
        <f t="shared" si="75"/>
        <v>-</v>
      </c>
      <c r="AQ95" s="222" t="str">
        <f t="shared" si="75"/>
        <v>-</v>
      </c>
      <c r="AR95" s="222" t="str">
        <f t="shared" si="75"/>
        <v>-</v>
      </c>
      <c r="AS95" s="222" t="str">
        <f t="shared" si="75"/>
        <v>-</v>
      </c>
      <c r="AT95" s="222">
        <f t="shared" si="75"/>
        <v>14</v>
      </c>
      <c r="AU95" s="222">
        <f t="shared" si="75"/>
        <v>79</v>
      </c>
      <c r="AV95" s="222">
        <f t="shared" si="75"/>
        <v>102</v>
      </c>
      <c r="AW95" s="222">
        <f t="shared" si="75"/>
        <v>135</v>
      </c>
      <c r="AX95" s="222">
        <f t="shared" si="75"/>
        <v>60</v>
      </c>
      <c r="AY95" s="222">
        <f t="shared" si="75"/>
        <v>56</v>
      </c>
      <c r="AZ95" s="222">
        <f t="shared" si="75"/>
        <v>101</v>
      </c>
      <c r="BA95" s="222">
        <f t="shared" si="75"/>
        <v>61</v>
      </c>
      <c r="BB95" s="222">
        <f t="shared" si="75"/>
        <v>84</v>
      </c>
      <c r="BC95" s="222">
        <f t="shared" si="75"/>
        <v>108</v>
      </c>
      <c r="BD95" s="222">
        <f t="shared" si="75"/>
        <v>184</v>
      </c>
      <c r="BE95" s="222">
        <f t="shared" si="75"/>
        <v>7</v>
      </c>
      <c r="BF95" s="222">
        <f t="shared" si="75"/>
        <v>78</v>
      </c>
      <c r="BG95" s="222" t="str">
        <f t="shared" si="75"/>
        <v>-</v>
      </c>
      <c r="BH95" s="222" t="str">
        <f t="shared" si="75"/>
        <v>-</v>
      </c>
      <c r="BI95" s="222" t="str">
        <f t="shared" si="75"/>
        <v>-</v>
      </c>
      <c r="BJ95" s="222" t="str">
        <f t="shared" si="75"/>
        <v>-</v>
      </c>
      <c r="BK95" s="222" t="str">
        <f t="shared" si="75"/>
        <v>-</v>
      </c>
      <c r="BL95" s="222" t="str">
        <f t="shared" si="75"/>
        <v>-</v>
      </c>
      <c r="BM95" s="222" t="str">
        <f t="shared" si="75"/>
        <v>-</v>
      </c>
      <c r="BN95" s="222" t="str">
        <f t="shared" si="75"/>
        <v>-</v>
      </c>
      <c r="BO95" s="222" t="str">
        <f t="shared" si="75"/>
        <v>-</v>
      </c>
      <c r="BP95" s="222" t="str">
        <f t="shared" si="75"/>
        <v>-</v>
      </c>
      <c r="BQ95" s="222" t="str">
        <f t="shared" si="75"/>
        <v>-</v>
      </c>
      <c r="BR95" s="117">
        <f t="shared" si="74"/>
        <v>1069</v>
      </c>
    </row>
    <row r="96" spans="1:70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8"/>
      <c r="Q96" s="219" t="s">
        <v>936</v>
      </c>
      <c r="R96" s="223" t="str">
        <f t="shared" ref="R96:BQ96" si="76">IF(ISNUMBER(R95),(IF(R95&gt;0,(100/(R93+R94))*R93,"-")),"-")</f>
        <v>-</v>
      </c>
      <c r="S96" s="223" t="str">
        <f t="shared" si="76"/>
        <v>-</v>
      </c>
      <c r="T96" s="223" t="str">
        <f t="shared" si="76"/>
        <v>-</v>
      </c>
      <c r="U96" s="223" t="str">
        <f t="shared" si="76"/>
        <v>-</v>
      </c>
      <c r="V96" s="223" t="str">
        <f t="shared" si="76"/>
        <v>-</v>
      </c>
      <c r="W96" s="223" t="str">
        <f t="shared" si="76"/>
        <v>-</v>
      </c>
      <c r="X96" s="223" t="str">
        <f t="shared" si="76"/>
        <v>-</v>
      </c>
      <c r="Y96" s="223" t="str">
        <f t="shared" si="76"/>
        <v>-</v>
      </c>
      <c r="Z96" s="223" t="str">
        <f t="shared" si="76"/>
        <v>-</v>
      </c>
      <c r="AA96" s="223" t="str">
        <f t="shared" si="76"/>
        <v>-</v>
      </c>
      <c r="AB96" s="223" t="str">
        <f t="shared" si="76"/>
        <v>-</v>
      </c>
      <c r="AC96" s="223" t="str">
        <f t="shared" si="76"/>
        <v>-</v>
      </c>
      <c r="AD96" s="223" t="str">
        <f t="shared" si="76"/>
        <v>-</v>
      </c>
      <c r="AE96" s="223" t="str">
        <f t="shared" si="76"/>
        <v>-</v>
      </c>
      <c r="AF96" s="223" t="str">
        <f t="shared" si="76"/>
        <v>-</v>
      </c>
      <c r="AG96" s="223" t="str">
        <f t="shared" si="76"/>
        <v>-</v>
      </c>
      <c r="AH96" s="223" t="str">
        <f t="shared" si="76"/>
        <v>-</v>
      </c>
      <c r="AI96" s="223" t="str">
        <f t="shared" si="76"/>
        <v>-</v>
      </c>
      <c r="AJ96" s="223" t="str">
        <f t="shared" si="76"/>
        <v>-</v>
      </c>
      <c r="AK96" s="223" t="str">
        <f t="shared" si="76"/>
        <v>-</v>
      </c>
      <c r="AL96" s="223" t="str">
        <f t="shared" si="76"/>
        <v>-</v>
      </c>
      <c r="AM96" s="223" t="str">
        <f t="shared" si="76"/>
        <v>-</v>
      </c>
      <c r="AN96" s="223" t="str">
        <f t="shared" si="76"/>
        <v>-</v>
      </c>
      <c r="AO96" s="223" t="str">
        <f t="shared" si="76"/>
        <v>-</v>
      </c>
      <c r="AP96" s="223" t="str">
        <f t="shared" si="76"/>
        <v>-</v>
      </c>
      <c r="AQ96" s="223" t="str">
        <f t="shared" si="76"/>
        <v>-</v>
      </c>
      <c r="AR96" s="223" t="str">
        <f t="shared" si="76"/>
        <v>-</v>
      </c>
      <c r="AS96" s="223" t="str">
        <f t="shared" si="76"/>
        <v>-</v>
      </c>
      <c r="AT96" s="223">
        <f t="shared" si="76"/>
        <v>21.428571428571431</v>
      </c>
      <c r="AU96" s="223">
        <f t="shared" si="76"/>
        <v>64.556962025316466</v>
      </c>
      <c r="AV96" s="223">
        <f t="shared" si="76"/>
        <v>68.627450980392155</v>
      </c>
      <c r="AW96" s="223">
        <f t="shared" si="76"/>
        <v>53.333333333333329</v>
      </c>
      <c r="AX96" s="223">
        <f t="shared" si="76"/>
        <v>41.666666666666671</v>
      </c>
      <c r="AY96" s="223">
        <f t="shared" si="76"/>
        <v>44.642857142857146</v>
      </c>
      <c r="AZ96" s="223">
        <f t="shared" si="76"/>
        <v>59.405940594059402</v>
      </c>
      <c r="BA96" s="223">
        <f t="shared" si="76"/>
        <v>45.901639344262293</v>
      </c>
      <c r="BB96" s="223">
        <f t="shared" si="76"/>
        <v>58.333333333333336</v>
      </c>
      <c r="BC96" s="223">
        <f t="shared" si="76"/>
        <v>63.888888888888886</v>
      </c>
      <c r="BD96" s="223">
        <f t="shared" si="76"/>
        <v>63.586956521739125</v>
      </c>
      <c r="BE96" s="223">
        <f t="shared" si="76"/>
        <v>42.857142857142861</v>
      </c>
      <c r="BF96" s="223">
        <f t="shared" si="76"/>
        <v>62.820512820512825</v>
      </c>
      <c r="BG96" s="223" t="str">
        <f t="shared" si="76"/>
        <v>-</v>
      </c>
      <c r="BH96" s="223" t="str">
        <f t="shared" si="76"/>
        <v>-</v>
      </c>
      <c r="BI96" s="223" t="str">
        <f t="shared" si="76"/>
        <v>-</v>
      </c>
      <c r="BJ96" s="223" t="str">
        <f t="shared" si="76"/>
        <v>-</v>
      </c>
      <c r="BK96" s="223" t="str">
        <f t="shared" si="76"/>
        <v>-</v>
      </c>
      <c r="BL96" s="223" t="str">
        <f t="shared" si="76"/>
        <v>-</v>
      </c>
      <c r="BM96" s="223" t="str">
        <f t="shared" si="76"/>
        <v>-</v>
      </c>
      <c r="BN96" s="223" t="str">
        <f t="shared" si="76"/>
        <v>-</v>
      </c>
      <c r="BO96" s="223" t="str">
        <f t="shared" si="76"/>
        <v>-</v>
      </c>
      <c r="BP96" s="223" t="str">
        <f t="shared" si="76"/>
        <v>-</v>
      </c>
      <c r="BQ96" s="223" t="str">
        <f t="shared" si="76"/>
        <v>-</v>
      </c>
      <c r="BR96" s="270">
        <f t="shared" ref="BR96:BR97" si="77">AVERAGE(R96:BQ96)</f>
        <v>53.157711995159687</v>
      </c>
    </row>
    <row r="97" spans="1:70" x14ac:dyDescent="0.2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9"/>
      <c r="Q97" s="224" t="s">
        <v>937</v>
      </c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25"/>
      <c r="BR97" s="122" t="e">
        <f t="shared" si="77"/>
        <v>#DIV/0!</v>
      </c>
    </row>
    <row r="98" spans="1:70" ht="12.75" customHeight="1" x14ac:dyDescent="0.2">
      <c r="A98" s="302" t="s">
        <v>15</v>
      </c>
      <c r="B98" s="295" t="s">
        <v>596</v>
      </c>
      <c r="C98" s="291" t="s">
        <v>449</v>
      </c>
      <c r="D98" s="291" t="s">
        <v>76</v>
      </c>
      <c r="E98" s="295" t="s">
        <v>387</v>
      </c>
      <c r="F98" s="295"/>
      <c r="G98" s="291" t="s">
        <v>388</v>
      </c>
      <c r="H98" s="298" t="s">
        <v>103</v>
      </c>
      <c r="I98" s="291" t="s">
        <v>118</v>
      </c>
      <c r="J98" s="295"/>
      <c r="K98" s="291"/>
      <c r="L98" s="295"/>
      <c r="M98" s="295"/>
      <c r="N98" s="295"/>
      <c r="O98" s="295"/>
      <c r="P98" s="301"/>
      <c r="Q98" s="219" t="s">
        <v>934</v>
      </c>
      <c r="R98" s="230"/>
      <c r="S98" s="230"/>
      <c r="T98" s="230"/>
      <c r="U98" s="230"/>
      <c r="V98" s="230"/>
      <c r="W98" s="230"/>
      <c r="X98" s="230"/>
      <c r="Y98" s="230"/>
      <c r="Z98" s="230">
        <v>0</v>
      </c>
      <c r="AA98" s="230">
        <v>0</v>
      </c>
      <c r="AB98" s="230">
        <v>0</v>
      </c>
      <c r="AC98" s="230">
        <v>0</v>
      </c>
      <c r="AD98" s="230">
        <v>0</v>
      </c>
      <c r="AE98" s="230">
        <v>0</v>
      </c>
      <c r="AF98" s="230">
        <v>0</v>
      </c>
      <c r="AG98" s="230">
        <v>0</v>
      </c>
      <c r="AH98" s="230">
        <v>0</v>
      </c>
      <c r="AI98" s="230">
        <v>0</v>
      </c>
      <c r="AJ98" s="230">
        <v>0</v>
      </c>
      <c r="AK98" s="230">
        <v>0</v>
      </c>
      <c r="AL98" s="230">
        <v>0</v>
      </c>
      <c r="AM98" s="230">
        <v>0</v>
      </c>
      <c r="AN98" s="230">
        <v>0</v>
      </c>
      <c r="AO98" s="230">
        <v>1</v>
      </c>
      <c r="AP98" s="230">
        <v>2</v>
      </c>
      <c r="AQ98" s="230">
        <v>0</v>
      </c>
      <c r="AR98" s="230">
        <v>16</v>
      </c>
      <c r="AS98" s="230">
        <v>28</v>
      </c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114">
        <f t="shared" ref="BR98:BR100" si="78">SUM(R98:BQ98)</f>
        <v>47</v>
      </c>
    </row>
    <row r="99" spans="1:70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8"/>
      <c r="Q99" s="219" t="s">
        <v>935</v>
      </c>
      <c r="R99" s="230"/>
      <c r="S99" s="230"/>
      <c r="T99" s="230"/>
      <c r="U99" s="230"/>
      <c r="V99" s="230"/>
      <c r="W99" s="230"/>
      <c r="X99" s="230"/>
      <c r="Y99" s="230"/>
      <c r="Z99" s="230">
        <v>0</v>
      </c>
      <c r="AA99" s="230">
        <v>0</v>
      </c>
      <c r="AB99" s="230">
        <v>0</v>
      </c>
      <c r="AC99" s="230">
        <v>0</v>
      </c>
      <c r="AD99" s="230">
        <v>0</v>
      </c>
      <c r="AE99" s="230">
        <v>1</v>
      </c>
      <c r="AF99" s="230">
        <v>0</v>
      </c>
      <c r="AG99" s="230">
        <v>0</v>
      </c>
      <c r="AH99" s="230">
        <v>1</v>
      </c>
      <c r="AI99" s="230">
        <v>1</v>
      </c>
      <c r="AJ99" s="230">
        <v>2</v>
      </c>
      <c r="AK99" s="230">
        <v>2</v>
      </c>
      <c r="AL99" s="230">
        <v>6</v>
      </c>
      <c r="AM99" s="230">
        <v>2</v>
      </c>
      <c r="AN99" s="230">
        <v>1</v>
      </c>
      <c r="AO99" s="230">
        <v>1</v>
      </c>
      <c r="AP99" s="230">
        <v>3</v>
      </c>
      <c r="AQ99" s="230">
        <v>3</v>
      </c>
      <c r="AR99" s="230">
        <v>5</v>
      </c>
      <c r="AS99" s="230">
        <v>11</v>
      </c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114">
        <f t="shared" si="78"/>
        <v>39</v>
      </c>
    </row>
    <row r="100" spans="1:70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8"/>
      <c r="Q100" s="221" t="s">
        <v>633</v>
      </c>
      <c r="R100" s="222" t="str">
        <f t="shared" ref="R100:BQ100" si="79">IF(ISBLANK(R98),"-",R98+R99)</f>
        <v>-</v>
      </c>
      <c r="S100" s="222" t="str">
        <f t="shared" si="79"/>
        <v>-</v>
      </c>
      <c r="T100" s="222" t="str">
        <f t="shared" si="79"/>
        <v>-</v>
      </c>
      <c r="U100" s="222" t="str">
        <f t="shared" si="79"/>
        <v>-</v>
      </c>
      <c r="V100" s="222" t="str">
        <f t="shared" si="79"/>
        <v>-</v>
      </c>
      <c r="W100" s="222" t="str">
        <f t="shared" si="79"/>
        <v>-</v>
      </c>
      <c r="X100" s="222" t="str">
        <f t="shared" si="79"/>
        <v>-</v>
      </c>
      <c r="Y100" s="222" t="str">
        <f t="shared" si="79"/>
        <v>-</v>
      </c>
      <c r="Z100" s="222">
        <f t="shared" si="79"/>
        <v>0</v>
      </c>
      <c r="AA100" s="222">
        <f t="shared" si="79"/>
        <v>0</v>
      </c>
      <c r="AB100" s="222">
        <f t="shared" si="79"/>
        <v>0</v>
      </c>
      <c r="AC100" s="222">
        <f t="shared" si="79"/>
        <v>0</v>
      </c>
      <c r="AD100" s="222">
        <f t="shared" si="79"/>
        <v>0</v>
      </c>
      <c r="AE100" s="222">
        <f t="shared" si="79"/>
        <v>1</v>
      </c>
      <c r="AF100" s="222">
        <f t="shared" si="79"/>
        <v>0</v>
      </c>
      <c r="AG100" s="222">
        <f t="shared" si="79"/>
        <v>0</v>
      </c>
      <c r="AH100" s="222">
        <f t="shared" si="79"/>
        <v>1</v>
      </c>
      <c r="AI100" s="222">
        <f t="shared" si="79"/>
        <v>1</v>
      </c>
      <c r="AJ100" s="222">
        <f t="shared" si="79"/>
        <v>2</v>
      </c>
      <c r="AK100" s="222">
        <f t="shared" si="79"/>
        <v>2</v>
      </c>
      <c r="AL100" s="222">
        <f t="shared" si="79"/>
        <v>6</v>
      </c>
      <c r="AM100" s="222">
        <f t="shared" si="79"/>
        <v>2</v>
      </c>
      <c r="AN100" s="222">
        <f t="shared" si="79"/>
        <v>1</v>
      </c>
      <c r="AO100" s="222">
        <f t="shared" si="79"/>
        <v>2</v>
      </c>
      <c r="AP100" s="222">
        <f t="shared" si="79"/>
        <v>5</v>
      </c>
      <c r="AQ100" s="222">
        <f t="shared" si="79"/>
        <v>3</v>
      </c>
      <c r="AR100" s="222">
        <f t="shared" si="79"/>
        <v>21</v>
      </c>
      <c r="AS100" s="222">
        <f t="shared" si="79"/>
        <v>39</v>
      </c>
      <c r="AT100" s="222" t="str">
        <f t="shared" si="79"/>
        <v>-</v>
      </c>
      <c r="AU100" s="222" t="str">
        <f t="shared" si="79"/>
        <v>-</v>
      </c>
      <c r="AV100" s="222" t="str">
        <f t="shared" si="79"/>
        <v>-</v>
      </c>
      <c r="AW100" s="222" t="str">
        <f t="shared" si="79"/>
        <v>-</v>
      </c>
      <c r="AX100" s="222" t="str">
        <f t="shared" si="79"/>
        <v>-</v>
      </c>
      <c r="AY100" s="222" t="str">
        <f t="shared" si="79"/>
        <v>-</v>
      </c>
      <c r="AZ100" s="222" t="str">
        <f t="shared" si="79"/>
        <v>-</v>
      </c>
      <c r="BA100" s="222" t="str">
        <f t="shared" si="79"/>
        <v>-</v>
      </c>
      <c r="BB100" s="222" t="str">
        <f t="shared" si="79"/>
        <v>-</v>
      </c>
      <c r="BC100" s="222" t="str">
        <f t="shared" si="79"/>
        <v>-</v>
      </c>
      <c r="BD100" s="222" t="str">
        <f t="shared" si="79"/>
        <v>-</v>
      </c>
      <c r="BE100" s="222" t="str">
        <f t="shared" si="79"/>
        <v>-</v>
      </c>
      <c r="BF100" s="222" t="str">
        <f t="shared" si="79"/>
        <v>-</v>
      </c>
      <c r="BG100" s="222" t="str">
        <f t="shared" si="79"/>
        <v>-</v>
      </c>
      <c r="BH100" s="222" t="str">
        <f t="shared" si="79"/>
        <v>-</v>
      </c>
      <c r="BI100" s="222" t="str">
        <f t="shared" si="79"/>
        <v>-</v>
      </c>
      <c r="BJ100" s="222" t="str">
        <f t="shared" si="79"/>
        <v>-</v>
      </c>
      <c r="BK100" s="222" t="str">
        <f t="shared" si="79"/>
        <v>-</v>
      </c>
      <c r="BL100" s="222" t="str">
        <f t="shared" si="79"/>
        <v>-</v>
      </c>
      <c r="BM100" s="222" t="str">
        <f t="shared" si="79"/>
        <v>-</v>
      </c>
      <c r="BN100" s="222" t="str">
        <f t="shared" si="79"/>
        <v>-</v>
      </c>
      <c r="BO100" s="222" t="str">
        <f t="shared" si="79"/>
        <v>-</v>
      </c>
      <c r="BP100" s="222" t="str">
        <f t="shared" si="79"/>
        <v>-</v>
      </c>
      <c r="BQ100" s="222" t="str">
        <f t="shared" si="79"/>
        <v>-</v>
      </c>
      <c r="BR100" s="117">
        <f t="shared" si="78"/>
        <v>86</v>
      </c>
    </row>
    <row r="101" spans="1:70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8"/>
      <c r="Q101" s="219" t="s">
        <v>936</v>
      </c>
      <c r="R101" s="223" t="str">
        <f t="shared" ref="R101:BQ101" si="80">IF(ISNUMBER(R100),(IF(R100&gt;0,(100/(R98+R99))*R98,"-")),"-")</f>
        <v>-</v>
      </c>
      <c r="S101" s="223" t="str">
        <f t="shared" si="80"/>
        <v>-</v>
      </c>
      <c r="T101" s="223" t="str">
        <f t="shared" si="80"/>
        <v>-</v>
      </c>
      <c r="U101" s="223" t="str">
        <f t="shared" si="80"/>
        <v>-</v>
      </c>
      <c r="V101" s="223" t="str">
        <f t="shared" si="80"/>
        <v>-</v>
      </c>
      <c r="W101" s="223" t="str">
        <f t="shared" si="80"/>
        <v>-</v>
      </c>
      <c r="X101" s="223" t="str">
        <f t="shared" si="80"/>
        <v>-</v>
      </c>
      <c r="Y101" s="223" t="str">
        <f t="shared" si="80"/>
        <v>-</v>
      </c>
      <c r="Z101" s="223" t="str">
        <f t="shared" si="80"/>
        <v>-</v>
      </c>
      <c r="AA101" s="223" t="str">
        <f t="shared" si="80"/>
        <v>-</v>
      </c>
      <c r="AB101" s="223" t="str">
        <f t="shared" si="80"/>
        <v>-</v>
      </c>
      <c r="AC101" s="223" t="str">
        <f t="shared" si="80"/>
        <v>-</v>
      </c>
      <c r="AD101" s="223" t="str">
        <f t="shared" si="80"/>
        <v>-</v>
      </c>
      <c r="AE101" s="223">
        <f t="shared" si="80"/>
        <v>0</v>
      </c>
      <c r="AF101" s="223" t="str">
        <f t="shared" si="80"/>
        <v>-</v>
      </c>
      <c r="AG101" s="223" t="str">
        <f t="shared" si="80"/>
        <v>-</v>
      </c>
      <c r="AH101" s="223">
        <f t="shared" si="80"/>
        <v>0</v>
      </c>
      <c r="AI101" s="223">
        <f t="shared" si="80"/>
        <v>0</v>
      </c>
      <c r="AJ101" s="223">
        <f t="shared" si="80"/>
        <v>0</v>
      </c>
      <c r="AK101" s="223">
        <f t="shared" si="80"/>
        <v>0</v>
      </c>
      <c r="AL101" s="223">
        <f t="shared" si="80"/>
        <v>0</v>
      </c>
      <c r="AM101" s="223">
        <f t="shared" si="80"/>
        <v>0</v>
      </c>
      <c r="AN101" s="223">
        <f t="shared" si="80"/>
        <v>0</v>
      </c>
      <c r="AO101" s="223">
        <f t="shared" si="80"/>
        <v>50</v>
      </c>
      <c r="AP101" s="223">
        <f t="shared" si="80"/>
        <v>40</v>
      </c>
      <c r="AQ101" s="223">
        <f t="shared" si="80"/>
        <v>0</v>
      </c>
      <c r="AR101" s="223">
        <f t="shared" si="80"/>
        <v>76.19047619047619</v>
      </c>
      <c r="AS101" s="223">
        <f t="shared" si="80"/>
        <v>71.794871794871796</v>
      </c>
      <c r="AT101" s="223" t="str">
        <f t="shared" si="80"/>
        <v>-</v>
      </c>
      <c r="AU101" s="223" t="str">
        <f t="shared" si="80"/>
        <v>-</v>
      </c>
      <c r="AV101" s="223" t="str">
        <f t="shared" si="80"/>
        <v>-</v>
      </c>
      <c r="AW101" s="223" t="str">
        <f t="shared" si="80"/>
        <v>-</v>
      </c>
      <c r="AX101" s="223" t="str">
        <f t="shared" si="80"/>
        <v>-</v>
      </c>
      <c r="AY101" s="223" t="str">
        <f t="shared" si="80"/>
        <v>-</v>
      </c>
      <c r="AZ101" s="223" t="str">
        <f t="shared" si="80"/>
        <v>-</v>
      </c>
      <c r="BA101" s="223" t="str">
        <f t="shared" si="80"/>
        <v>-</v>
      </c>
      <c r="BB101" s="223" t="str">
        <f t="shared" si="80"/>
        <v>-</v>
      </c>
      <c r="BC101" s="223" t="str">
        <f t="shared" si="80"/>
        <v>-</v>
      </c>
      <c r="BD101" s="223" t="str">
        <f t="shared" si="80"/>
        <v>-</v>
      </c>
      <c r="BE101" s="223" t="str">
        <f t="shared" si="80"/>
        <v>-</v>
      </c>
      <c r="BF101" s="223" t="str">
        <f t="shared" si="80"/>
        <v>-</v>
      </c>
      <c r="BG101" s="223" t="str">
        <f t="shared" si="80"/>
        <v>-</v>
      </c>
      <c r="BH101" s="223" t="str">
        <f t="shared" si="80"/>
        <v>-</v>
      </c>
      <c r="BI101" s="223" t="str">
        <f t="shared" si="80"/>
        <v>-</v>
      </c>
      <c r="BJ101" s="223" t="str">
        <f t="shared" si="80"/>
        <v>-</v>
      </c>
      <c r="BK101" s="223" t="str">
        <f t="shared" si="80"/>
        <v>-</v>
      </c>
      <c r="BL101" s="223" t="str">
        <f t="shared" si="80"/>
        <v>-</v>
      </c>
      <c r="BM101" s="223" t="str">
        <f t="shared" si="80"/>
        <v>-</v>
      </c>
      <c r="BN101" s="223" t="str">
        <f t="shared" si="80"/>
        <v>-</v>
      </c>
      <c r="BO101" s="223" t="str">
        <f t="shared" si="80"/>
        <v>-</v>
      </c>
      <c r="BP101" s="223" t="str">
        <f t="shared" si="80"/>
        <v>-</v>
      </c>
      <c r="BQ101" s="223" t="str">
        <f t="shared" si="80"/>
        <v>-</v>
      </c>
      <c r="BR101" s="270">
        <f t="shared" ref="BR101:BR102" si="81">AVERAGE(R101:BQ101)</f>
        <v>18.306565229642153</v>
      </c>
    </row>
    <row r="102" spans="1:70" x14ac:dyDescent="0.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9"/>
      <c r="Q102" s="224" t="s">
        <v>937</v>
      </c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225"/>
      <c r="BP102" s="225"/>
      <c r="BQ102" s="225"/>
      <c r="BR102" s="122" t="e">
        <f t="shared" si="81"/>
        <v>#DIV/0!</v>
      </c>
    </row>
    <row r="103" spans="1:70" ht="12.75" customHeight="1" x14ac:dyDescent="0.2">
      <c r="A103" s="302" t="s">
        <v>15</v>
      </c>
      <c r="B103" s="295" t="s">
        <v>597</v>
      </c>
      <c r="C103" s="291" t="s">
        <v>449</v>
      </c>
      <c r="D103" s="291" t="s">
        <v>76</v>
      </c>
      <c r="E103" s="295" t="s">
        <v>387</v>
      </c>
      <c r="F103" s="295"/>
      <c r="G103" s="291" t="s">
        <v>389</v>
      </c>
      <c r="H103" s="298" t="s">
        <v>1142</v>
      </c>
      <c r="I103" s="291" t="s">
        <v>103</v>
      </c>
      <c r="J103" s="295"/>
      <c r="K103" s="291"/>
      <c r="L103" s="295"/>
      <c r="M103" s="295"/>
      <c r="N103" s="295"/>
      <c r="O103" s="295"/>
      <c r="P103" s="301"/>
      <c r="Q103" s="219" t="s">
        <v>934</v>
      </c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>
        <v>66</v>
      </c>
      <c r="AU103" s="230">
        <v>105</v>
      </c>
      <c r="AV103" s="230">
        <v>71</v>
      </c>
      <c r="AW103" s="230">
        <v>110</v>
      </c>
      <c r="AX103" s="230">
        <v>116</v>
      </c>
      <c r="AY103" s="230">
        <v>153</v>
      </c>
      <c r="AZ103" s="230">
        <v>206</v>
      </c>
      <c r="BA103" s="230">
        <v>277</v>
      </c>
      <c r="BB103" s="230">
        <v>298</v>
      </c>
      <c r="BC103" s="230">
        <v>217</v>
      </c>
      <c r="BD103" s="230">
        <v>149</v>
      </c>
      <c r="BE103" s="230">
        <v>3</v>
      </c>
      <c r="BF103" s="230">
        <v>30</v>
      </c>
      <c r="BG103" s="230"/>
      <c r="BH103" s="230"/>
      <c r="BI103" s="230"/>
      <c r="BJ103" s="230"/>
      <c r="BK103" s="230"/>
      <c r="BL103" s="230"/>
      <c r="BM103" s="230"/>
      <c r="BN103" s="230"/>
      <c r="BO103" s="230"/>
      <c r="BP103" s="230"/>
      <c r="BQ103" s="230"/>
      <c r="BR103" s="114">
        <f t="shared" ref="BR103:BR105" si="82">SUM(R103:BQ103)</f>
        <v>1801</v>
      </c>
    </row>
    <row r="104" spans="1:70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8"/>
      <c r="Q104" s="219" t="s">
        <v>935</v>
      </c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>
        <v>39</v>
      </c>
      <c r="AU104" s="230">
        <v>76</v>
      </c>
      <c r="AV104" s="230">
        <v>61</v>
      </c>
      <c r="AW104" s="230">
        <v>29</v>
      </c>
      <c r="AX104" s="230">
        <v>67</v>
      </c>
      <c r="AY104" s="230">
        <v>67</v>
      </c>
      <c r="AZ104" s="230">
        <v>137</v>
      </c>
      <c r="BA104" s="230">
        <v>203</v>
      </c>
      <c r="BB104" s="230">
        <v>108</v>
      </c>
      <c r="BC104" s="230">
        <v>98</v>
      </c>
      <c r="BD104" s="230">
        <v>61</v>
      </c>
      <c r="BE104" s="230">
        <v>4</v>
      </c>
      <c r="BF104" s="230">
        <v>10</v>
      </c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/>
      <c r="BQ104" s="230"/>
      <c r="BR104" s="114">
        <f t="shared" si="82"/>
        <v>960</v>
      </c>
    </row>
    <row r="105" spans="1:70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8"/>
      <c r="Q105" s="221" t="s">
        <v>633</v>
      </c>
      <c r="R105" s="222" t="str">
        <f t="shared" ref="R105:BQ105" si="83">IF(ISBLANK(R103),"-",R103+R104)</f>
        <v>-</v>
      </c>
      <c r="S105" s="222" t="str">
        <f t="shared" si="83"/>
        <v>-</v>
      </c>
      <c r="T105" s="222" t="str">
        <f t="shared" si="83"/>
        <v>-</v>
      </c>
      <c r="U105" s="222" t="str">
        <f t="shared" si="83"/>
        <v>-</v>
      </c>
      <c r="V105" s="222" t="str">
        <f t="shared" si="83"/>
        <v>-</v>
      </c>
      <c r="W105" s="222" t="str">
        <f t="shared" si="83"/>
        <v>-</v>
      </c>
      <c r="X105" s="222" t="str">
        <f t="shared" si="83"/>
        <v>-</v>
      </c>
      <c r="Y105" s="222" t="str">
        <f t="shared" si="83"/>
        <v>-</v>
      </c>
      <c r="Z105" s="222" t="str">
        <f t="shared" si="83"/>
        <v>-</v>
      </c>
      <c r="AA105" s="222" t="str">
        <f t="shared" si="83"/>
        <v>-</v>
      </c>
      <c r="AB105" s="222" t="str">
        <f t="shared" si="83"/>
        <v>-</v>
      </c>
      <c r="AC105" s="222" t="str">
        <f t="shared" si="83"/>
        <v>-</v>
      </c>
      <c r="AD105" s="222" t="str">
        <f t="shared" si="83"/>
        <v>-</v>
      </c>
      <c r="AE105" s="222" t="str">
        <f t="shared" si="83"/>
        <v>-</v>
      </c>
      <c r="AF105" s="222" t="str">
        <f t="shared" si="83"/>
        <v>-</v>
      </c>
      <c r="AG105" s="222" t="str">
        <f t="shared" si="83"/>
        <v>-</v>
      </c>
      <c r="AH105" s="222" t="str">
        <f t="shared" si="83"/>
        <v>-</v>
      </c>
      <c r="AI105" s="222" t="str">
        <f t="shared" si="83"/>
        <v>-</v>
      </c>
      <c r="AJ105" s="222" t="str">
        <f t="shared" si="83"/>
        <v>-</v>
      </c>
      <c r="AK105" s="222" t="str">
        <f t="shared" si="83"/>
        <v>-</v>
      </c>
      <c r="AL105" s="222" t="str">
        <f t="shared" si="83"/>
        <v>-</v>
      </c>
      <c r="AM105" s="222" t="str">
        <f t="shared" si="83"/>
        <v>-</v>
      </c>
      <c r="AN105" s="222" t="str">
        <f t="shared" si="83"/>
        <v>-</v>
      </c>
      <c r="AO105" s="222" t="str">
        <f t="shared" si="83"/>
        <v>-</v>
      </c>
      <c r="AP105" s="222" t="str">
        <f t="shared" si="83"/>
        <v>-</v>
      </c>
      <c r="AQ105" s="222" t="str">
        <f t="shared" si="83"/>
        <v>-</v>
      </c>
      <c r="AR105" s="222" t="str">
        <f t="shared" si="83"/>
        <v>-</v>
      </c>
      <c r="AS105" s="222" t="str">
        <f t="shared" si="83"/>
        <v>-</v>
      </c>
      <c r="AT105" s="222">
        <f t="shared" si="83"/>
        <v>105</v>
      </c>
      <c r="AU105" s="222">
        <f t="shared" si="83"/>
        <v>181</v>
      </c>
      <c r="AV105" s="222">
        <f t="shared" si="83"/>
        <v>132</v>
      </c>
      <c r="AW105" s="222">
        <f t="shared" si="83"/>
        <v>139</v>
      </c>
      <c r="AX105" s="222">
        <f t="shared" si="83"/>
        <v>183</v>
      </c>
      <c r="AY105" s="222">
        <f t="shared" si="83"/>
        <v>220</v>
      </c>
      <c r="AZ105" s="222">
        <f t="shared" si="83"/>
        <v>343</v>
      </c>
      <c r="BA105" s="222">
        <f t="shared" si="83"/>
        <v>480</v>
      </c>
      <c r="BB105" s="222">
        <f t="shared" si="83"/>
        <v>406</v>
      </c>
      <c r="BC105" s="222">
        <f t="shared" si="83"/>
        <v>315</v>
      </c>
      <c r="BD105" s="222">
        <f t="shared" si="83"/>
        <v>210</v>
      </c>
      <c r="BE105" s="222">
        <f t="shared" si="83"/>
        <v>7</v>
      </c>
      <c r="BF105" s="222">
        <f t="shared" si="83"/>
        <v>40</v>
      </c>
      <c r="BG105" s="222" t="str">
        <f t="shared" si="83"/>
        <v>-</v>
      </c>
      <c r="BH105" s="222" t="str">
        <f t="shared" si="83"/>
        <v>-</v>
      </c>
      <c r="BI105" s="222" t="str">
        <f t="shared" si="83"/>
        <v>-</v>
      </c>
      <c r="BJ105" s="222" t="str">
        <f t="shared" si="83"/>
        <v>-</v>
      </c>
      <c r="BK105" s="222" t="str">
        <f t="shared" si="83"/>
        <v>-</v>
      </c>
      <c r="BL105" s="222" t="str">
        <f t="shared" si="83"/>
        <v>-</v>
      </c>
      <c r="BM105" s="222" t="str">
        <f t="shared" si="83"/>
        <v>-</v>
      </c>
      <c r="BN105" s="222" t="str">
        <f t="shared" si="83"/>
        <v>-</v>
      </c>
      <c r="BO105" s="222" t="str">
        <f t="shared" si="83"/>
        <v>-</v>
      </c>
      <c r="BP105" s="222" t="str">
        <f t="shared" si="83"/>
        <v>-</v>
      </c>
      <c r="BQ105" s="222" t="str">
        <f t="shared" si="83"/>
        <v>-</v>
      </c>
      <c r="BR105" s="117">
        <f t="shared" si="82"/>
        <v>2761</v>
      </c>
    </row>
    <row r="106" spans="1:70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8"/>
      <c r="Q106" s="219" t="s">
        <v>936</v>
      </c>
      <c r="R106" s="223" t="str">
        <f t="shared" ref="R106:BQ106" si="84">IF(ISNUMBER(R105),(IF(R105&gt;0,(100/(R103+R104))*R103,"-")),"-")</f>
        <v>-</v>
      </c>
      <c r="S106" s="223" t="str">
        <f t="shared" si="84"/>
        <v>-</v>
      </c>
      <c r="T106" s="223" t="str">
        <f t="shared" si="84"/>
        <v>-</v>
      </c>
      <c r="U106" s="223" t="str">
        <f t="shared" si="84"/>
        <v>-</v>
      </c>
      <c r="V106" s="223" t="str">
        <f t="shared" si="84"/>
        <v>-</v>
      </c>
      <c r="W106" s="223" t="str">
        <f t="shared" si="84"/>
        <v>-</v>
      </c>
      <c r="X106" s="223" t="str">
        <f t="shared" si="84"/>
        <v>-</v>
      </c>
      <c r="Y106" s="223" t="str">
        <f t="shared" si="84"/>
        <v>-</v>
      </c>
      <c r="Z106" s="223" t="str">
        <f t="shared" si="84"/>
        <v>-</v>
      </c>
      <c r="AA106" s="223" t="str">
        <f t="shared" si="84"/>
        <v>-</v>
      </c>
      <c r="AB106" s="223" t="str">
        <f t="shared" si="84"/>
        <v>-</v>
      </c>
      <c r="AC106" s="223" t="str">
        <f t="shared" si="84"/>
        <v>-</v>
      </c>
      <c r="AD106" s="223" t="str">
        <f t="shared" si="84"/>
        <v>-</v>
      </c>
      <c r="AE106" s="223" t="str">
        <f t="shared" si="84"/>
        <v>-</v>
      </c>
      <c r="AF106" s="223" t="str">
        <f t="shared" si="84"/>
        <v>-</v>
      </c>
      <c r="AG106" s="223" t="str">
        <f t="shared" si="84"/>
        <v>-</v>
      </c>
      <c r="AH106" s="223" t="str">
        <f t="shared" si="84"/>
        <v>-</v>
      </c>
      <c r="AI106" s="223" t="str">
        <f t="shared" si="84"/>
        <v>-</v>
      </c>
      <c r="AJ106" s="223" t="str">
        <f t="shared" si="84"/>
        <v>-</v>
      </c>
      <c r="AK106" s="223" t="str">
        <f t="shared" si="84"/>
        <v>-</v>
      </c>
      <c r="AL106" s="223" t="str">
        <f t="shared" si="84"/>
        <v>-</v>
      </c>
      <c r="AM106" s="223" t="str">
        <f t="shared" si="84"/>
        <v>-</v>
      </c>
      <c r="AN106" s="223" t="str">
        <f t="shared" si="84"/>
        <v>-</v>
      </c>
      <c r="AO106" s="223" t="str">
        <f t="shared" si="84"/>
        <v>-</v>
      </c>
      <c r="AP106" s="223" t="str">
        <f t="shared" si="84"/>
        <v>-</v>
      </c>
      <c r="AQ106" s="223" t="str">
        <f t="shared" si="84"/>
        <v>-</v>
      </c>
      <c r="AR106" s="223" t="str">
        <f t="shared" si="84"/>
        <v>-</v>
      </c>
      <c r="AS106" s="223" t="str">
        <f t="shared" si="84"/>
        <v>-</v>
      </c>
      <c r="AT106" s="223">
        <f t="shared" si="84"/>
        <v>62.857142857142854</v>
      </c>
      <c r="AU106" s="223">
        <f t="shared" si="84"/>
        <v>58.011049723756912</v>
      </c>
      <c r="AV106" s="223">
        <f t="shared" si="84"/>
        <v>53.787878787878789</v>
      </c>
      <c r="AW106" s="223">
        <f t="shared" si="84"/>
        <v>79.136690647482013</v>
      </c>
      <c r="AX106" s="223">
        <f t="shared" si="84"/>
        <v>63.387978142076506</v>
      </c>
      <c r="AY106" s="223">
        <f t="shared" si="84"/>
        <v>69.545454545454547</v>
      </c>
      <c r="AZ106" s="223">
        <f t="shared" si="84"/>
        <v>60.058309037900877</v>
      </c>
      <c r="BA106" s="223">
        <f t="shared" si="84"/>
        <v>57.708333333333336</v>
      </c>
      <c r="BB106" s="223">
        <f t="shared" si="84"/>
        <v>73.399014778325125</v>
      </c>
      <c r="BC106" s="223">
        <f t="shared" si="84"/>
        <v>68.888888888888886</v>
      </c>
      <c r="BD106" s="223">
        <f t="shared" si="84"/>
        <v>70.952380952380949</v>
      </c>
      <c r="BE106" s="223">
        <f t="shared" si="84"/>
        <v>42.857142857142861</v>
      </c>
      <c r="BF106" s="223">
        <f t="shared" si="84"/>
        <v>75</v>
      </c>
      <c r="BG106" s="223" t="str">
        <f t="shared" si="84"/>
        <v>-</v>
      </c>
      <c r="BH106" s="223" t="str">
        <f t="shared" si="84"/>
        <v>-</v>
      </c>
      <c r="BI106" s="223" t="str">
        <f t="shared" si="84"/>
        <v>-</v>
      </c>
      <c r="BJ106" s="223" t="str">
        <f t="shared" si="84"/>
        <v>-</v>
      </c>
      <c r="BK106" s="223" t="str">
        <f t="shared" si="84"/>
        <v>-</v>
      </c>
      <c r="BL106" s="223" t="str">
        <f t="shared" si="84"/>
        <v>-</v>
      </c>
      <c r="BM106" s="223" t="str">
        <f t="shared" si="84"/>
        <v>-</v>
      </c>
      <c r="BN106" s="223" t="str">
        <f t="shared" si="84"/>
        <v>-</v>
      </c>
      <c r="BO106" s="223" t="str">
        <f t="shared" si="84"/>
        <v>-</v>
      </c>
      <c r="BP106" s="223" t="str">
        <f t="shared" si="84"/>
        <v>-</v>
      </c>
      <c r="BQ106" s="223" t="str">
        <f t="shared" si="84"/>
        <v>-</v>
      </c>
      <c r="BR106" s="270">
        <f t="shared" ref="BR106:BR107" si="85">AVERAGE(R106:BQ106)</f>
        <v>64.276174196289517</v>
      </c>
    </row>
    <row r="107" spans="1:70" x14ac:dyDescent="0.2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9"/>
      <c r="Q107" s="224" t="s">
        <v>937</v>
      </c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5"/>
      <c r="BN107" s="225"/>
      <c r="BO107" s="225"/>
      <c r="BP107" s="225"/>
      <c r="BQ107" s="225"/>
      <c r="BR107" s="122" t="e">
        <f t="shared" si="85"/>
        <v>#DIV/0!</v>
      </c>
    </row>
    <row r="108" spans="1:70" ht="12.75" customHeight="1" x14ac:dyDescent="0.2">
      <c r="A108" s="302" t="s">
        <v>15</v>
      </c>
      <c r="B108" s="295" t="s">
        <v>598</v>
      </c>
      <c r="C108" s="291" t="s">
        <v>449</v>
      </c>
      <c r="D108" s="291" t="s">
        <v>76</v>
      </c>
      <c r="E108" s="295" t="s">
        <v>229</v>
      </c>
      <c r="F108" s="295"/>
      <c r="G108" s="291" t="s">
        <v>390</v>
      </c>
      <c r="H108" s="298" t="s">
        <v>103</v>
      </c>
      <c r="I108" s="291" t="s">
        <v>365</v>
      </c>
      <c r="J108" s="295"/>
      <c r="K108" s="291"/>
      <c r="L108" s="295"/>
      <c r="M108" s="295"/>
      <c r="N108" s="295"/>
      <c r="O108" s="295"/>
      <c r="P108" s="301"/>
      <c r="Q108" s="219" t="s">
        <v>934</v>
      </c>
      <c r="R108" s="230"/>
      <c r="S108" s="230"/>
      <c r="T108" s="230"/>
      <c r="U108" s="230"/>
      <c r="V108" s="230"/>
      <c r="W108" s="230"/>
      <c r="X108" s="230"/>
      <c r="Y108" s="230"/>
      <c r="Z108" s="230">
        <v>0</v>
      </c>
      <c r="AA108" s="230">
        <v>0</v>
      </c>
      <c r="AB108" s="230">
        <v>0</v>
      </c>
      <c r="AC108" s="230">
        <v>0</v>
      </c>
      <c r="AD108" s="230">
        <v>0</v>
      </c>
      <c r="AE108" s="230">
        <v>0</v>
      </c>
      <c r="AF108" s="230">
        <v>0</v>
      </c>
      <c r="AG108" s="230">
        <v>0</v>
      </c>
      <c r="AH108" s="220">
        <v>0</v>
      </c>
      <c r="AI108" s="220">
        <v>0</v>
      </c>
      <c r="AJ108" s="230">
        <v>0</v>
      </c>
      <c r="AK108" s="230">
        <v>0</v>
      </c>
      <c r="AL108" s="230">
        <v>0</v>
      </c>
      <c r="AM108" s="230">
        <v>0</v>
      </c>
      <c r="AN108" s="230">
        <v>0</v>
      </c>
      <c r="AO108" s="230">
        <v>0</v>
      </c>
      <c r="AP108" s="230">
        <v>0</v>
      </c>
      <c r="AQ108" s="230">
        <v>0</v>
      </c>
      <c r="AR108" s="230">
        <v>1</v>
      </c>
      <c r="AS108" s="230">
        <v>1</v>
      </c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0"/>
      <c r="BN108" s="230"/>
      <c r="BO108" s="230"/>
      <c r="BP108" s="230"/>
      <c r="BQ108" s="230"/>
      <c r="BR108" s="114">
        <f t="shared" ref="BR108:BR110" si="86">SUM(R108:BQ108)</f>
        <v>2</v>
      </c>
    </row>
    <row r="109" spans="1:70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8"/>
      <c r="Q109" s="219" t="s">
        <v>935</v>
      </c>
      <c r="R109" s="230"/>
      <c r="S109" s="230"/>
      <c r="T109" s="230"/>
      <c r="U109" s="230"/>
      <c r="V109" s="230"/>
      <c r="W109" s="230"/>
      <c r="X109" s="230"/>
      <c r="Y109" s="230"/>
      <c r="Z109" s="230">
        <v>0</v>
      </c>
      <c r="AA109" s="230">
        <v>0</v>
      </c>
      <c r="AB109" s="230">
        <v>0</v>
      </c>
      <c r="AC109" s="230">
        <v>0</v>
      </c>
      <c r="AD109" s="230">
        <v>0</v>
      </c>
      <c r="AE109" s="230">
        <v>0</v>
      </c>
      <c r="AF109" s="230">
        <v>0</v>
      </c>
      <c r="AG109" s="230">
        <v>0</v>
      </c>
      <c r="AH109" s="220">
        <v>0</v>
      </c>
      <c r="AI109" s="220">
        <v>0</v>
      </c>
      <c r="AJ109" s="230">
        <v>1</v>
      </c>
      <c r="AK109" s="230">
        <v>0</v>
      </c>
      <c r="AL109" s="230">
        <v>1</v>
      </c>
      <c r="AM109" s="230">
        <v>1</v>
      </c>
      <c r="AN109" s="230">
        <v>0</v>
      </c>
      <c r="AO109" s="230">
        <v>0</v>
      </c>
      <c r="AP109" s="230">
        <v>1</v>
      </c>
      <c r="AQ109" s="230">
        <v>0</v>
      </c>
      <c r="AR109" s="230">
        <v>2</v>
      </c>
      <c r="AS109" s="230">
        <v>1</v>
      </c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  <c r="BF109" s="230"/>
      <c r="BG109" s="230"/>
      <c r="BH109" s="230"/>
      <c r="BI109" s="230"/>
      <c r="BJ109" s="230"/>
      <c r="BK109" s="230"/>
      <c r="BL109" s="230"/>
      <c r="BM109" s="230"/>
      <c r="BN109" s="230"/>
      <c r="BO109" s="230"/>
      <c r="BP109" s="230"/>
      <c r="BQ109" s="230"/>
      <c r="BR109" s="114">
        <f t="shared" si="86"/>
        <v>7</v>
      </c>
    </row>
    <row r="110" spans="1:70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8"/>
      <c r="Q110" s="221" t="s">
        <v>633</v>
      </c>
      <c r="R110" s="222" t="str">
        <f t="shared" ref="R110:BQ110" si="87">IF(ISBLANK(R108),"-",R108+R109)</f>
        <v>-</v>
      </c>
      <c r="S110" s="222" t="str">
        <f t="shared" si="87"/>
        <v>-</v>
      </c>
      <c r="T110" s="222" t="str">
        <f t="shared" si="87"/>
        <v>-</v>
      </c>
      <c r="U110" s="222" t="str">
        <f t="shared" si="87"/>
        <v>-</v>
      </c>
      <c r="V110" s="222" t="str">
        <f t="shared" si="87"/>
        <v>-</v>
      </c>
      <c r="W110" s="222" t="str">
        <f t="shared" si="87"/>
        <v>-</v>
      </c>
      <c r="X110" s="222" t="str">
        <f t="shared" si="87"/>
        <v>-</v>
      </c>
      <c r="Y110" s="222" t="str">
        <f t="shared" si="87"/>
        <v>-</v>
      </c>
      <c r="Z110" s="222">
        <f t="shared" si="87"/>
        <v>0</v>
      </c>
      <c r="AA110" s="222">
        <f t="shared" si="87"/>
        <v>0</v>
      </c>
      <c r="AB110" s="222">
        <f t="shared" si="87"/>
        <v>0</v>
      </c>
      <c r="AC110" s="222">
        <f t="shared" si="87"/>
        <v>0</v>
      </c>
      <c r="AD110" s="222">
        <f t="shared" si="87"/>
        <v>0</v>
      </c>
      <c r="AE110" s="222">
        <f t="shared" si="87"/>
        <v>0</v>
      </c>
      <c r="AF110" s="222">
        <f t="shared" si="87"/>
        <v>0</v>
      </c>
      <c r="AG110" s="222">
        <f t="shared" si="87"/>
        <v>0</v>
      </c>
      <c r="AH110" s="222">
        <f t="shared" si="87"/>
        <v>0</v>
      </c>
      <c r="AI110" s="222">
        <f t="shared" si="87"/>
        <v>0</v>
      </c>
      <c r="AJ110" s="222">
        <f t="shared" si="87"/>
        <v>1</v>
      </c>
      <c r="AK110" s="222">
        <f t="shared" si="87"/>
        <v>0</v>
      </c>
      <c r="AL110" s="222">
        <f t="shared" si="87"/>
        <v>1</v>
      </c>
      <c r="AM110" s="222">
        <f t="shared" si="87"/>
        <v>1</v>
      </c>
      <c r="AN110" s="222">
        <f t="shared" si="87"/>
        <v>0</v>
      </c>
      <c r="AO110" s="222">
        <f t="shared" si="87"/>
        <v>0</v>
      </c>
      <c r="AP110" s="222">
        <f t="shared" si="87"/>
        <v>1</v>
      </c>
      <c r="AQ110" s="222">
        <f t="shared" si="87"/>
        <v>0</v>
      </c>
      <c r="AR110" s="222">
        <f t="shared" si="87"/>
        <v>3</v>
      </c>
      <c r="AS110" s="222">
        <f t="shared" si="87"/>
        <v>2</v>
      </c>
      <c r="AT110" s="222" t="str">
        <f t="shared" si="87"/>
        <v>-</v>
      </c>
      <c r="AU110" s="222" t="str">
        <f t="shared" si="87"/>
        <v>-</v>
      </c>
      <c r="AV110" s="222" t="str">
        <f t="shared" si="87"/>
        <v>-</v>
      </c>
      <c r="AW110" s="222" t="str">
        <f t="shared" si="87"/>
        <v>-</v>
      </c>
      <c r="AX110" s="222" t="str">
        <f t="shared" si="87"/>
        <v>-</v>
      </c>
      <c r="AY110" s="222" t="str">
        <f t="shared" si="87"/>
        <v>-</v>
      </c>
      <c r="AZ110" s="222" t="str">
        <f t="shared" si="87"/>
        <v>-</v>
      </c>
      <c r="BA110" s="222" t="str">
        <f t="shared" si="87"/>
        <v>-</v>
      </c>
      <c r="BB110" s="222" t="str">
        <f t="shared" si="87"/>
        <v>-</v>
      </c>
      <c r="BC110" s="222" t="str">
        <f t="shared" si="87"/>
        <v>-</v>
      </c>
      <c r="BD110" s="222" t="str">
        <f t="shared" si="87"/>
        <v>-</v>
      </c>
      <c r="BE110" s="222" t="str">
        <f t="shared" si="87"/>
        <v>-</v>
      </c>
      <c r="BF110" s="222" t="str">
        <f t="shared" si="87"/>
        <v>-</v>
      </c>
      <c r="BG110" s="222" t="str">
        <f t="shared" si="87"/>
        <v>-</v>
      </c>
      <c r="BH110" s="222" t="str">
        <f t="shared" si="87"/>
        <v>-</v>
      </c>
      <c r="BI110" s="222" t="str">
        <f t="shared" si="87"/>
        <v>-</v>
      </c>
      <c r="BJ110" s="222" t="str">
        <f t="shared" si="87"/>
        <v>-</v>
      </c>
      <c r="BK110" s="222" t="str">
        <f t="shared" si="87"/>
        <v>-</v>
      </c>
      <c r="BL110" s="222" t="str">
        <f t="shared" si="87"/>
        <v>-</v>
      </c>
      <c r="BM110" s="222" t="str">
        <f t="shared" si="87"/>
        <v>-</v>
      </c>
      <c r="BN110" s="222" t="str">
        <f t="shared" si="87"/>
        <v>-</v>
      </c>
      <c r="BO110" s="222" t="str">
        <f t="shared" si="87"/>
        <v>-</v>
      </c>
      <c r="BP110" s="222" t="str">
        <f t="shared" si="87"/>
        <v>-</v>
      </c>
      <c r="BQ110" s="222" t="str">
        <f t="shared" si="87"/>
        <v>-</v>
      </c>
      <c r="BR110" s="117">
        <f t="shared" si="86"/>
        <v>9</v>
      </c>
    </row>
    <row r="111" spans="1:70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8"/>
      <c r="Q111" s="219" t="s">
        <v>936</v>
      </c>
      <c r="R111" s="223" t="str">
        <f t="shared" ref="R111:BQ111" si="88">IF(ISNUMBER(R110),(IF(R110&gt;0,(100/(R108+R109))*R108,"-")),"-")</f>
        <v>-</v>
      </c>
      <c r="S111" s="223" t="str">
        <f t="shared" si="88"/>
        <v>-</v>
      </c>
      <c r="T111" s="223" t="str">
        <f t="shared" si="88"/>
        <v>-</v>
      </c>
      <c r="U111" s="223" t="str">
        <f t="shared" si="88"/>
        <v>-</v>
      </c>
      <c r="V111" s="223" t="str">
        <f t="shared" si="88"/>
        <v>-</v>
      </c>
      <c r="W111" s="223" t="str">
        <f t="shared" si="88"/>
        <v>-</v>
      </c>
      <c r="X111" s="223" t="str">
        <f t="shared" si="88"/>
        <v>-</v>
      </c>
      <c r="Y111" s="223" t="str">
        <f t="shared" si="88"/>
        <v>-</v>
      </c>
      <c r="Z111" s="223" t="str">
        <f t="shared" si="88"/>
        <v>-</v>
      </c>
      <c r="AA111" s="223" t="str">
        <f t="shared" si="88"/>
        <v>-</v>
      </c>
      <c r="AB111" s="223" t="str">
        <f t="shared" si="88"/>
        <v>-</v>
      </c>
      <c r="AC111" s="223" t="str">
        <f t="shared" si="88"/>
        <v>-</v>
      </c>
      <c r="AD111" s="223" t="str">
        <f t="shared" si="88"/>
        <v>-</v>
      </c>
      <c r="AE111" s="223" t="str">
        <f t="shared" si="88"/>
        <v>-</v>
      </c>
      <c r="AF111" s="223" t="str">
        <f t="shared" si="88"/>
        <v>-</v>
      </c>
      <c r="AG111" s="223" t="str">
        <f t="shared" si="88"/>
        <v>-</v>
      </c>
      <c r="AH111" s="223" t="str">
        <f t="shared" si="88"/>
        <v>-</v>
      </c>
      <c r="AI111" s="223" t="str">
        <f t="shared" si="88"/>
        <v>-</v>
      </c>
      <c r="AJ111" s="223">
        <f t="shared" si="88"/>
        <v>0</v>
      </c>
      <c r="AK111" s="223" t="str">
        <f t="shared" si="88"/>
        <v>-</v>
      </c>
      <c r="AL111" s="223">
        <f t="shared" si="88"/>
        <v>0</v>
      </c>
      <c r="AM111" s="223">
        <f t="shared" si="88"/>
        <v>0</v>
      </c>
      <c r="AN111" s="223" t="str">
        <f t="shared" si="88"/>
        <v>-</v>
      </c>
      <c r="AO111" s="223" t="str">
        <f t="shared" si="88"/>
        <v>-</v>
      </c>
      <c r="AP111" s="223">
        <f t="shared" si="88"/>
        <v>0</v>
      </c>
      <c r="AQ111" s="223" t="str">
        <f t="shared" si="88"/>
        <v>-</v>
      </c>
      <c r="AR111" s="223">
        <f t="shared" si="88"/>
        <v>33.333333333333336</v>
      </c>
      <c r="AS111" s="223">
        <f t="shared" si="88"/>
        <v>50</v>
      </c>
      <c r="AT111" s="223" t="str">
        <f t="shared" si="88"/>
        <v>-</v>
      </c>
      <c r="AU111" s="223" t="str">
        <f t="shared" si="88"/>
        <v>-</v>
      </c>
      <c r="AV111" s="223" t="str">
        <f t="shared" si="88"/>
        <v>-</v>
      </c>
      <c r="AW111" s="223" t="str">
        <f t="shared" si="88"/>
        <v>-</v>
      </c>
      <c r="AX111" s="223" t="str">
        <f t="shared" si="88"/>
        <v>-</v>
      </c>
      <c r="AY111" s="223" t="str">
        <f t="shared" si="88"/>
        <v>-</v>
      </c>
      <c r="AZ111" s="223" t="str">
        <f t="shared" si="88"/>
        <v>-</v>
      </c>
      <c r="BA111" s="223" t="str">
        <f t="shared" si="88"/>
        <v>-</v>
      </c>
      <c r="BB111" s="223" t="str">
        <f t="shared" si="88"/>
        <v>-</v>
      </c>
      <c r="BC111" s="223" t="str">
        <f t="shared" si="88"/>
        <v>-</v>
      </c>
      <c r="BD111" s="223" t="str">
        <f t="shared" si="88"/>
        <v>-</v>
      </c>
      <c r="BE111" s="223" t="str">
        <f t="shared" si="88"/>
        <v>-</v>
      </c>
      <c r="BF111" s="223" t="str">
        <f t="shared" si="88"/>
        <v>-</v>
      </c>
      <c r="BG111" s="223" t="str">
        <f t="shared" si="88"/>
        <v>-</v>
      </c>
      <c r="BH111" s="223" t="str">
        <f t="shared" si="88"/>
        <v>-</v>
      </c>
      <c r="BI111" s="223" t="str">
        <f t="shared" si="88"/>
        <v>-</v>
      </c>
      <c r="BJ111" s="223" t="str">
        <f t="shared" si="88"/>
        <v>-</v>
      </c>
      <c r="BK111" s="223" t="str">
        <f t="shared" si="88"/>
        <v>-</v>
      </c>
      <c r="BL111" s="223" t="str">
        <f t="shared" si="88"/>
        <v>-</v>
      </c>
      <c r="BM111" s="223" t="str">
        <f t="shared" si="88"/>
        <v>-</v>
      </c>
      <c r="BN111" s="223" t="str">
        <f t="shared" si="88"/>
        <v>-</v>
      </c>
      <c r="BO111" s="223" t="str">
        <f t="shared" si="88"/>
        <v>-</v>
      </c>
      <c r="BP111" s="223" t="str">
        <f t="shared" si="88"/>
        <v>-</v>
      </c>
      <c r="BQ111" s="223" t="str">
        <f t="shared" si="88"/>
        <v>-</v>
      </c>
      <c r="BR111" s="270">
        <f t="shared" ref="BR111:BR112" si="89">AVERAGE(R111:BQ111)</f>
        <v>13.888888888888891</v>
      </c>
    </row>
    <row r="112" spans="1:70" x14ac:dyDescent="0.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9"/>
      <c r="Q112" s="224" t="s">
        <v>937</v>
      </c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122" t="e">
        <f t="shared" si="89"/>
        <v>#DIV/0!</v>
      </c>
    </row>
    <row r="113" spans="1:70" ht="12.75" customHeight="1" x14ac:dyDescent="0.2">
      <c r="A113" s="302" t="s">
        <v>15</v>
      </c>
      <c r="B113" s="295" t="s">
        <v>599</v>
      </c>
      <c r="C113" s="291" t="s">
        <v>449</v>
      </c>
      <c r="D113" s="291" t="s">
        <v>76</v>
      </c>
      <c r="E113" s="295" t="s">
        <v>229</v>
      </c>
      <c r="F113" s="295"/>
      <c r="G113" s="291" t="s">
        <v>391</v>
      </c>
      <c r="H113" s="298" t="s">
        <v>365</v>
      </c>
      <c r="I113" s="291" t="s">
        <v>103</v>
      </c>
      <c r="J113" s="295"/>
      <c r="K113" s="291"/>
      <c r="L113" s="295"/>
      <c r="M113" s="295"/>
      <c r="N113" s="295"/>
      <c r="O113" s="295"/>
      <c r="P113" s="301"/>
      <c r="Q113" s="219" t="s">
        <v>934</v>
      </c>
      <c r="R113" s="230">
        <v>1</v>
      </c>
      <c r="S113" s="230">
        <v>0</v>
      </c>
      <c r="T113" s="230">
        <v>0</v>
      </c>
      <c r="U113" s="230">
        <v>0</v>
      </c>
      <c r="V113" s="230">
        <v>0</v>
      </c>
      <c r="W113" s="230">
        <v>0</v>
      </c>
      <c r="X113" s="230">
        <v>0</v>
      </c>
      <c r="Y113" s="230">
        <v>0</v>
      </c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>
        <v>51</v>
      </c>
      <c r="AU113" s="230">
        <v>51</v>
      </c>
      <c r="AV113" s="230">
        <v>37</v>
      </c>
      <c r="AW113" s="230">
        <v>21</v>
      </c>
      <c r="AX113" s="230">
        <v>18</v>
      </c>
      <c r="AY113" s="230">
        <v>26</v>
      </c>
      <c r="AZ113" s="230">
        <v>67</v>
      </c>
      <c r="BA113" s="230">
        <v>61</v>
      </c>
      <c r="BB113" s="230">
        <v>86</v>
      </c>
      <c r="BC113" s="230">
        <v>55</v>
      </c>
      <c r="BD113" s="230">
        <v>46</v>
      </c>
      <c r="BE113" s="230">
        <v>20</v>
      </c>
      <c r="BF113" s="230">
        <v>58</v>
      </c>
      <c r="BG113" s="230">
        <v>210</v>
      </c>
      <c r="BH113" s="230">
        <v>112</v>
      </c>
      <c r="BI113" s="230">
        <v>5</v>
      </c>
      <c r="BJ113" s="230">
        <v>3</v>
      </c>
      <c r="BK113" s="230">
        <v>7</v>
      </c>
      <c r="BL113" s="230">
        <v>15</v>
      </c>
      <c r="BM113" s="230">
        <v>3</v>
      </c>
      <c r="BN113" s="230">
        <v>1</v>
      </c>
      <c r="BO113" s="230">
        <v>3</v>
      </c>
      <c r="BP113" s="230">
        <v>2</v>
      </c>
      <c r="BQ113" s="230">
        <v>0</v>
      </c>
      <c r="BR113" s="114">
        <f t="shared" ref="BR113:BR115" si="90">SUM(R113:BQ113)</f>
        <v>959</v>
      </c>
    </row>
    <row r="114" spans="1:70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8"/>
      <c r="Q114" s="219" t="s">
        <v>935</v>
      </c>
      <c r="R114" s="230">
        <v>0</v>
      </c>
      <c r="S114" s="230">
        <v>0</v>
      </c>
      <c r="T114" s="230">
        <v>0</v>
      </c>
      <c r="U114" s="230">
        <v>0</v>
      </c>
      <c r="V114" s="230">
        <v>0</v>
      </c>
      <c r="W114" s="230">
        <v>0</v>
      </c>
      <c r="X114" s="230">
        <v>0</v>
      </c>
      <c r="Y114" s="230">
        <v>0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>
        <v>8</v>
      </c>
      <c r="AU114" s="230">
        <v>30</v>
      </c>
      <c r="AV114" s="230">
        <v>28</v>
      </c>
      <c r="AW114" s="230">
        <v>41</v>
      </c>
      <c r="AX114" s="230">
        <v>29</v>
      </c>
      <c r="AY114" s="230">
        <v>23</v>
      </c>
      <c r="AZ114" s="230">
        <v>31</v>
      </c>
      <c r="BA114" s="230">
        <v>45</v>
      </c>
      <c r="BB114" s="230">
        <v>41</v>
      </c>
      <c r="BC114" s="230">
        <v>31</v>
      </c>
      <c r="BD114" s="230">
        <v>24</v>
      </c>
      <c r="BE114" s="230">
        <v>8</v>
      </c>
      <c r="BF114" s="230">
        <v>23</v>
      </c>
      <c r="BG114" s="230">
        <v>56</v>
      </c>
      <c r="BH114" s="230">
        <v>54</v>
      </c>
      <c r="BI114" s="230">
        <v>2</v>
      </c>
      <c r="BJ114" s="230">
        <v>0</v>
      </c>
      <c r="BK114" s="230">
        <v>4</v>
      </c>
      <c r="BL114" s="230">
        <v>10</v>
      </c>
      <c r="BM114" s="230">
        <v>1</v>
      </c>
      <c r="BN114" s="230">
        <v>0</v>
      </c>
      <c r="BO114" s="230">
        <v>1</v>
      </c>
      <c r="BP114" s="230">
        <v>0</v>
      </c>
      <c r="BQ114" s="230">
        <v>0</v>
      </c>
      <c r="BR114" s="114">
        <f t="shared" si="90"/>
        <v>490</v>
      </c>
    </row>
    <row r="115" spans="1:70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8"/>
      <c r="Q115" s="221" t="s">
        <v>633</v>
      </c>
      <c r="R115" s="222">
        <f t="shared" ref="R115:BQ115" si="91">IF(ISBLANK(R113),"-",R113+R114)</f>
        <v>1</v>
      </c>
      <c r="S115" s="222">
        <f t="shared" si="91"/>
        <v>0</v>
      </c>
      <c r="T115" s="222">
        <f t="shared" si="91"/>
        <v>0</v>
      </c>
      <c r="U115" s="222">
        <f t="shared" si="91"/>
        <v>0</v>
      </c>
      <c r="V115" s="222">
        <f t="shared" si="91"/>
        <v>0</v>
      </c>
      <c r="W115" s="222">
        <f t="shared" si="91"/>
        <v>0</v>
      </c>
      <c r="X115" s="222">
        <f t="shared" si="91"/>
        <v>0</v>
      </c>
      <c r="Y115" s="222">
        <f t="shared" si="91"/>
        <v>0</v>
      </c>
      <c r="Z115" s="222" t="str">
        <f t="shared" si="91"/>
        <v>-</v>
      </c>
      <c r="AA115" s="222" t="str">
        <f t="shared" si="91"/>
        <v>-</v>
      </c>
      <c r="AB115" s="222" t="str">
        <f t="shared" si="91"/>
        <v>-</v>
      </c>
      <c r="AC115" s="222" t="str">
        <f t="shared" si="91"/>
        <v>-</v>
      </c>
      <c r="AD115" s="222" t="str">
        <f t="shared" si="91"/>
        <v>-</v>
      </c>
      <c r="AE115" s="222" t="str">
        <f t="shared" si="91"/>
        <v>-</v>
      </c>
      <c r="AF115" s="222" t="str">
        <f t="shared" si="91"/>
        <v>-</v>
      </c>
      <c r="AG115" s="222" t="str">
        <f t="shared" si="91"/>
        <v>-</v>
      </c>
      <c r="AH115" s="222" t="str">
        <f t="shared" si="91"/>
        <v>-</v>
      </c>
      <c r="AI115" s="222" t="str">
        <f t="shared" si="91"/>
        <v>-</v>
      </c>
      <c r="AJ115" s="222" t="str">
        <f t="shared" si="91"/>
        <v>-</v>
      </c>
      <c r="AK115" s="222" t="str">
        <f t="shared" si="91"/>
        <v>-</v>
      </c>
      <c r="AL115" s="222" t="str">
        <f t="shared" si="91"/>
        <v>-</v>
      </c>
      <c r="AM115" s="222" t="str">
        <f t="shared" si="91"/>
        <v>-</v>
      </c>
      <c r="AN115" s="222" t="str">
        <f t="shared" si="91"/>
        <v>-</v>
      </c>
      <c r="AO115" s="222" t="str">
        <f t="shared" si="91"/>
        <v>-</v>
      </c>
      <c r="AP115" s="222" t="str">
        <f t="shared" si="91"/>
        <v>-</v>
      </c>
      <c r="AQ115" s="222" t="str">
        <f t="shared" si="91"/>
        <v>-</v>
      </c>
      <c r="AR115" s="222" t="str">
        <f t="shared" si="91"/>
        <v>-</v>
      </c>
      <c r="AS115" s="222" t="str">
        <f t="shared" si="91"/>
        <v>-</v>
      </c>
      <c r="AT115" s="222">
        <f t="shared" si="91"/>
        <v>59</v>
      </c>
      <c r="AU115" s="222">
        <f t="shared" si="91"/>
        <v>81</v>
      </c>
      <c r="AV115" s="222">
        <f t="shared" si="91"/>
        <v>65</v>
      </c>
      <c r="AW115" s="222">
        <f t="shared" si="91"/>
        <v>62</v>
      </c>
      <c r="AX115" s="222">
        <f t="shared" si="91"/>
        <v>47</v>
      </c>
      <c r="AY115" s="222">
        <f t="shared" si="91"/>
        <v>49</v>
      </c>
      <c r="AZ115" s="222">
        <f t="shared" si="91"/>
        <v>98</v>
      </c>
      <c r="BA115" s="222">
        <f t="shared" si="91"/>
        <v>106</v>
      </c>
      <c r="BB115" s="222">
        <f t="shared" si="91"/>
        <v>127</v>
      </c>
      <c r="BC115" s="222">
        <f t="shared" si="91"/>
        <v>86</v>
      </c>
      <c r="BD115" s="222">
        <f t="shared" si="91"/>
        <v>70</v>
      </c>
      <c r="BE115" s="222">
        <f t="shared" si="91"/>
        <v>28</v>
      </c>
      <c r="BF115" s="222">
        <f t="shared" si="91"/>
        <v>81</v>
      </c>
      <c r="BG115" s="222">
        <f t="shared" si="91"/>
        <v>266</v>
      </c>
      <c r="BH115" s="222">
        <f t="shared" si="91"/>
        <v>166</v>
      </c>
      <c r="BI115" s="222">
        <f t="shared" si="91"/>
        <v>7</v>
      </c>
      <c r="BJ115" s="222">
        <f t="shared" si="91"/>
        <v>3</v>
      </c>
      <c r="BK115" s="222">
        <f t="shared" si="91"/>
        <v>11</v>
      </c>
      <c r="BL115" s="222">
        <f t="shared" si="91"/>
        <v>25</v>
      </c>
      <c r="BM115" s="222">
        <f t="shared" si="91"/>
        <v>4</v>
      </c>
      <c r="BN115" s="222">
        <f t="shared" si="91"/>
        <v>1</v>
      </c>
      <c r="BO115" s="222">
        <f t="shared" si="91"/>
        <v>4</v>
      </c>
      <c r="BP115" s="222">
        <f t="shared" si="91"/>
        <v>2</v>
      </c>
      <c r="BQ115" s="222">
        <f t="shared" si="91"/>
        <v>0</v>
      </c>
      <c r="BR115" s="117">
        <f t="shared" si="90"/>
        <v>1449</v>
      </c>
    </row>
    <row r="116" spans="1:70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8"/>
      <c r="Q116" s="219" t="s">
        <v>936</v>
      </c>
      <c r="R116" s="223">
        <f t="shared" ref="R116:BQ116" si="92">IF(ISNUMBER(R115),(IF(R115&gt;0,(100/(R113+R114))*R113,"-")),"-")</f>
        <v>100</v>
      </c>
      <c r="S116" s="223" t="str">
        <f t="shared" si="92"/>
        <v>-</v>
      </c>
      <c r="T116" s="223" t="str">
        <f t="shared" si="92"/>
        <v>-</v>
      </c>
      <c r="U116" s="223" t="str">
        <f t="shared" si="92"/>
        <v>-</v>
      </c>
      <c r="V116" s="223" t="str">
        <f t="shared" si="92"/>
        <v>-</v>
      </c>
      <c r="W116" s="223" t="str">
        <f t="shared" si="92"/>
        <v>-</v>
      </c>
      <c r="X116" s="223" t="str">
        <f t="shared" si="92"/>
        <v>-</v>
      </c>
      <c r="Y116" s="223" t="str">
        <f t="shared" si="92"/>
        <v>-</v>
      </c>
      <c r="Z116" s="223" t="str">
        <f t="shared" si="92"/>
        <v>-</v>
      </c>
      <c r="AA116" s="223" t="str">
        <f t="shared" si="92"/>
        <v>-</v>
      </c>
      <c r="AB116" s="223" t="str">
        <f t="shared" si="92"/>
        <v>-</v>
      </c>
      <c r="AC116" s="223" t="str">
        <f t="shared" si="92"/>
        <v>-</v>
      </c>
      <c r="AD116" s="223" t="str">
        <f t="shared" si="92"/>
        <v>-</v>
      </c>
      <c r="AE116" s="223" t="str">
        <f t="shared" si="92"/>
        <v>-</v>
      </c>
      <c r="AF116" s="223" t="str">
        <f t="shared" si="92"/>
        <v>-</v>
      </c>
      <c r="AG116" s="223" t="str">
        <f t="shared" si="92"/>
        <v>-</v>
      </c>
      <c r="AH116" s="223" t="str">
        <f t="shared" si="92"/>
        <v>-</v>
      </c>
      <c r="AI116" s="223" t="str">
        <f t="shared" si="92"/>
        <v>-</v>
      </c>
      <c r="AJ116" s="223" t="str">
        <f t="shared" si="92"/>
        <v>-</v>
      </c>
      <c r="AK116" s="223" t="str">
        <f t="shared" si="92"/>
        <v>-</v>
      </c>
      <c r="AL116" s="223" t="str">
        <f t="shared" si="92"/>
        <v>-</v>
      </c>
      <c r="AM116" s="223" t="str">
        <f t="shared" si="92"/>
        <v>-</v>
      </c>
      <c r="AN116" s="223" t="str">
        <f t="shared" si="92"/>
        <v>-</v>
      </c>
      <c r="AO116" s="223" t="str">
        <f t="shared" si="92"/>
        <v>-</v>
      </c>
      <c r="AP116" s="223" t="str">
        <f t="shared" si="92"/>
        <v>-</v>
      </c>
      <c r="AQ116" s="223" t="str">
        <f t="shared" si="92"/>
        <v>-</v>
      </c>
      <c r="AR116" s="223" t="str">
        <f t="shared" si="92"/>
        <v>-</v>
      </c>
      <c r="AS116" s="223" t="str">
        <f t="shared" si="92"/>
        <v>-</v>
      </c>
      <c r="AT116" s="223">
        <f t="shared" si="92"/>
        <v>86.440677966101688</v>
      </c>
      <c r="AU116" s="223">
        <f t="shared" si="92"/>
        <v>62.962962962962962</v>
      </c>
      <c r="AV116" s="223">
        <f t="shared" si="92"/>
        <v>56.923076923076927</v>
      </c>
      <c r="AW116" s="223">
        <f t="shared" si="92"/>
        <v>33.87096774193548</v>
      </c>
      <c r="AX116" s="223">
        <f t="shared" si="92"/>
        <v>38.297872340425528</v>
      </c>
      <c r="AY116" s="223">
        <f t="shared" si="92"/>
        <v>53.061224489795919</v>
      </c>
      <c r="AZ116" s="223">
        <f t="shared" si="92"/>
        <v>68.367346938775512</v>
      </c>
      <c r="BA116" s="223">
        <f t="shared" si="92"/>
        <v>57.547169811320757</v>
      </c>
      <c r="BB116" s="223">
        <f t="shared" si="92"/>
        <v>67.716535433070874</v>
      </c>
      <c r="BC116" s="223">
        <f t="shared" si="92"/>
        <v>63.953488372093027</v>
      </c>
      <c r="BD116" s="223">
        <f t="shared" si="92"/>
        <v>65.714285714285722</v>
      </c>
      <c r="BE116" s="223">
        <f t="shared" si="92"/>
        <v>71.428571428571431</v>
      </c>
      <c r="BF116" s="223">
        <f t="shared" si="92"/>
        <v>71.604938271604937</v>
      </c>
      <c r="BG116" s="223">
        <f t="shared" si="92"/>
        <v>78.94736842105263</v>
      </c>
      <c r="BH116" s="223">
        <f t="shared" si="92"/>
        <v>67.46987951807229</v>
      </c>
      <c r="BI116" s="223">
        <f t="shared" si="92"/>
        <v>71.428571428571431</v>
      </c>
      <c r="BJ116" s="223">
        <f t="shared" si="92"/>
        <v>100</v>
      </c>
      <c r="BK116" s="223">
        <f t="shared" si="92"/>
        <v>63.63636363636364</v>
      </c>
      <c r="BL116" s="223">
        <f t="shared" si="92"/>
        <v>60</v>
      </c>
      <c r="BM116" s="223">
        <f t="shared" si="92"/>
        <v>75</v>
      </c>
      <c r="BN116" s="223">
        <f t="shared" si="92"/>
        <v>100</v>
      </c>
      <c r="BO116" s="223">
        <f t="shared" si="92"/>
        <v>75</v>
      </c>
      <c r="BP116" s="223">
        <f t="shared" si="92"/>
        <v>100</v>
      </c>
      <c r="BQ116" s="223" t="str">
        <f t="shared" si="92"/>
        <v>-</v>
      </c>
      <c r="BR116" s="270">
        <f t="shared" ref="BR116:BR117" si="93">AVERAGE(R116:BQ116)</f>
        <v>70.390470891586702</v>
      </c>
    </row>
    <row r="117" spans="1:70" x14ac:dyDescent="0.2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9"/>
      <c r="Q117" s="224" t="s">
        <v>937</v>
      </c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25"/>
      <c r="AX117" s="225"/>
      <c r="AY117" s="225"/>
      <c r="AZ117" s="225"/>
      <c r="BA117" s="225"/>
      <c r="BB117" s="225"/>
      <c r="BC117" s="225"/>
      <c r="BD117" s="225"/>
      <c r="BE117" s="225"/>
      <c r="BF117" s="225"/>
      <c r="BG117" s="225"/>
      <c r="BH117" s="225"/>
      <c r="BI117" s="225"/>
      <c r="BJ117" s="225"/>
      <c r="BK117" s="225"/>
      <c r="BL117" s="225"/>
      <c r="BM117" s="225"/>
      <c r="BN117" s="225"/>
      <c r="BO117" s="225"/>
      <c r="BP117" s="225"/>
      <c r="BQ117" s="225"/>
      <c r="BR117" s="122" t="e">
        <f t="shared" si="93"/>
        <v>#DIV/0!</v>
      </c>
    </row>
    <row r="118" spans="1:70" ht="12.75" customHeight="1" x14ac:dyDescent="0.2">
      <c r="A118" s="302" t="s">
        <v>15</v>
      </c>
      <c r="B118" s="295">
        <v>13</v>
      </c>
      <c r="C118" s="291" t="s">
        <v>449</v>
      </c>
      <c r="D118" s="291" t="s">
        <v>76</v>
      </c>
      <c r="E118" s="295" t="s">
        <v>392</v>
      </c>
      <c r="F118" s="295"/>
      <c r="G118" s="291" t="s">
        <v>393</v>
      </c>
      <c r="H118" s="298" t="s">
        <v>377</v>
      </c>
      <c r="I118" s="291" t="s">
        <v>394</v>
      </c>
      <c r="J118" s="295"/>
      <c r="K118" s="291"/>
      <c r="L118" s="295"/>
      <c r="M118" s="295"/>
      <c r="N118" s="295"/>
      <c r="O118" s="295"/>
      <c r="P118" s="301"/>
      <c r="Q118" s="219" t="s">
        <v>934</v>
      </c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>
        <v>5</v>
      </c>
      <c r="AY118" s="230">
        <v>19</v>
      </c>
      <c r="AZ118" s="230">
        <v>36</v>
      </c>
      <c r="BA118" s="230">
        <v>68</v>
      </c>
      <c r="BB118" s="230">
        <v>58</v>
      </c>
      <c r="BC118" s="230">
        <v>43</v>
      </c>
      <c r="BD118" s="230">
        <v>64</v>
      </c>
      <c r="BE118" s="230">
        <v>3</v>
      </c>
      <c r="BF118" s="230">
        <v>33</v>
      </c>
      <c r="BG118" s="230">
        <v>35</v>
      </c>
      <c r="BH118" s="230">
        <v>49</v>
      </c>
      <c r="BI118" s="230"/>
      <c r="BJ118" s="230"/>
      <c r="BK118" s="230"/>
      <c r="BL118" s="230"/>
      <c r="BM118" s="230"/>
      <c r="BN118" s="230"/>
      <c r="BO118" s="230"/>
      <c r="BP118" s="230"/>
      <c r="BQ118" s="230"/>
      <c r="BR118" s="114">
        <f t="shared" ref="BR118:BR120" si="94">SUM(R118:BQ118)</f>
        <v>413</v>
      </c>
    </row>
    <row r="119" spans="1:70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8"/>
      <c r="Q119" s="219" t="s">
        <v>935</v>
      </c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>
        <v>3</v>
      </c>
      <c r="AY119" s="230">
        <v>11</v>
      </c>
      <c r="AZ119" s="230">
        <v>21</v>
      </c>
      <c r="BA119" s="230">
        <v>39</v>
      </c>
      <c r="BB119" s="230">
        <v>32</v>
      </c>
      <c r="BC119" s="230">
        <v>25</v>
      </c>
      <c r="BD119" s="230">
        <v>19</v>
      </c>
      <c r="BE119" s="230">
        <v>4</v>
      </c>
      <c r="BF119" s="230">
        <v>12</v>
      </c>
      <c r="BG119" s="230">
        <v>18</v>
      </c>
      <c r="BH119" s="230">
        <v>27</v>
      </c>
      <c r="BI119" s="230"/>
      <c r="BJ119" s="230"/>
      <c r="BK119" s="230"/>
      <c r="BL119" s="230"/>
      <c r="BM119" s="230"/>
      <c r="BN119" s="230"/>
      <c r="BO119" s="230"/>
      <c r="BP119" s="230"/>
      <c r="BQ119" s="230"/>
      <c r="BR119" s="114">
        <f t="shared" si="94"/>
        <v>211</v>
      </c>
    </row>
    <row r="120" spans="1:70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8"/>
      <c r="Q120" s="221" t="s">
        <v>633</v>
      </c>
      <c r="R120" s="222" t="str">
        <f t="shared" ref="R120:BQ120" si="95">IF(ISBLANK(R118),"-",R118+R119)</f>
        <v>-</v>
      </c>
      <c r="S120" s="222" t="str">
        <f t="shared" si="95"/>
        <v>-</v>
      </c>
      <c r="T120" s="222" t="str">
        <f t="shared" si="95"/>
        <v>-</v>
      </c>
      <c r="U120" s="222" t="str">
        <f t="shared" si="95"/>
        <v>-</v>
      </c>
      <c r="V120" s="222" t="str">
        <f t="shared" si="95"/>
        <v>-</v>
      </c>
      <c r="W120" s="222" t="str">
        <f t="shared" si="95"/>
        <v>-</v>
      </c>
      <c r="X120" s="222" t="str">
        <f t="shared" si="95"/>
        <v>-</v>
      </c>
      <c r="Y120" s="222" t="str">
        <f t="shared" si="95"/>
        <v>-</v>
      </c>
      <c r="Z120" s="222" t="str">
        <f t="shared" si="95"/>
        <v>-</v>
      </c>
      <c r="AA120" s="222" t="str">
        <f t="shared" si="95"/>
        <v>-</v>
      </c>
      <c r="AB120" s="222" t="str">
        <f t="shared" si="95"/>
        <v>-</v>
      </c>
      <c r="AC120" s="222" t="str">
        <f t="shared" si="95"/>
        <v>-</v>
      </c>
      <c r="AD120" s="222" t="str">
        <f t="shared" si="95"/>
        <v>-</v>
      </c>
      <c r="AE120" s="222" t="str">
        <f t="shared" si="95"/>
        <v>-</v>
      </c>
      <c r="AF120" s="222" t="str">
        <f t="shared" si="95"/>
        <v>-</v>
      </c>
      <c r="AG120" s="222" t="str">
        <f t="shared" si="95"/>
        <v>-</v>
      </c>
      <c r="AH120" s="222" t="str">
        <f t="shared" si="95"/>
        <v>-</v>
      </c>
      <c r="AI120" s="222" t="str">
        <f t="shared" si="95"/>
        <v>-</v>
      </c>
      <c r="AJ120" s="222" t="str">
        <f t="shared" si="95"/>
        <v>-</v>
      </c>
      <c r="AK120" s="222" t="str">
        <f t="shared" si="95"/>
        <v>-</v>
      </c>
      <c r="AL120" s="222" t="str">
        <f t="shared" si="95"/>
        <v>-</v>
      </c>
      <c r="AM120" s="222" t="str">
        <f t="shared" si="95"/>
        <v>-</v>
      </c>
      <c r="AN120" s="222" t="str">
        <f t="shared" si="95"/>
        <v>-</v>
      </c>
      <c r="AO120" s="222" t="str">
        <f t="shared" si="95"/>
        <v>-</v>
      </c>
      <c r="AP120" s="222" t="str">
        <f t="shared" si="95"/>
        <v>-</v>
      </c>
      <c r="AQ120" s="222" t="str">
        <f t="shared" si="95"/>
        <v>-</v>
      </c>
      <c r="AR120" s="222" t="str">
        <f t="shared" si="95"/>
        <v>-</v>
      </c>
      <c r="AS120" s="222" t="str">
        <f t="shared" si="95"/>
        <v>-</v>
      </c>
      <c r="AT120" s="222" t="str">
        <f t="shared" si="95"/>
        <v>-</v>
      </c>
      <c r="AU120" s="222" t="str">
        <f t="shared" si="95"/>
        <v>-</v>
      </c>
      <c r="AV120" s="222" t="str">
        <f t="shared" si="95"/>
        <v>-</v>
      </c>
      <c r="AW120" s="222" t="str">
        <f t="shared" si="95"/>
        <v>-</v>
      </c>
      <c r="AX120" s="222">
        <f t="shared" si="95"/>
        <v>8</v>
      </c>
      <c r="AY120" s="222">
        <f t="shared" si="95"/>
        <v>30</v>
      </c>
      <c r="AZ120" s="222">
        <f t="shared" si="95"/>
        <v>57</v>
      </c>
      <c r="BA120" s="222">
        <f t="shared" si="95"/>
        <v>107</v>
      </c>
      <c r="BB120" s="222">
        <f t="shared" si="95"/>
        <v>90</v>
      </c>
      <c r="BC120" s="222">
        <f t="shared" si="95"/>
        <v>68</v>
      </c>
      <c r="BD120" s="222">
        <f t="shared" si="95"/>
        <v>83</v>
      </c>
      <c r="BE120" s="222">
        <f t="shared" si="95"/>
        <v>7</v>
      </c>
      <c r="BF120" s="222">
        <f t="shared" si="95"/>
        <v>45</v>
      </c>
      <c r="BG120" s="222">
        <f t="shared" si="95"/>
        <v>53</v>
      </c>
      <c r="BH120" s="222">
        <f t="shared" si="95"/>
        <v>76</v>
      </c>
      <c r="BI120" s="222" t="str">
        <f t="shared" si="95"/>
        <v>-</v>
      </c>
      <c r="BJ120" s="222" t="str">
        <f t="shared" si="95"/>
        <v>-</v>
      </c>
      <c r="BK120" s="222" t="str">
        <f t="shared" si="95"/>
        <v>-</v>
      </c>
      <c r="BL120" s="222" t="str">
        <f t="shared" si="95"/>
        <v>-</v>
      </c>
      <c r="BM120" s="222" t="str">
        <f t="shared" si="95"/>
        <v>-</v>
      </c>
      <c r="BN120" s="222" t="str">
        <f t="shared" si="95"/>
        <v>-</v>
      </c>
      <c r="BO120" s="222" t="str">
        <f t="shared" si="95"/>
        <v>-</v>
      </c>
      <c r="BP120" s="222" t="str">
        <f t="shared" si="95"/>
        <v>-</v>
      </c>
      <c r="BQ120" s="222" t="str">
        <f t="shared" si="95"/>
        <v>-</v>
      </c>
      <c r="BR120" s="117">
        <f t="shared" si="94"/>
        <v>624</v>
      </c>
    </row>
    <row r="121" spans="1:70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8"/>
      <c r="Q121" s="219" t="s">
        <v>936</v>
      </c>
      <c r="R121" s="223" t="str">
        <f t="shared" ref="R121:BQ121" si="96">IF(ISNUMBER(R120),(IF(R120&gt;0,(100/(R118+R119))*R118,"-")),"-")</f>
        <v>-</v>
      </c>
      <c r="S121" s="223" t="str">
        <f t="shared" si="96"/>
        <v>-</v>
      </c>
      <c r="T121" s="223" t="str">
        <f t="shared" si="96"/>
        <v>-</v>
      </c>
      <c r="U121" s="223" t="str">
        <f t="shared" si="96"/>
        <v>-</v>
      </c>
      <c r="V121" s="223" t="str">
        <f t="shared" si="96"/>
        <v>-</v>
      </c>
      <c r="W121" s="223" t="str">
        <f t="shared" si="96"/>
        <v>-</v>
      </c>
      <c r="X121" s="223" t="str">
        <f t="shared" si="96"/>
        <v>-</v>
      </c>
      <c r="Y121" s="223" t="str">
        <f t="shared" si="96"/>
        <v>-</v>
      </c>
      <c r="Z121" s="223" t="str">
        <f t="shared" si="96"/>
        <v>-</v>
      </c>
      <c r="AA121" s="223" t="str">
        <f t="shared" si="96"/>
        <v>-</v>
      </c>
      <c r="AB121" s="223" t="str">
        <f t="shared" si="96"/>
        <v>-</v>
      </c>
      <c r="AC121" s="223" t="str">
        <f t="shared" si="96"/>
        <v>-</v>
      </c>
      <c r="AD121" s="223" t="str">
        <f t="shared" si="96"/>
        <v>-</v>
      </c>
      <c r="AE121" s="223" t="str">
        <f t="shared" si="96"/>
        <v>-</v>
      </c>
      <c r="AF121" s="223" t="str">
        <f t="shared" si="96"/>
        <v>-</v>
      </c>
      <c r="AG121" s="223" t="str">
        <f t="shared" si="96"/>
        <v>-</v>
      </c>
      <c r="AH121" s="223" t="str">
        <f t="shared" si="96"/>
        <v>-</v>
      </c>
      <c r="AI121" s="223" t="str">
        <f t="shared" si="96"/>
        <v>-</v>
      </c>
      <c r="AJ121" s="223" t="str">
        <f t="shared" si="96"/>
        <v>-</v>
      </c>
      <c r="AK121" s="223" t="str">
        <f t="shared" si="96"/>
        <v>-</v>
      </c>
      <c r="AL121" s="223" t="str">
        <f t="shared" si="96"/>
        <v>-</v>
      </c>
      <c r="AM121" s="223" t="str">
        <f t="shared" si="96"/>
        <v>-</v>
      </c>
      <c r="AN121" s="223" t="str">
        <f t="shared" si="96"/>
        <v>-</v>
      </c>
      <c r="AO121" s="223" t="str">
        <f t="shared" si="96"/>
        <v>-</v>
      </c>
      <c r="AP121" s="223" t="str">
        <f t="shared" si="96"/>
        <v>-</v>
      </c>
      <c r="AQ121" s="223" t="str">
        <f t="shared" si="96"/>
        <v>-</v>
      </c>
      <c r="AR121" s="223" t="str">
        <f t="shared" si="96"/>
        <v>-</v>
      </c>
      <c r="AS121" s="223" t="str">
        <f t="shared" si="96"/>
        <v>-</v>
      </c>
      <c r="AT121" s="223" t="str">
        <f t="shared" si="96"/>
        <v>-</v>
      </c>
      <c r="AU121" s="223" t="str">
        <f t="shared" si="96"/>
        <v>-</v>
      </c>
      <c r="AV121" s="223" t="str">
        <f t="shared" si="96"/>
        <v>-</v>
      </c>
      <c r="AW121" s="223" t="str">
        <f t="shared" si="96"/>
        <v>-</v>
      </c>
      <c r="AX121" s="223">
        <f t="shared" si="96"/>
        <v>62.5</v>
      </c>
      <c r="AY121" s="223">
        <f t="shared" si="96"/>
        <v>63.333333333333336</v>
      </c>
      <c r="AZ121" s="223">
        <f t="shared" si="96"/>
        <v>63.157894736842103</v>
      </c>
      <c r="BA121" s="223">
        <f t="shared" si="96"/>
        <v>63.55140186915888</v>
      </c>
      <c r="BB121" s="223">
        <f t="shared" si="96"/>
        <v>64.444444444444443</v>
      </c>
      <c r="BC121" s="223">
        <f t="shared" si="96"/>
        <v>63.235294117647065</v>
      </c>
      <c r="BD121" s="223">
        <f t="shared" si="96"/>
        <v>77.108433734939766</v>
      </c>
      <c r="BE121" s="223">
        <f t="shared" si="96"/>
        <v>42.857142857142861</v>
      </c>
      <c r="BF121" s="223">
        <f t="shared" si="96"/>
        <v>73.333333333333343</v>
      </c>
      <c r="BG121" s="223">
        <f t="shared" si="96"/>
        <v>66.037735849056602</v>
      </c>
      <c r="BH121" s="223">
        <f t="shared" si="96"/>
        <v>64.473684210526315</v>
      </c>
      <c r="BI121" s="223" t="str">
        <f t="shared" si="96"/>
        <v>-</v>
      </c>
      <c r="BJ121" s="223" t="str">
        <f t="shared" si="96"/>
        <v>-</v>
      </c>
      <c r="BK121" s="223" t="str">
        <f t="shared" si="96"/>
        <v>-</v>
      </c>
      <c r="BL121" s="223" t="str">
        <f t="shared" si="96"/>
        <v>-</v>
      </c>
      <c r="BM121" s="223" t="str">
        <f t="shared" si="96"/>
        <v>-</v>
      </c>
      <c r="BN121" s="223" t="str">
        <f t="shared" si="96"/>
        <v>-</v>
      </c>
      <c r="BO121" s="223" t="str">
        <f t="shared" si="96"/>
        <v>-</v>
      </c>
      <c r="BP121" s="223" t="str">
        <f t="shared" si="96"/>
        <v>-</v>
      </c>
      <c r="BQ121" s="223" t="str">
        <f t="shared" si="96"/>
        <v>-</v>
      </c>
      <c r="BR121" s="270">
        <f t="shared" ref="BR121:BR122" si="97">AVERAGE(R121:BQ121)</f>
        <v>64.002972589674982</v>
      </c>
    </row>
    <row r="122" spans="1:70" x14ac:dyDescent="0.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9"/>
      <c r="Q122" s="224" t="s">
        <v>937</v>
      </c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225"/>
      <c r="BP122" s="225"/>
      <c r="BQ122" s="225"/>
      <c r="BR122" s="122" t="e">
        <f t="shared" si="97"/>
        <v>#DIV/0!</v>
      </c>
    </row>
    <row r="123" spans="1:70" ht="12.75" customHeight="1" x14ac:dyDescent="0.2">
      <c r="A123" s="302" t="s">
        <v>15</v>
      </c>
      <c r="B123" s="295">
        <v>14</v>
      </c>
      <c r="C123" s="291" t="s">
        <v>449</v>
      </c>
      <c r="D123" s="291" t="s">
        <v>76</v>
      </c>
      <c r="E123" s="295" t="s">
        <v>395</v>
      </c>
      <c r="F123" s="295"/>
      <c r="G123" s="291" t="s">
        <v>396</v>
      </c>
      <c r="H123" s="298" t="s">
        <v>377</v>
      </c>
      <c r="I123" s="291" t="s">
        <v>397</v>
      </c>
      <c r="J123" s="295"/>
      <c r="K123" s="291"/>
      <c r="L123" s="295"/>
      <c r="M123" s="295"/>
      <c r="N123" s="295"/>
      <c r="O123" s="295"/>
      <c r="P123" s="301"/>
      <c r="Q123" s="219" t="s">
        <v>934</v>
      </c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>
        <v>6</v>
      </c>
      <c r="AY123" s="230">
        <v>20</v>
      </c>
      <c r="AZ123" s="230">
        <v>72</v>
      </c>
      <c r="BA123" s="230">
        <v>48</v>
      </c>
      <c r="BB123" s="230">
        <v>60</v>
      </c>
      <c r="BC123" s="230">
        <v>39</v>
      </c>
      <c r="BD123" s="230">
        <v>170</v>
      </c>
      <c r="BE123" s="230">
        <v>3</v>
      </c>
      <c r="BF123" s="230">
        <v>10</v>
      </c>
      <c r="BG123" s="230">
        <v>115</v>
      </c>
      <c r="BH123" s="230">
        <v>74</v>
      </c>
      <c r="BI123" s="230"/>
      <c r="BJ123" s="230"/>
      <c r="BK123" s="230"/>
      <c r="BL123" s="230"/>
      <c r="BM123" s="230"/>
      <c r="BN123" s="230"/>
      <c r="BO123" s="230"/>
      <c r="BP123" s="230"/>
      <c r="BQ123" s="230"/>
      <c r="BR123" s="114">
        <f t="shared" ref="BR123:BR125" si="98">SUM(R123:BQ123)</f>
        <v>617</v>
      </c>
    </row>
    <row r="124" spans="1:70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8"/>
      <c r="Q124" s="219" t="s">
        <v>935</v>
      </c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>
        <v>4</v>
      </c>
      <c r="AY124" s="230">
        <v>14</v>
      </c>
      <c r="AZ124" s="230">
        <v>51</v>
      </c>
      <c r="BA124" s="230">
        <v>18</v>
      </c>
      <c r="BB124" s="230">
        <v>29</v>
      </c>
      <c r="BC124" s="230">
        <v>14</v>
      </c>
      <c r="BD124" s="230">
        <v>89</v>
      </c>
      <c r="BE124" s="230">
        <v>3</v>
      </c>
      <c r="BF124" s="230">
        <v>6</v>
      </c>
      <c r="BG124" s="230">
        <v>63</v>
      </c>
      <c r="BH124" s="230">
        <v>39</v>
      </c>
      <c r="BI124" s="230"/>
      <c r="BJ124" s="230"/>
      <c r="BK124" s="230"/>
      <c r="BL124" s="230"/>
      <c r="BM124" s="230"/>
      <c r="BN124" s="230"/>
      <c r="BO124" s="230"/>
      <c r="BP124" s="230"/>
      <c r="BQ124" s="230"/>
      <c r="BR124" s="114">
        <f t="shared" si="98"/>
        <v>330</v>
      </c>
    </row>
    <row r="125" spans="1:70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8"/>
      <c r="Q125" s="221" t="s">
        <v>633</v>
      </c>
      <c r="R125" s="222" t="str">
        <f t="shared" ref="R125:BQ125" si="99">IF(ISBLANK(R123),"-",R123+R124)</f>
        <v>-</v>
      </c>
      <c r="S125" s="222" t="str">
        <f t="shared" si="99"/>
        <v>-</v>
      </c>
      <c r="T125" s="222" t="str">
        <f t="shared" si="99"/>
        <v>-</v>
      </c>
      <c r="U125" s="222" t="str">
        <f t="shared" si="99"/>
        <v>-</v>
      </c>
      <c r="V125" s="222" t="str">
        <f t="shared" si="99"/>
        <v>-</v>
      </c>
      <c r="W125" s="222" t="str">
        <f t="shared" si="99"/>
        <v>-</v>
      </c>
      <c r="X125" s="222" t="str">
        <f t="shared" si="99"/>
        <v>-</v>
      </c>
      <c r="Y125" s="222" t="str">
        <f t="shared" si="99"/>
        <v>-</v>
      </c>
      <c r="Z125" s="222" t="str">
        <f t="shared" si="99"/>
        <v>-</v>
      </c>
      <c r="AA125" s="222" t="str">
        <f t="shared" si="99"/>
        <v>-</v>
      </c>
      <c r="AB125" s="222" t="str">
        <f t="shared" si="99"/>
        <v>-</v>
      </c>
      <c r="AC125" s="222" t="str">
        <f t="shared" si="99"/>
        <v>-</v>
      </c>
      <c r="AD125" s="222" t="str">
        <f t="shared" si="99"/>
        <v>-</v>
      </c>
      <c r="AE125" s="222" t="str">
        <f t="shared" si="99"/>
        <v>-</v>
      </c>
      <c r="AF125" s="222" t="str">
        <f t="shared" si="99"/>
        <v>-</v>
      </c>
      <c r="AG125" s="222" t="str">
        <f t="shared" si="99"/>
        <v>-</v>
      </c>
      <c r="AH125" s="222" t="str">
        <f t="shared" si="99"/>
        <v>-</v>
      </c>
      <c r="AI125" s="222" t="str">
        <f t="shared" si="99"/>
        <v>-</v>
      </c>
      <c r="AJ125" s="222" t="str">
        <f t="shared" si="99"/>
        <v>-</v>
      </c>
      <c r="AK125" s="222" t="str">
        <f t="shared" si="99"/>
        <v>-</v>
      </c>
      <c r="AL125" s="222" t="str">
        <f t="shared" si="99"/>
        <v>-</v>
      </c>
      <c r="AM125" s="222" t="str">
        <f t="shared" si="99"/>
        <v>-</v>
      </c>
      <c r="AN125" s="222" t="str">
        <f t="shared" si="99"/>
        <v>-</v>
      </c>
      <c r="AO125" s="222" t="str">
        <f t="shared" si="99"/>
        <v>-</v>
      </c>
      <c r="AP125" s="222" t="str">
        <f t="shared" si="99"/>
        <v>-</v>
      </c>
      <c r="AQ125" s="222" t="str">
        <f t="shared" si="99"/>
        <v>-</v>
      </c>
      <c r="AR125" s="222" t="str">
        <f t="shared" si="99"/>
        <v>-</v>
      </c>
      <c r="AS125" s="222" t="str">
        <f t="shared" si="99"/>
        <v>-</v>
      </c>
      <c r="AT125" s="222" t="str">
        <f t="shared" si="99"/>
        <v>-</v>
      </c>
      <c r="AU125" s="222" t="str">
        <f t="shared" si="99"/>
        <v>-</v>
      </c>
      <c r="AV125" s="222" t="str">
        <f t="shared" si="99"/>
        <v>-</v>
      </c>
      <c r="AW125" s="222" t="str">
        <f t="shared" si="99"/>
        <v>-</v>
      </c>
      <c r="AX125" s="222">
        <f t="shared" si="99"/>
        <v>10</v>
      </c>
      <c r="AY125" s="222">
        <f t="shared" si="99"/>
        <v>34</v>
      </c>
      <c r="AZ125" s="222">
        <f t="shared" si="99"/>
        <v>123</v>
      </c>
      <c r="BA125" s="222">
        <f t="shared" si="99"/>
        <v>66</v>
      </c>
      <c r="BB125" s="222">
        <f t="shared" si="99"/>
        <v>89</v>
      </c>
      <c r="BC125" s="222">
        <f t="shared" si="99"/>
        <v>53</v>
      </c>
      <c r="BD125" s="222">
        <f t="shared" si="99"/>
        <v>259</v>
      </c>
      <c r="BE125" s="222">
        <f t="shared" si="99"/>
        <v>6</v>
      </c>
      <c r="BF125" s="222">
        <f t="shared" si="99"/>
        <v>16</v>
      </c>
      <c r="BG125" s="222">
        <f t="shared" si="99"/>
        <v>178</v>
      </c>
      <c r="BH125" s="222">
        <f t="shared" si="99"/>
        <v>113</v>
      </c>
      <c r="BI125" s="222" t="str">
        <f t="shared" si="99"/>
        <v>-</v>
      </c>
      <c r="BJ125" s="222" t="str">
        <f t="shared" si="99"/>
        <v>-</v>
      </c>
      <c r="BK125" s="222" t="str">
        <f t="shared" si="99"/>
        <v>-</v>
      </c>
      <c r="BL125" s="222" t="str">
        <f t="shared" si="99"/>
        <v>-</v>
      </c>
      <c r="BM125" s="222" t="str">
        <f t="shared" si="99"/>
        <v>-</v>
      </c>
      <c r="BN125" s="222" t="str">
        <f t="shared" si="99"/>
        <v>-</v>
      </c>
      <c r="BO125" s="222" t="str">
        <f t="shared" si="99"/>
        <v>-</v>
      </c>
      <c r="BP125" s="222" t="str">
        <f t="shared" si="99"/>
        <v>-</v>
      </c>
      <c r="BQ125" s="222" t="str">
        <f t="shared" si="99"/>
        <v>-</v>
      </c>
      <c r="BR125" s="117">
        <f t="shared" si="98"/>
        <v>947</v>
      </c>
    </row>
    <row r="126" spans="1:70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8"/>
      <c r="Q126" s="219" t="s">
        <v>936</v>
      </c>
      <c r="R126" s="223" t="str">
        <f t="shared" ref="R126:BQ126" si="100">IF(ISNUMBER(R125),(IF(R125&gt;0,(100/(R123+R124))*R123,"-")),"-")</f>
        <v>-</v>
      </c>
      <c r="S126" s="223" t="str">
        <f t="shared" si="100"/>
        <v>-</v>
      </c>
      <c r="T126" s="223" t="str">
        <f t="shared" si="100"/>
        <v>-</v>
      </c>
      <c r="U126" s="223" t="str">
        <f t="shared" si="100"/>
        <v>-</v>
      </c>
      <c r="V126" s="223" t="str">
        <f t="shared" si="100"/>
        <v>-</v>
      </c>
      <c r="W126" s="223" t="str">
        <f t="shared" si="100"/>
        <v>-</v>
      </c>
      <c r="X126" s="223" t="str">
        <f t="shared" si="100"/>
        <v>-</v>
      </c>
      <c r="Y126" s="223" t="str">
        <f t="shared" si="100"/>
        <v>-</v>
      </c>
      <c r="Z126" s="223" t="str">
        <f t="shared" si="100"/>
        <v>-</v>
      </c>
      <c r="AA126" s="223" t="str">
        <f t="shared" si="100"/>
        <v>-</v>
      </c>
      <c r="AB126" s="223" t="str">
        <f t="shared" si="100"/>
        <v>-</v>
      </c>
      <c r="AC126" s="223" t="str">
        <f t="shared" si="100"/>
        <v>-</v>
      </c>
      <c r="AD126" s="223" t="str">
        <f t="shared" si="100"/>
        <v>-</v>
      </c>
      <c r="AE126" s="223" t="str">
        <f t="shared" si="100"/>
        <v>-</v>
      </c>
      <c r="AF126" s="223" t="str">
        <f t="shared" si="100"/>
        <v>-</v>
      </c>
      <c r="AG126" s="223" t="str">
        <f t="shared" si="100"/>
        <v>-</v>
      </c>
      <c r="AH126" s="223" t="str">
        <f t="shared" si="100"/>
        <v>-</v>
      </c>
      <c r="AI126" s="223" t="str">
        <f t="shared" si="100"/>
        <v>-</v>
      </c>
      <c r="AJ126" s="223" t="str">
        <f t="shared" si="100"/>
        <v>-</v>
      </c>
      <c r="AK126" s="223" t="str">
        <f t="shared" si="100"/>
        <v>-</v>
      </c>
      <c r="AL126" s="223" t="str">
        <f t="shared" si="100"/>
        <v>-</v>
      </c>
      <c r="AM126" s="223" t="str">
        <f t="shared" si="100"/>
        <v>-</v>
      </c>
      <c r="AN126" s="223" t="str">
        <f t="shared" si="100"/>
        <v>-</v>
      </c>
      <c r="AO126" s="223" t="str">
        <f t="shared" si="100"/>
        <v>-</v>
      </c>
      <c r="AP126" s="223" t="str">
        <f t="shared" si="100"/>
        <v>-</v>
      </c>
      <c r="AQ126" s="223" t="str">
        <f t="shared" si="100"/>
        <v>-</v>
      </c>
      <c r="AR126" s="223" t="str">
        <f t="shared" si="100"/>
        <v>-</v>
      </c>
      <c r="AS126" s="223" t="str">
        <f t="shared" si="100"/>
        <v>-</v>
      </c>
      <c r="AT126" s="223" t="str">
        <f t="shared" si="100"/>
        <v>-</v>
      </c>
      <c r="AU126" s="223" t="str">
        <f t="shared" si="100"/>
        <v>-</v>
      </c>
      <c r="AV126" s="223" t="str">
        <f t="shared" si="100"/>
        <v>-</v>
      </c>
      <c r="AW126" s="223" t="str">
        <f t="shared" si="100"/>
        <v>-</v>
      </c>
      <c r="AX126" s="223">
        <f t="shared" si="100"/>
        <v>60</v>
      </c>
      <c r="AY126" s="223">
        <f t="shared" si="100"/>
        <v>58.82352941176471</v>
      </c>
      <c r="AZ126" s="223">
        <f t="shared" si="100"/>
        <v>58.536585365853654</v>
      </c>
      <c r="BA126" s="223">
        <f t="shared" si="100"/>
        <v>72.72727272727272</v>
      </c>
      <c r="BB126" s="223">
        <f t="shared" si="100"/>
        <v>67.415730337078656</v>
      </c>
      <c r="BC126" s="223">
        <f t="shared" si="100"/>
        <v>73.584905660377359</v>
      </c>
      <c r="BD126" s="223">
        <f t="shared" si="100"/>
        <v>65.637065637065632</v>
      </c>
      <c r="BE126" s="223">
        <f t="shared" si="100"/>
        <v>50</v>
      </c>
      <c r="BF126" s="223">
        <f t="shared" si="100"/>
        <v>62.5</v>
      </c>
      <c r="BG126" s="223">
        <f t="shared" si="100"/>
        <v>64.606741573033716</v>
      </c>
      <c r="BH126" s="223">
        <f t="shared" si="100"/>
        <v>65.486725663716811</v>
      </c>
      <c r="BI126" s="223" t="str">
        <f t="shared" si="100"/>
        <v>-</v>
      </c>
      <c r="BJ126" s="223" t="str">
        <f t="shared" si="100"/>
        <v>-</v>
      </c>
      <c r="BK126" s="223" t="str">
        <f t="shared" si="100"/>
        <v>-</v>
      </c>
      <c r="BL126" s="223" t="str">
        <f t="shared" si="100"/>
        <v>-</v>
      </c>
      <c r="BM126" s="223" t="str">
        <f t="shared" si="100"/>
        <v>-</v>
      </c>
      <c r="BN126" s="223" t="str">
        <f t="shared" si="100"/>
        <v>-</v>
      </c>
      <c r="BO126" s="223" t="str">
        <f t="shared" si="100"/>
        <v>-</v>
      </c>
      <c r="BP126" s="223" t="str">
        <f t="shared" si="100"/>
        <v>-</v>
      </c>
      <c r="BQ126" s="223" t="str">
        <f t="shared" si="100"/>
        <v>-</v>
      </c>
      <c r="BR126" s="270">
        <f t="shared" ref="BR126:BR127" si="101">AVERAGE(R126:BQ126)</f>
        <v>63.574414216014844</v>
      </c>
    </row>
    <row r="127" spans="1:70" x14ac:dyDescent="0.2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9"/>
      <c r="Q127" s="224" t="s">
        <v>937</v>
      </c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225"/>
      <c r="BP127" s="225"/>
      <c r="BQ127" s="225"/>
      <c r="BR127" s="122" t="e">
        <f t="shared" si="101"/>
        <v>#DIV/0!</v>
      </c>
    </row>
    <row r="128" spans="1:70" ht="12.75" customHeight="1" x14ac:dyDescent="0.2">
      <c r="A128" s="302" t="s">
        <v>15</v>
      </c>
      <c r="B128" s="295">
        <v>15</v>
      </c>
      <c r="C128" s="291" t="s">
        <v>449</v>
      </c>
      <c r="D128" s="291" t="s">
        <v>76</v>
      </c>
      <c r="E128" s="295" t="s">
        <v>398</v>
      </c>
      <c r="F128" s="295"/>
      <c r="G128" s="291" t="s">
        <v>399</v>
      </c>
      <c r="H128" s="298" t="s">
        <v>400</v>
      </c>
      <c r="I128" s="291" t="s">
        <v>401</v>
      </c>
      <c r="J128" s="295"/>
      <c r="K128" s="291"/>
      <c r="L128" s="295"/>
      <c r="M128" s="295"/>
      <c r="N128" s="295"/>
      <c r="O128" s="295"/>
      <c r="P128" s="301"/>
      <c r="Q128" s="219" t="s">
        <v>934</v>
      </c>
      <c r="R128" s="230">
        <v>1</v>
      </c>
      <c r="S128" s="230">
        <v>1</v>
      </c>
      <c r="T128" s="230">
        <v>0</v>
      </c>
      <c r="U128" s="230">
        <v>0</v>
      </c>
      <c r="V128" s="230">
        <v>2</v>
      </c>
      <c r="W128" s="230">
        <v>0</v>
      </c>
      <c r="X128" s="230">
        <v>0</v>
      </c>
      <c r="Y128" s="230">
        <v>0</v>
      </c>
      <c r="Z128" s="230">
        <v>0</v>
      </c>
      <c r="AA128" s="230">
        <v>0</v>
      </c>
      <c r="AB128" s="230">
        <v>0</v>
      </c>
      <c r="AC128" s="230">
        <v>0</v>
      </c>
      <c r="AD128" s="230">
        <v>0</v>
      </c>
      <c r="AE128" s="230">
        <v>0</v>
      </c>
      <c r="AF128" s="230">
        <v>0</v>
      </c>
      <c r="AG128" s="230">
        <v>0</v>
      </c>
      <c r="AH128" s="230">
        <v>0</v>
      </c>
      <c r="AI128" s="230">
        <v>0</v>
      </c>
      <c r="AJ128" s="230">
        <v>0</v>
      </c>
      <c r="AK128" s="230">
        <v>0</v>
      </c>
      <c r="AL128" s="230">
        <v>0</v>
      </c>
      <c r="AM128" s="230">
        <v>0</v>
      </c>
      <c r="AN128" s="230">
        <v>0</v>
      </c>
      <c r="AO128" s="230">
        <v>0</v>
      </c>
      <c r="AP128" s="230">
        <v>0</v>
      </c>
      <c r="AQ128" s="230">
        <v>0</v>
      </c>
      <c r="AR128" s="230">
        <v>0</v>
      </c>
      <c r="AS128" s="230">
        <v>0</v>
      </c>
      <c r="AT128" s="230">
        <v>1</v>
      </c>
      <c r="AU128" s="230">
        <v>0</v>
      </c>
      <c r="AV128" s="230">
        <v>0</v>
      </c>
      <c r="AW128" s="230">
        <v>5</v>
      </c>
      <c r="AX128" s="230">
        <v>71</v>
      </c>
      <c r="AY128" s="230">
        <v>17</v>
      </c>
      <c r="AZ128" s="230">
        <v>17</v>
      </c>
      <c r="BA128" s="230">
        <v>43</v>
      </c>
      <c r="BB128" s="230">
        <v>28</v>
      </c>
      <c r="BC128" s="230">
        <v>15</v>
      </c>
      <c r="BD128" s="230">
        <v>45</v>
      </c>
      <c r="BE128" s="230">
        <v>9</v>
      </c>
      <c r="BF128" s="230">
        <v>2</v>
      </c>
      <c r="BG128" s="230">
        <v>3</v>
      </c>
      <c r="BH128" s="230">
        <v>43</v>
      </c>
      <c r="BI128" s="230"/>
      <c r="BJ128" s="230"/>
      <c r="BK128" s="230"/>
      <c r="BL128" s="230"/>
      <c r="BM128" s="230">
        <v>16</v>
      </c>
      <c r="BN128" s="230"/>
      <c r="BO128" s="230"/>
      <c r="BP128" s="230"/>
      <c r="BQ128" s="230"/>
      <c r="BR128" s="114">
        <f t="shared" ref="BR128:BR130" si="102">SUM(R128:BQ128)</f>
        <v>319</v>
      </c>
    </row>
    <row r="129" spans="1:70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8"/>
      <c r="Q129" s="219" t="s">
        <v>935</v>
      </c>
      <c r="R129" s="230">
        <v>0</v>
      </c>
      <c r="S129" s="230">
        <v>0</v>
      </c>
      <c r="T129" s="230">
        <v>0</v>
      </c>
      <c r="U129" s="230">
        <v>0</v>
      </c>
      <c r="V129" s="230">
        <v>1</v>
      </c>
      <c r="W129" s="230">
        <v>0</v>
      </c>
      <c r="X129" s="230">
        <v>0</v>
      </c>
      <c r="Y129" s="230">
        <v>0</v>
      </c>
      <c r="Z129" s="230">
        <v>0</v>
      </c>
      <c r="AA129" s="230">
        <v>0</v>
      </c>
      <c r="AB129" s="230">
        <v>0</v>
      </c>
      <c r="AC129" s="230">
        <v>0</v>
      </c>
      <c r="AD129" s="230">
        <v>0</v>
      </c>
      <c r="AE129" s="230">
        <v>0</v>
      </c>
      <c r="AF129" s="230">
        <v>0</v>
      </c>
      <c r="AG129" s="230">
        <v>0</v>
      </c>
      <c r="AH129" s="230">
        <v>0</v>
      </c>
      <c r="AI129" s="230"/>
      <c r="AJ129" s="230">
        <v>0</v>
      </c>
      <c r="AK129" s="230">
        <v>0</v>
      </c>
      <c r="AL129" s="230">
        <v>1</v>
      </c>
      <c r="AM129" s="230">
        <v>0</v>
      </c>
      <c r="AN129" s="230">
        <v>0</v>
      </c>
      <c r="AO129" s="230">
        <v>0</v>
      </c>
      <c r="AP129" s="230">
        <v>0</v>
      </c>
      <c r="AQ129" s="230">
        <v>0</v>
      </c>
      <c r="AR129" s="230">
        <v>0</v>
      </c>
      <c r="AS129" s="230">
        <v>0</v>
      </c>
      <c r="AT129" s="230">
        <v>0</v>
      </c>
      <c r="AU129" s="230">
        <v>1</v>
      </c>
      <c r="AV129" s="230">
        <v>0</v>
      </c>
      <c r="AW129" s="230">
        <v>5</v>
      </c>
      <c r="AX129" s="230">
        <v>55</v>
      </c>
      <c r="AY129" s="230">
        <v>9</v>
      </c>
      <c r="AZ129" s="230">
        <v>9</v>
      </c>
      <c r="BA129" s="230">
        <v>26</v>
      </c>
      <c r="BB129" s="230">
        <v>17</v>
      </c>
      <c r="BC129" s="230">
        <v>11</v>
      </c>
      <c r="BD129" s="230">
        <v>49</v>
      </c>
      <c r="BE129" s="230">
        <v>9</v>
      </c>
      <c r="BF129" s="230">
        <v>3</v>
      </c>
      <c r="BG129" s="230">
        <v>9</v>
      </c>
      <c r="BH129" s="230">
        <v>21</v>
      </c>
      <c r="BI129" s="230"/>
      <c r="BJ129" s="230"/>
      <c r="BK129" s="230"/>
      <c r="BL129" s="230"/>
      <c r="BM129" s="230">
        <v>14</v>
      </c>
      <c r="BN129" s="230"/>
      <c r="BO129" s="230"/>
      <c r="BP129" s="230"/>
      <c r="BQ129" s="230"/>
      <c r="BR129" s="114">
        <f t="shared" si="102"/>
        <v>240</v>
      </c>
    </row>
    <row r="130" spans="1:70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8"/>
      <c r="Q130" s="221" t="s">
        <v>633</v>
      </c>
      <c r="R130" s="222">
        <f t="shared" ref="R130:AU130" si="103">IF(ISBLANK(R128),"-",R128+R129)</f>
        <v>1</v>
      </c>
      <c r="S130" s="222">
        <f t="shared" si="103"/>
        <v>1</v>
      </c>
      <c r="T130" s="222">
        <f t="shared" si="103"/>
        <v>0</v>
      </c>
      <c r="U130" s="222">
        <f t="shared" si="103"/>
        <v>0</v>
      </c>
      <c r="V130" s="222">
        <f t="shared" si="103"/>
        <v>3</v>
      </c>
      <c r="W130" s="222">
        <f t="shared" si="103"/>
        <v>0</v>
      </c>
      <c r="X130" s="222">
        <f t="shared" si="103"/>
        <v>0</v>
      </c>
      <c r="Y130" s="222">
        <f t="shared" si="103"/>
        <v>0</v>
      </c>
      <c r="Z130" s="222">
        <f t="shared" si="103"/>
        <v>0</v>
      </c>
      <c r="AA130" s="222">
        <f t="shared" si="103"/>
        <v>0</v>
      </c>
      <c r="AB130" s="222">
        <f t="shared" si="103"/>
        <v>0</v>
      </c>
      <c r="AC130" s="222">
        <f t="shared" si="103"/>
        <v>0</v>
      </c>
      <c r="AD130" s="222">
        <f t="shared" si="103"/>
        <v>0</v>
      </c>
      <c r="AE130" s="222">
        <f t="shared" si="103"/>
        <v>0</v>
      </c>
      <c r="AF130" s="222">
        <f t="shared" si="103"/>
        <v>0</v>
      </c>
      <c r="AG130" s="222">
        <f t="shared" si="103"/>
        <v>0</v>
      </c>
      <c r="AH130" s="222">
        <f t="shared" si="103"/>
        <v>0</v>
      </c>
      <c r="AI130" s="222">
        <f t="shared" si="103"/>
        <v>0</v>
      </c>
      <c r="AJ130" s="222">
        <f t="shared" si="103"/>
        <v>0</v>
      </c>
      <c r="AK130" s="222">
        <f t="shared" si="103"/>
        <v>0</v>
      </c>
      <c r="AL130" s="222">
        <f t="shared" si="103"/>
        <v>1</v>
      </c>
      <c r="AM130" s="222">
        <f t="shared" si="103"/>
        <v>0</v>
      </c>
      <c r="AN130" s="222">
        <f t="shared" si="103"/>
        <v>0</v>
      </c>
      <c r="AO130" s="222">
        <f t="shared" si="103"/>
        <v>0</v>
      </c>
      <c r="AP130" s="222">
        <f t="shared" si="103"/>
        <v>0</v>
      </c>
      <c r="AQ130" s="222">
        <f t="shared" si="103"/>
        <v>0</v>
      </c>
      <c r="AR130" s="222">
        <f t="shared" si="103"/>
        <v>0</v>
      </c>
      <c r="AS130" s="222">
        <f t="shared" si="103"/>
        <v>0</v>
      </c>
      <c r="AT130" s="222">
        <f t="shared" si="103"/>
        <v>1</v>
      </c>
      <c r="AU130" s="222">
        <f t="shared" si="103"/>
        <v>1</v>
      </c>
      <c r="AV130" s="222">
        <v>0</v>
      </c>
      <c r="AW130" s="222">
        <f t="shared" ref="AW130:BQ130" si="104">IF(ISBLANK(AW128),"-",AW128+AW129)</f>
        <v>10</v>
      </c>
      <c r="AX130" s="222">
        <f t="shared" si="104"/>
        <v>126</v>
      </c>
      <c r="AY130" s="222">
        <f t="shared" si="104"/>
        <v>26</v>
      </c>
      <c r="AZ130" s="222">
        <f t="shared" si="104"/>
        <v>26</v>
      </c>
      <c r="BA130" s="222">
        <f t="shared" si="104"/>
        <v>69</v>
      </c>
      <c r="BB130" s="222">
        <f t="shared" si="104"/>
        <v>45</v>
      </c>
      <c r="BC130" s="222">
        <f t="shared" si="104"/>
        <v>26</v>
      </c>
      <c r="BD130" s="222">
        <f t="shared" si="104"/>
        <v>94</v>
      </c>
      <c r="BE130" s="222">
        <f t="shared" si="104"/>
        <v>18</v>
      </c>
      <c r="BF130" s="222">
        <f t="shared" si="104"/>
        <v>5</v>
      </c>
      <c r="BG130" s="222">
        <f t="shared" si="104"/>
        <v>12</v>
      </c>
      <c r="BH130" s="222">
        <f t="shared" si="104"/>
        <v>64</v>
      </c>
      <c r="BI130" s="222" t="str">
        <f t="shared" si="104"/>
        <v>-</v>
      </c>
      <c r="BJ130" s="222" t="str">
        <f t="shared" si="104"/>
        <v>-</v>
      </c>
      <c r="BK130" s="222" t="str">
        <f t="shared" si="104"/>
        <v>-</v>
      </c>
      <c r="BL130" s="222" t="str">
        <f t="shared" si="104"/>
        <v>-</v>
      </c>
      <c r="BM130" s="222">
        <f t="shared" si="104"/>
        <v>30</v>
      </c>
      <c r="BN130" s="222" t="str">
        <f t="shared" si="104"/>
        <v>-</v>
      </c>
      <c r="BO130" s="222" t="str">
        <f t="shared" si="104"/>
        <v>-</v>
      </c>
      <c r="BP130" s="222" t="str">
        <f t="shared" si="104"/>
        <v>-</v>
      </c>
      <c r="BQ130" s="222" t="str">
        <f t="shared" si="104"/>
        <v>-</v>
      </c>
      <c r="BR130" s="117">
        <f t="shared" si="102"/>
        <v>559</v>
      </c>
    </row>
    <row r="131" spans="1:70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8"/>
      <c r="Q131" s="219" t="s">
        <v>936</v>
      </c>
      <c r="R131" s="223">
        <f t="shared" ref="R131:BQ131" si="105">IF(ISNUMBER(R130),(IF(R130&gt;0,(100/(R128+R129))*R128,"-")),"-")</f>
        <v>100</v>
      </c>
      <c r="S131" s="223">
        <f t="shared" si="105"/>
        <v>100</v>
      </c>
      <c r="T131" s="223" t="str">
        <f t="shared" si="105"/>
        <v>-</v>
      </c>
      <c r="U131" s="223" t="str">
        <f t="shared" si="105"/>
        <v>-</v>
      </c>
      <c r="V131" s="223">
        <f t="shared" si="105"/>
        <v>66.666666666666671</v>
      </c>
      <c r="W131" s="223" t="str">
        <f t="shared" si="105"/>
        <v>-</v>
      </c>
      <c r="X131" s="223" t="str">
        <f t="shared" si="105"/>
        <v>-</v>
      </c>
      <c r="Y131" s="223" t="str">
        <f t="shared" si="105"/>
        <v>-</v>
      </c>
      <c r="Z131" s="223" t="str">
        <f t="shared" si="105"/>
        <v>-</v>
      </c>
      <c r="AA131" s="223" t="str">
        <f t="shared" si="105"/>
        <v>-</v>
      </c>
      <c r="AB131" s="223" t="str">
        <f t="shared" si="105"/>
        <v>-</v>
      </c>
      <c r="AC131" s="223" t="str">
        <f t="shared" si="105"/>
        <v>-</v>
      </c>
      <c r="AD131" s="223" t="str">
        <f t="shared" si="105"/>
        <v>-</v>
      </c>
      <c r="AE131" s="223" t="str">
        <f t="shared" si="105"/>
        <v>-</v>
      </c>
      <c r="AF131" s="223" t="str">
        <f t="shared" si="105"/>
        <v>-</v>
      </c>
      <c r="AG131" s="223" t="str">
        <f t="shared" si="105"/>
        <v>-</v>
      </c>
      <c r="AH131" s="223" t="str">
        <f t="shared" si="105"/>
        <v>-</v>
      </c>
      <c r="AI131" s="223" t="str">
        <f t="shared" si="105"/>
        <v>-</v>
      </c>
      <c r="AJ131" s="223" t="str">
        <f t="shared" si="105"/>
        <v>-</v>
      </c>
      <c r="AK131" s="223" t="str">
        <f t="shared" si="105"/>
        <v>-</v>
      </c>
      <c r="AL131" s="223">
        <f t="shared" si="105"/>
        <v>0</v>
      </c>
      <c r="AM131" s="223" t="str">
        <f t="shared" si="105"/>
        <v>-</v>
      </c>
      <c r="AN131" s="223" t="str">
        <f t="shared" si="105"/>
        <v>-</v>
      </c>
      <c r="AO131" s="223" t="str">
        <f t="shared" si="105"/>
        <v>-</v>
      </c>
      <c r="AP131" s="223" t="str">
        <f t="shared" si="105"/>
        <v>-</v>
      </c>
      <c r="AQ131" s="223" t="str">
        <f t="shared" si="105"/>
        <v>-</v>
      </c>
      <c r="AR131" s="223" t="str">
        <f t="shared" si="105"/>
        <v>-</v>
      </c>
      <c r="AS131" s="223" t="str">
        <f t="shared" si="105"/>
        <v>-</v>
      </c>
      <c r="AT131" s="223">
        <f t="shared" si="105"/>
        <v>100</v>
      </c>
      <c r="AU131" s="223">
        <f t="shared" si="105"/>
        <v>0</v>
      </c>
      <c r="AV131" s="223" t="str">
        <f t="shared" si="105"/>
        <v>-</v>
      </c>
      <c r="AW131" s="223">
        <f t="shared" si="105"/>
        <v>50</v>
      </c>
      <c r="AX131" s="223">
        <f t="shared" si="105"/>
        <v>56.349206349206348</v>
      </c>
      <c r="AY131" s="223">
        <f t="shared" si="105"/>
        <v>65.384615384615387</v>
      </c>
      <c r="AZ131" s="223">
        <f t="shared" si="105"/>
        <v>65.384615384615387</v>
      </c>
      <c r="BA131" s="223">
        <f t="shared" si="105"/>
        <v>62.318840579710148</v>
      </c>
      <c r="BB131" s="223">
        <f t="shared" si="105"/>
        <v>62.222222222222229</v>
      </c>
      <c r="BC131" s="223">
        <f t="shared" si="105"/>
        <v>57.692307692307693</v>
      </c>
      <c r="BD131" s="223">
        <f t="shared" si="105"/>
        <v>47.872340425531917</v>
      </c>
      <c r="BE131" s="223">
        <f t="shared" si="105"/>
        <v>50</v>
      </c>
      <c r="BF131" s="223">
        <f t="shared" si="105"/>
        <v>40</v>
      </c>
      <c r="BG131" s="223">
        <f t="shared" si="105"/>
        <v>25</v>
      </c>
      <c r="BH131" s="223">
        <f t="shared" si="105"/>
        <v>67.1875</v>
      </c>
      <c r="BI131" s="223" t="str">
        <f t="shared" si="105"/>
        <v>-</v>
      </c>
      <c r="BJ131" s="223" t="str">
        <f t="shared" si="105"/>
        <v>-</v>
      </c>
      <c r="BK131" s="223" t="str">
        <f t="shared" si="105"/>
        <v>-</v>
      </c>
      <c r="BL131" s="223" t="str">
        <f t="shared" si="105"/>
        <v>-</v>
      </c>
      <c r="BM131" s="223">
        <f t="shared" si="105"/>
        <v>53.333333333333336</v>
      </c>
      <c r="BN131" s="223" t="str">
        <f t="shared" si="105"/>
        <v>-</v>
      </c>
      <c r="BO131" s="223" t="str">
        <f t="shared" si="105"/>
        <v>-</v>
      </c>
      <c r="BP131" s="223" t="str">
        <f t="shared" si="105"/>
        <v>-</v>
      </c>
      <c r="BQ131" s="223" t="str">
        <f t="shared" si="105"/>
        <v>-</v>
      </c>
      <c r="BR131" s="270">
        <f t="shared" ref="BR131:BR132" si="106">AVERAGE(R131:BQ131)</f>
        <v>56.284823580958367</v>
      </c>
    </row>
    <row r="132" spans="1:70" x14ac:dyDescent="0.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9"/>
      <c r="Q132" s="224" t="s">
        <v>937</v>
      </c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122" t="e">
        <f t="shared" si="106"/>
        <v>#DIV/0!</v>
      </c>
    </row>
    <row r="133" spans="1:70" ht="12.75" customHeight="1" x14ac:dyDescent="0.2">
      <c r="A133" s="302" t="s">
        <v>15</v>
      </c>
      <c r="B133" s="295">
        <v>16</v>
      </c>
      <c r="C133" s="291" t="s">
        <v>449</v>
      </c>
      <c r="D133" s="291" t="s">
        <v>76</v>
      </c>
      <c r="E133" s="295" t="s">
        <v>366</v>
      </c>
      <c r="F133" s="295"/>
      <c r="G133" s="291" t="s">
        <v>402</v>
      </c>
      <c r="H133" s="298" t="s">
        <v>377</v>
      </c>
      <c r="I133" s="291" t="s">
        <v>403</v>
      </c>
      <c r="J133" s="295"/>
      <c r="K133" s="291"/>
      <c r="L133" s="295"/>
      <c r="M133" s="295"/>
      <c r="N133" s="295"/>
      <c r="O133" s="295"/>
      <c r="P133" s="301"/>
      <c r="Q133" s="219" t="s">
        <v>934</v>
      </c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>
        <v>7</v>
      </c>
      <c r="AY133" s="230">
        <v>12</v>
      </c>
      <c r="AZ133" s="230">
        <v>51</v>
      </c>
      <c r="BA133" s="230">
        <v>16</v>
      </c>
      <c r="BB133" s="230">
        <v>42</v>
      </c>
      <c r="BC133" s="230">
        <v>78</v>
      </c>
      <c r="BD133" s="230">
        <v>72</v>
      </c>
      <c r="BE133" s="230">
        <v>8</v>
      </c>
      <c r="BF133" s="230">
        <v>27</v>
      </c>
      <c r="BG133" s="230">
        <v>17</v>
      </c>
      <c r="BH133" s="230">
        <v>41</v>
      </c>
      <c r="BI133" s="230"/>
      <c r="BJ133" s="230"/>
      <c r="BK133" s="230"/>
      <c r="BL133" s="230"/>
      <c r="BM133" s="230"/>
      <c r="BN133" s="230"/>
      <c r="BO133" s="230"/>
      <c r="BP133" s="230"/>
      <c r="BQ133" s="230"/>
      <c r="BR133" s="114">
        <f t="shared" ref="BR133:BR135" si="107">SUM(R133:BQ133)</f>
        <v>371</v>
      </c>
    </row>
    <row r="134" spans="1:70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8"/>
      <c r="Q134" s="219" t="s">
        <v>935</v>
      </c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>
        <v>4</v>
      </c>
      <c r="AY134" s="230">
        <v>12</v>
      </c>
      <c r="AZ134" s="230">
        <v>29</v>
      </c>
      <c r="BA134" s="230">
        <v>15</v>
      </c>
      <c r="BB134" s="230">
        <v>17</v>
      </c>
      <c r="BC134" s="230">
        <v>23</v>
      </c>
      <c r="BD134" s="230">
        <v>28</v>
      </c>
      <c r="BE134" s="230">
        <v>4</v>
      </c>
      <c r="BF134" s="230">
        <v>9</v>
      </c>
      <c r="BG134" s="230">
        <v>9</v>
      </c>
      <c r="BH134" s="230">
        <v>17</v>
      </c>
      <c r="BI134" s="230"/>
      <c r="BJ134" s="230"/>
      <c r="BK134" s="230"/>
      <c r="BL134" s="230"/>
      <c r="BM134" s="230"/>
      <c r="BN134" s="230"/>
      <c r="BO134" s="230"/>
      <c r="BP134" s="230"/>
      <c r="BQ134" s="230"/>
      <c r="BR134" s="114">
        <f t="shared" si="107"/>
        <v>167</v>
      </c>
    </row>
    <row r="135" spans="1:70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8"/>
      <c r="Q135" s="221" t="s">
        <v>633</v>
      </c>
      <c r="R135" s="222" t="str">
        <f t="shared" ref="R135:BQ135" si="108">IF(ISBLANK(R133),"-",R133+R134)</f>
        <v>-</v>
      </c>
      <c r="S135" s="222" t="str">
        <f t="shared" si="108"/>
        <v>-</v>
      </c>
      <c r="T135" s="222" t="str">
        <f t="shared" si="108"/>
        <v>-</v>
      </c>
      <c r="U135" s="222" t="str">
        <f t="shared" si="108"/>
        <v>-</v>
      </c>
      <c r="V135" s="222" t="str">
        <f t="shared" si="108"/>
        <v>-</v>
      </c>
      <c r="W135" s="222" t="str">
        <f t="shared" si="108"/>
        <v>-</v>
      </c>
      <c r="X135" s="222" t="str">
        <f t="shared" si="108"/>
        <v>-</v>
      </c>
      <c r="Y135" s="222" t="str">
        <f t="shared" si="108"/>
        <v>-</v>
      </c>
      <c r="Z135" s="222" t="str">
        <f t="shared" si="108"/>
        <v>-</v>
      </c>
      <c r="AA135" s="222" t="str">
        <f t="shared" si="108"/>
        <v>-</v>
      </c>
      <c r="AB135" s="222" t="str">
        <f t="shared" si="108"/>
        <v>-</v>
      </c>
      <c r="AC135" s="222" t="str">
        <f t="shared" si="108"/>
        <v>-</v>
      </c>
      <c r="AD135" s="222" t="str">
        <f t="shared" si="108"/>
        <v>-</v>
      </c>
      <c r="AE135" s="222" t="str">
        <f t="shared" si="108"/>
        <v>-</v>
      </c>
      <c r="AF135" s="222" t="str">
        <f t="shared" si="108"/>
        <v>-</v>
      </c>
      <c r="AG135" s="222" t="str">
        <f t="shared" si="108"/>
        <v>-</v>
      </c>
      <c r="AH135" s="222" t="str">
        <f t="shared" si="108"/>
        <v>-</v>
      </c>
      <c r="AI135" s="222" t="str">
        <f t="shared" si="108"/>
        <v>-</v>
      </c>
      <c r="AJ135" s="222" t="str">
        <f t="shared" si="108"/>
        <v>-</v>
      </c>
      <c r="AK135" s="222" t="str">
        <f t="shared" si="108"/>
        <v>-</v>
      </c>
      <c r="AL135" s="222" t="str">
        <f t="shared" si="108"/>
        <v>-</v>
      </c>
      <c r="AM135" s="222" t="str">
        <f t="shared" si="108"/>
        <v>-</v>
      </c>
      <c r="AN135" s="222" t="str">
        <f t="shared" si="108"/>
        <v>-</v>
      </c>
      <c r="AO135" s="222" t="str">
        <f t="shared" si="108"/>
        <v>-</v>
      </c>
      <c r="AP135" s="222" t="str">
        <f t="shared" si="108"/>
        <v>-</v>
      </c>
      <c r="AQ135" s="222" t="str">
        <f t="shared" si="108"/>
        <v>-</v>
      </c>
      <c r="AR135" s="222" t="str">
        <f t="shared" si="108"/>
        <v>-</v>
      </c>
      <c r="AS135" s="222" t="str">
        <f t="shared" si="108"/>
        <v>-</v>
      </c>
      <c r="AT135" s="222" t="str">
        <f t="shared" si="108"/>
        <v>-</v>
      </c>
      <c r="AU135" s="222" t="str">
        <f t="shared" si="108"/>
        <v>-</v>
      </c>
      <c r="AV135" s="222" t="str">
        <f t="shared" si="108"/>
        <v>-</v>
      </c>
      <c r="AW135" s="222" t="str">
        <f t="shared" si="108"/>
        <v>-</v>
      </c>
      <c r="AX135" s="222">
        <f t="shared" si="108"/>
        <v>11</v>
      </c>
      <c r="AY135" s="222">
        <f t="shared" si="108"/>
        <v>24</v>
      </c>
      <c r="AZ135" s="222">
        <f t="shared" si="108"/>
        <v>80</v>
      </c>
      <c r="BA135" s="222">
        <f t="shared" si="108"/>
        <v>31</v>
      </c>
      <c r="BB135" s="222">
        <f t="shared" si="108"/>
        <v>59</v>
      </c>
      <c r="BC135" s="222">
        <f t="shared" si="108"/>
        <v>101</v>
      </c>
      <c r="BD135" s="222">
        <f t="shared" si="108"/>
        <v>100</v>
      </c>
      <c r="BE135" s="222">
        <f t="shared" si="108"/>
        <v>12</v>
      </c>
      <c r="BF135" s="222">
        <f t="shared" si="108"/>
        <v>36</v>
      </c>
      <c r="BG135" s="222">
        <f t="shared" si="108"/>
        <v>26</v>
      </c>
      <c r="BH135" s="222">
        <f t="shared" si="108"/>
        <v>58</v>
      </c>
      <c r="BI135" s="222" t="str">
        <f t="shared" si="108"/>
        <v>-</v>
      </c>
      <c r="BJ135" s="222" t="str">
        <f t="shared" si="108"/>
        <v>-</v>
      </c>
      <c r="BK135" s="222" t="str">
        <f t="shared" si="108"/>
        <v>-</v>
      </c>
      <c r="BL135" s="222" t="str">
        <f t="shared" si="108"/>
        <v>-</v>
      </c>
      <c r="BM135" s="222" t="str">
        <f t="shared" si="108"/>
        <v>-</v>
      </c>
      <c r="BN135" s="222" t="str">
        <f t="shared" si="108"/>
        <v>-</v>
      </c>
      <c r="BO135" s="222" t="str">
        <f t="shared" si="108"/>
        <v>-</v>
      </c>
      <c r="BP135" s="222" t="str">
        <f t="shared" si="108"/>
        <v>-</v>
      </c>
      <c r="BQ135" s="222" t="str">
        <f t="shared" si="108"/>
        <v>-</v>
      </c>
      <c r="BR135" s="117">
        <f t="shared" si="107"/>
        <v>538</v>
      </c>
    </row>
    <row r="136" spans="1:70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8"/>
      <c r="Q136" s="219" t="s">
        <v>936</v>
      </c>
      <c r="R136" s="223" t="str">
        <f t="shared" ref="R136:BQ136" si="109">IF(ISNUMBER(R135),(IF(R135&gt;0,(100/(R133+R134))*R133,"-")),"-")</f>
        <v>-</v>
      </c>
      <c r="S136" s="223" t="str">
        <f t="shared" si="109"/>
        <v>-</v>
      </c>
      <c r="T136" s="223" t="str">
        <f t="shared" si="109"/>
        <v>-</v>
      </c>
      <c r="U136" s="223" t="str">
        <f t="shared" si="109"/>
        <v>-</v>
      </c>
      <c r="V136" s="223" t="str">
        <f t="shared" si="109"/>
        <v>-</v>
      </c>
      <c r="W136" s="223" t="str">
        <f t="shared" si="109"/>
        <v>-</v>
      </c>
      <c r="X136" s="223" t="str">
        <f t="shared" si="109"/>
        <v>-</v>
      </c>
      <c r="Y136" s="223" t="str">
        <f t="shared" si="109"/>
        <v>-</v>
      </c>
      <c r="Z136" s="223" t="str">
        <f t="shared" si="109"/>
        <v>-</v>
      </c>
      <c r="AA136" s="223" t="str">
        <f t="shared" si="109"/>
        <v>-</v>
      </c>
      <c r="AB136" s="223" t="str">
        <f t="shared" si="109"/>
        <v>-</v>
      </c>
      <c r="AC136" s="223" t="str">
        <f t="shared" si="109"/>
        <v>-</v>
      </c>
      <c r="AD136" s="223" t="str">
        <f t="shared" si="109"/>
        <v>-</v>
      </c>
      <c r="AE136" s="223" t="str">
        <f t="shared" si="109"/>
        <v>-</v>
      </c>
      <c r="AF136" s="223" t="str">
        <f t="shared" si="109"/>
        <v>-</v>
      </c>
      <c r="AG136" s="223" t="str">
        <f t="shared" si="109"/>
        <v>-</v>
      </c>
      <c r="AH136" s="223" t="str">
        <f t="shared" si="109"/>
        <v>-</v>
      </c>
      <c r="AI136" s="223" t="str">
        <f t="shared" si="109"/>
        <v>-</v>
      </c>
      <c r="AJ136" s="223" t="str">
        <f t="shared" si="109"/>
        <v>-</v>
      </c>
      <c r="AK136" s="223" t="str">
        <f t="shared" si="109"/>
        <v>-</v>
      </c>
      <c r="AL136" s="223" t="str">
        <f t="shared" si="109"/>
        <v>-</v>
      </c>
      <c r="AM136" s="223" t="str">
        <f t="shared" si="109"/>
        <v>-</v>
      </c>
      <c r="AN136" s="223" t="str">
        <f t="shared" si="109"/>
        <v>-</v>
      </c>
      <c r="AO136" s="223" t="str">
        <f t="shared" si="109"/>
        <v>-</v>
      </c>
      <c r="AP136" s="223" t="str">
        <f t="shared" si="109"/>
        <v>-</v>
      </c>
      <c r="AQ136" s="223" t="str">
        <f t="shared" si="109"/>
        <v>-</v>
      </c>
      <c r="AR136" s="223" t="str">
        <f t="shared" si="109"/>
        <v>-</v>
      </c>
      <c r="AS136" s="223" t="str">
        <f t="shared" si="109"/>
        <v>-</v>
      </c>
      <c r="AT136" s="223" t="str">
        <f t="shared" si="109"/>
        <v>-</v>
      </c>
      <c r="AU136" s="223" t="str">
        <f t="shared" si="109"/>
        <v>-</v>
      </c>
      <c r="AV136" s="223" t="str">
        <f t="shared" si="109"/>
        <v>-</v>
      </c>
      <c r="AW136" s="223" t="str">
        <f t="shared" si="109"/>
        <v>-</v>
      </c>
      <c r="AX136" s="223">
        <f t="shared" si="109"/>
        <v>63.63636363636364</v>
      </c>
      <c r="AY136" s="223">
        <f t="shared" si="109"/>
        <v>50</v>
      </c>
      <c r="AZ136" s="223">
        <f t="shared" si="109"/>
        <v>63.75</v>
      </c>
      <c r="BA136" s="223">
        <f t="shared" si="109"/>
        <v>51.612903225806448</v>
      </c>
      <c r="BB136" s="223">
        <f t="shared" si="109"/>
        <v>71.186440677966104</v>
      </c>
      <c r="BC136" s="223">
        <f t="shared" si="109"/>
        <v>77.227722772277232</v>
      </c>
      <c r="BD136" s="223">
        <f t="shared" si="109"/>
        <v>72</v>
      </c>
      <c r="BE136" s="223">
        <f t="shared" si="109"/>
        <v>66.666666666666671</v>
      </c>
      <c r="BF136" s="223">
        <f t="shared" si="109"/>
        <v>75</v>
      </c>
      <c r="BG136" s="223">
        <f t="shared" si="109"/>
        <v>65.384615384615387</v>
      </c>
      <c r="BH136" s="223">
        <f t="shared" si="109"/>
        <v>70.689655172413794</v>
      </c>
      <c r="BI136" s="223" t="str">
        <f t="shared" si="109"/>
        <v>-</v>
      </c>
      <c r="BJ136" s="223" t="str">
        <f t="shared" si="109"/>
        <v>-</v>
      </c>
      <c r="BK136" s="223" t="str">
        <f t="shared" si="109"/>
        <v>-</v>
      </c>
      <c r="BL136" s="223" t="str">
        <f t="shared" si="109"/>
        <v>-</v>
      </c>
      <c r="BM136" s="223" t="str">
        <f t="shared" si="109"/>
        <v>-</v>
      </c>
      <c r="BN136" s="223" t="str">
        <f t="shared" si="109"/>
        <v>-</v>
      </c>
      <c r="BO136" s="223" t="str">
        <f t="shared" si="109"/>
        <v>-</v>
      </c>
      <c r="BP136" s="223" t="str">
        <f t="shared" si="109"/>
        <v>-</v>
      </c>
      <c r="BQ136" s="223" t="str">
        <f t="shared" si="109"/>
        <v>-</v>
      </c>
      <c r="BR136" s="270">
        <f t="shared" ref="BR136:BR137" si="110">AVERAGE(R136:BQ136)</f>
        <v>66.104942503282658</v>
      </c>
    </row>
    <row r="137" spans="1:70" x14ac:dyDescent="0.2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9"/>
      <c r="Q137" s="224" t="s">
        <v>937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  <c r="AX137" s="225"/>
      <c r="AY137" s="225"/>
      <c r="AZ137" s="225"/>
      <c r="BA137" s="225"/>
      <c r="BB137" s="225"/>
      <c r="BC137" s="225"/>
      <c r="BD137" s="225"/>
      <c r="BE137" s="225"/>
      <c r="BF137" s="225"/>
      <c r="BG137" s="225"/>
      <c r="BH137" s="225"/>
      <c r="BI137" s="225"/>
      <c r="BJ137" s="225"/>
      <c r="BK137" s="225"/>
      <c r="BL137" s="225"/>
      <c r="BM137" s="225"/>
      <c r="BN137" s="225"/>
      <c r="BO137" s="225"/>
      <c r="BP137" s="225"/>
      <c r="BQ137" s="225"/>
      <c r="BR137" s="122" t="e">
        <f t="shared" si="110"/>
        <v>#DIV/0!</v>
      </c>
    </row>
    <row r="138" spans="1:70" ht="12.75" customHeight="1" x14ac:dyDescent="0.2">
      <c r="A138" s="300" t="s">
        <v>15</v>
      </c>
      <c r="B138" s="295">
        <v>17</v>
      </c>
      <c r="C138" s="291" t="s">
        <v>449</v>
      </c>
      <c r="D138" s="291" t="s">
        <v>76</v>
      </c>
      <c r="E138" s="295" t="s">
        <v>404</v>
      </c>
      <c r="F138" s="295"/>
      <c r="G138" s="291" t="s">
        <v>405</v>
      </c>
      <c r="H138" s="298" t="s">
        <v>125</v>
      </c>
      <c r="I138" s="291" t="s">
        <v>406</v>
      </c>
      <c r="J138" s="295"/>
      <c r="K138" s="291"/>
      <c r="L138" s="295"/>
      <c r="M138" s="295"/>
      <c r="N138" s="295"/>
      <c r="O138" s="295"/>
      <c r="P138" s="301"/>
      <c r="Q138" s="219" t="s">
        <v>934</v>
      </c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>
        <v>0</v>
      </c>
      <c r="AJ138" s="230">
        <v>0</v>
      </c>
      <c r="AK138" s="230">
        <v>0</v>
      </c>
      <c r="AL138" s="230">
        <v>0</v>
      </c>
      <c r="AM138" s="230">
        <v>0</v>
      </c>
      <c r="AN138" s="230">
        <v>0</v>
      </c>
      <c r="AO138" s="230">
        <v>0</v>
      </c>
      <c r="AP138" s="230">
        <v>0</v>
      </c>
      <c r="AQ138" s="230">
        <v>0</v>
      </c>
      <c r="AR138" s="230">
        <v>0</v>
      </c>
      <c r="AS138" s="230">
        <v>6</v>
      </c>
      <c r="AT138" s="230">
        <v>75</v>
      </c>
      <c r="AU138" s="230"/>
      <c r="AV138" s="230"/>
      <c r="AW138" s="230">
        <v>37</v>
      </c>
      <c r="AX138" s="230">
        <v>37</v>
      </c>
      <c r="AY138" s="230">
        <v>37</v>
      </c>
      <c r="AZ138" s="230">
        <v>12</v>
      </c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230"/>
      <c r="BP138" s="230"/>
      <c r="BQ138" s="230"/>
      <c r="BR138" s="114">
        <f t="shared" ref="BR138:BR140" si="111">SUM(R138:BQ138)</f>
        <v>204</v>
      </c>
    </row>
    <row r="139" spans="1:70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8"/>
      <c r="Q139" s="219" t="s">
        <v>935</v>
      </c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>
        <v>0</v>
      </c>
      <c r="AJ139" s="230">
        <v>0</v>
      </c>
      <c r="AK139" s="230">
        <v>0</v>
      </c>
      <c r="AL139" s="230">
        <v>0</v>
      </c>
      <c r="AM139" s="230">
        <v>0</v>
      </c>
      <c r="AN139" s="230">
        <v>0</v>
      </c>
      <c r="AO139" s="230">
        <v>0</v>
      </c>
      <c r="AP139" s="230">
        <v>0</v>
      </c>
      <c r="AQ139" s="230">
        <v>0</v>
      </c>
      <c r="AR139" s="230">
        <v>0</v>
      </c>
      <c r="AS139" s="230">
        <v>4</v>
      </c>
      <c r="AT139" s="230">
        <v>14</v>
      </c>
      <c r="AU139" s="230"/>
      <c r="AV139" s="230"/>
      <c r="AW139" s="230">
        <v>12</v>
      </c>
      <c r="AX139" s="230">
        <v>12</v>
      </c>
      <c r="AY139" s="230">
        <v>12</v>
      </c>
      <c r="AZ139" s="230">
        <v>6</v>
      </c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230"/>
      <c r="BP139" s="230"/>
      <c r="BQ139" s="230"/>
      <c r="BR139" s="114">
        <f t="shared" si="111"/>
        <v>60</v>
      </c>
    </row>
    <row r="140" spans="1:70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8"/>
      <c r="Q140" s="221" t="s">
        <v>633</v>
      </c>
      <c r="R140" s="222" t="str">
        <f t="shared" ref="R140:BQ140" si="112">IF(ISBLANK(R138),"-",R138+R139)</f>
        <v>-</v>
      </c>
      <c r="S140" s="222" t="str">
        <f t="shared" si="112"/>
        <v>-</v>
      </c>
      <c r="T140" s="222" t="str">
        <f t="shared" si="112"/>
        <v>-</v>
      </c>
      <c r="U140" s="222" t="str">
        <f t="shared" si="112"/>
        <v>-</v>
      </c>
      <c r="V140" s="222" t="str">
        <f t="shared" si="112"/>
        <v>-</v>
      </c>
      <c r="W140" s="222" t="str">
        <f t="shared" si="112"/>
        <v>-</v>
      </c>
      <c r="X140" s="222" t="str">
        <f t="shared" si="112"/>
        <v>-</v>
      </c>
      <c r="Y140" s="222" t="str">
        <f t="shared" si="112"/>
        <v>-</v>
      </c>
      <c r="Z140" s="222" t="str">
        <f t="shared" si="112"/>
        <v>-</v>
      </c>
      <c r="AA140" s="222" t="str">
        <f t="shared" si="112"/>
        <v>-</v>
      </c>
      <c r="AB140" s="222" t="str">
        <f t="shared" si="112"/>
        <v>-</v>
      </c>
      <c r="AC140" s="222" t="str">
        <f t="shared" si="112"/>
        <v>-</v>
      </c>
      <c r="AD140" s="222" t="str">
        <f t="shared" si="112"/>
        <v>-</v>
      </c>
      <c r="AE140" s="222" t="str">
        <f t="shared" si="112"/>
        <v>-</v>
      </c>
      <c r="AF140" s="222" t="str">
        <f t="shared" si="112"/>
        <v>-</v>
      </c>
      <c r="AG140" s="222" t="str">
        <f t="shared" si="112"/>
        <v>-</v>
      </c>
      <c r="AH140" s="222" t="str">
        <f t="shared" si="112"/>
        <v>-</v>
      </c>
      <c r="AI140" s="222">
        <f t="shared" si="112"/>
        <v>0</v>
      </c>
      <c r="AJ140" s="222">
        <f t="shared" si="112"/>
        <v>0</v>
      </c>
      <c r="AK140" s="222">
        <f t="shared" si="112"/>
        <v>0</v>
      </c>
      <c r="AL140" s="222">
        <f t="shared" si="112"/>
        <v>0</v>
      </c>
      <c r="AM140" s="222">
        <f t="shared" si="112"/>
        <v>0</v>
      </c>
      <c r="AN140" s="222">
        <f t="shared" si="112"/>
        <v>0</v>
      </c>
      <c r="AO140" s="222">
        <f t="shared" si="112"/>
        <v>0</v>
      </c>
      <c r="AP140" s="222">
        <f t="shared" si="112"/>
        <v>0</v>
      </c>
      <c r="AQ140" s="222">
        <f t="shared" si="112"/>
        <v>0</v>
      </c>
      <c r="AR140" s="222">
        <f t="shared" si="112"/>
        <v>0</v>
      </c>
      <c r="AS140" s="222">
        <f t="shared" si="112"/>
        <v>10</v>
      </c>
      <c r="AT140" s="222">
        <f t="shared" si="112"/>
        <v>89</v>
      </c>
      <c r="AU140" s="222" t="str">
        <f t="shared" si="112"/>
        <v>-</v>
      </c>
      <c r="AV140" s="222" t="str">
        <f t="shared" si="112"/>
        <v>-</v>
      </c>
      <c r="AW140" s="222">
        <f t="shared" si="112"/>
        <v>49</v>
      </c>
      <c r="AX140" s="222">
        <f t="shared" si="112"/>
        <v>49</v>
      </c>
      <c r="AY140" s="222">
        <f t="shared" si="112"/>
        <v>49</v>
      </c>
      <c r="AZ140" s="222">
        <f t="shared" si="112"/>
        <v>18</v>
      </c>
      <c r="BA140" s="222" t="str">
        <f t="shared" si="112"/>
        <v>-</v>
      </c>
      <c r="BB140" s="222" t="str">
        <f t="shared" si="112"/>
        <v>-</v>
      </c>
      <c r="BC140" s="222" t="str">
        <f t="shared" si="112"/>
        <v>-</v>
      </c>
      <c r="BD140" s="222" t="str">
        <f t="shared" si="112"/>
        <v>-</v>
      </c>
      <c r="BE140" s="222" t="str">
        <f t="shared" si="112"/>
        <v>-</v>
      </c>
      <c r="BF140" s="222" t="str">
        <f t="shared" si="112"/>
        <v>-</v>
      </c>
      <c r="BG140" s="222" t="str">
        <f t="shared" si="112"/>
        <v>-</v>
      </c>
      <c r="BH140" s="222" t="str">
        <f t="shared" si="112"/>
        <v>-</v>
      </c>
      <c r="BI140" s="222" t="str">
        <f t="shared" si="112"/>
        <v>-</v>
      </c>
      <c r="BJ140" s="222" t="str">
        <f t="shared" si="112"/>
        <v>-</v>
      </c>
      <c r="BK140" s="222" t="str">
        <f t="shared" si="112"/>
        <v>-</v>
      </c>
      <c r="BL140" s="222" t="str">
        <f t="shared" si="112"/>
        <v>-</v>
      </c>
      <c r="BM140" s="222" t="str">
        <f t="shared" si="112"/>
        <v>-</v>
      </c>
      <c r="BN140" s="222" t="str">
        <f t="shared" si="112"/>
        <v>-</v>
      </c>
      <c r="BO140" s="222" t="str">
        <f t="shared" si="112"/>
        <v>-</v>
      </c>
      <c r="BP140" s="222" t="str">
        <f t="shared" si="112"/>
        <v>-</v>
      </c>
      <c r="BQ140" s="222" t="str">
        <f t="shared" si="112"/>
        <v>-</v>
      </c>
      <c r="BR140" s="117">
        <f t="shared" si="111"/>
        <v>264</v>
      </c>
    </row>
    <row r="141" spans="1:70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8"/>
      <c r="Q141" s="219" t="s">
        <v>936</v>
      </c>
      <c r="R141" s="223" t="str">
        <f t="shared" ref="R141:BQ141" si="113">IF(ISNUMBER(R140),(IF(R140&gt;0,(100/(R138+R139))*R138,"-")),"-")</f>
        <v>-</v>
      </c>
      <c r="S141" s="223" t="str">
        <f t="shared" si="113"/>
        <v>-</v>
      </c>
      <c r="T141" s="223" t="str">
        <f t="shared" si="113"/>
        <v>-</v>
      </c>
      <c r="U141" s="223" t="str">
        <f t="shared" si="113"/>
        <v>-</v>
      </c>
      <c r="V141" s="223" t="str">
        <f t="shared" si="113"/>
        <v>-</v>
      </c>
      <c r="W141" s="223" t="str">
        <f t="shared" si="113"/>
        <v>-</v>
      </c>
      <c r="X141" s="223" t="str">
        <f t="shared" si="113"/>
        <v>-</v>
      </c>
      <c r="Y141" s="223" t="str">
        <f t="shared" si="113"/>
        <v>-</v>
      </c>
      <c r="Z141" s="223" t="str">
        <f t="shared" si="113"/>
        <v>-</v>
      </c>
      <c r="AA141" s="223" t="str">
        <f t="shared" si="113"/>
        <v>-</v>
      </c>
      <c r="AB141" s="223" t="str">
        <f t="shared" si="113"/>
        <v>-</v>
      </c>
      <c r="AC141" s="223" t="str">
        <f t="shared" si="113"/>
        <v>-</v>
      </c>
      <c r="AD141" s="223" t="str">
        <f t="shared" si="113"/>
        <v>-</v>
      </c>
      <c r="AE141" s="223" t="str">
        <f t="shared" si="113"/>
        <v>-</v>
      </c>
      <c r="AF141" s="223" t="str">
        <f t="shared" si="113"/>
        <v>-</v>
      </c>
      <c r="AG141" s="223" t="str">
        <f t="shared" si="113"/>
        <v>-</v>
      </c>
      <c r="AH141" s="223" t="str">
        <f t="shared" si="113"/>
        <v>-</v>
      </c>
      <c r="AI141" s="223" t="str">
        <f t="shared" si="113"/>
        <v>-</v>
      </c>
      <c r="AJ141" s="223" t="str">
        <f t="shared" si="113"/>
        <v>-</v>
      </c>
      <c r="AK141" s="223" t="str">
        <f t="shared" si="113"/>
        <v>-</v>
      </c>
      <c r="AL141" s="223" t="str">
        <f t="shared" si="113"/>
        <v>-</v>
      </c>
      <c r="AM141" s="223" t="str">
        <f t="shared" si="113"/>
        <v>-</v>
      </c>
      <c r="AN141" s="223" t="str">
        <f t="shared" si="113"/>
        <v>-</v>
      </c>
      <c r="AO141" s="223" t="str">
        <f t="shared" si="113"/>
        <v>-</v>
      </c>
      <c r="AP141" s="223" t="str">
        <f t="shared" si="113"/>
        <v>-</v>
      </c>
      <c r="AQ141" s="223" t="str">
        <f t="shared" si="113"/>
        <v>-</v>
      </c>
      <c r="AR141" s="223" t="str">
        <f t="shared" si="113"/>
        <v>-</v>
      </c>
      <c r="AS141" s="223">
        <f t="shared" si="113"/>
        <v>60</v>
      </c>
      <c r="AT141" s="223">
        <f t="shared" si="113"/>
        <v>84.269662921348328</v>
      </c>
      <c r="AU141" s="223" t="str">
        <f t="shared" si="113"/>
        <v>-</v>
      </c>
      <c r="AV141" s="223" t="str">
        <f t="shared" si="113"/>
        <v>-</v>
      </c>
      <c r="AW141" s="223">
        <f t="shared" si="113"/>
        <v>75.510204081632651</v>
      </c>
      <c r="AX141" s="223">
        <f t="shared" si="113"/>
        <v>75.510204081632651</v>
      </c>
      <c r="AY141" s="223">
        <f t="shared" si="113"/>
        <v>75.510204081632651</v>
      </c>
      <c r="AZ141" s="223">
        <f t="shared" si="113"/>
        <v>66.666666666666657</v>
      </c>
      <c r="BA141" s="223" t="str">
        <f t="shared" si="113"/>
        <v>-</v>
      </c>
      <c r="BB141" s="223" t="str">
        <f t="shared" si="113"/>
        <v>-</v>
      </c>
      <c r="BC141" s="223" t="str">
        <f t="shared" si="113"/>
        <v>-</v>
      </c>
      <c r="BD141" s="223" t="str">
        <f t="shared" si="113"/>
        <v>-</v>
      </c>
      <c r="BE141" s="223" t="str">
        <f t="shared" si="113"/>
        <v>-</v>
      </c>
      <c r="BF141" s="223" t="str">
        <f t="shared" si="113"/>
        <v>-</v>
      </c>
      <c r="BG141" s="223" t="str">
        <f t="shared" si="113"/>
        <v>-</v>
      </c>
      <c r="BH141" s="223" t="str">
        <f t="shared" si="113"/>
        <v>-</v>
      </c>
      <c r="BI141" s="223" t="str">
        <f t="shared" si="113"/>
        <v>-</v>
      </c>
      <c r="BJ141" s="223" t="str">
        <f t="shared" si="113"/>
        <v>-</v>
      </c>
      <c r="BK141" s="223" t="str">
        <f t="shared" si="113"/>
        <v>-</v>
      </c>
      <c r="BL141" s="223" t="str">
        <f t="shared" si="113"/>
        <v>-</v>
      </c>
      <c r="BM141" s="223" t="str">
        <f t="shared" si="113"/>
        <v>-</v>
      </c>
      <c r="BN141" s="223" t="str">
        <f t="shared" si="113"/>
        <v>-</v>
      </c>
      <c r="BO141" s="223" t="str">
        <f t="shared" si="113"/>
        <v>-</v>
      </c>
      <c r="BP141" s="223" t="str">
        <f t="shared" si="113"/>
        <v>-</v>
      </c>
      <c r="BQ141" s="223" t="str">
        <f t="shared" si="113"/>
        <v>-</v>
      </c>
      <c r="BR141" s="270">
        <f t="shared" ref="BR141:BR142" si="114">AVERAGE(R141:BQ141)</f>
        <v>72.911156972152142</v>
      </c>
    </row>
    <row r="142" spans="1:70" x14ac:dyDescent="0.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9"/>
      <c r="Q142" s="224" t="s">
        <v>937</v>
      </c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  <c r="BP142" s="225"/>
      <c r="BQ142" s="225"/>
      <c r="BR142" s="122" t="e">
        <f t="shared" si="114"/>
        <v>#DIV/0!</v>
      </c>
    </row>
    <row r="143" spans="1:70" ht="12.75" customHeight="1" x14ac:dyDescent="0.2">
      <c r="A143" s="300" t="s">
        <v>15</v>
      </c>
      <c r="B143" s="295">
        <v>18</v>
      </c>
      <c r="C143" s="291" t="s">
        <v>449</v>
      </c>
      <c r="D143" s="291" t="s">
        <v>76</v>
      </c>
      <c r="E143" s="295" t="s">
        <v>398</v>
      </c>
      <c r="F143" s="295"/>
      <c r="G143" s="291" t="s">
        <v>407</v>
      </c>
      <c r="H143" s="298" t="s">
        <v>779</v>
      </c>
      <c r="I143" s="291" t="s">
        <v>86</v>
      </c>
      <c r="J143" s="295"/>
      <c r="K143" s="291"/>
      <c r="L143" s="295"/>
      <c r="M143" s="295"/>
      <c r="N143" s="295"/>
      <c r="O143" s="295"/>
      <c r="P143" s="301"/>
      <c r="Q143" s="219" t="s">
        <v>934</v>
      </c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20">
        <v>0</v>
      </c>
      <c r="AI143" s="220">
        <v>0</v>
      </c>
      <c r="AJ143" s="230">
        <v>0</v>
      </c>
      <c r="AK143" s="230">
        <v>0</v>
      </c>
      <c r="AL143" s="230">
        <v>0</v>
      </c>
      <c r="AM143" s="230">
        <v>0</v>
      </c>
      <c r="AN143" s="230">
        <v>0</v>
      </c>
      <c r="AO143" s="230">
        <v>0</v>
      </c>
      <c r="AP143" s="230">
        <v>0</v>
      </c>
      <c r="AQ143" s="230">
        <v>0</v>
      </c>
      <c r="AR143" s="230">
        <v>0</v>
      </c>
      <c r="AS143" s="230">
        <v>1</v>
      </c>
      <c r="AT143" s="230">
        <v>3</v>
      </c>
      <c r="AU143" s="230">
        <v>3</v>
      </c>
      <c r="AV143" s="230">
        <v>15</v>
      </c>
      <c r="AW143" s="230">
        <v>6</v>
      </c>
      <c r="AX143" s="230">
        <v>6</v>
      </c>
      <c r="AY143" s="230">
        <v>97</v>
      </c>
      <c r="AZ143" s="230">
        <v>80</v>
      </c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230"/>
      <c r="BP143" s="230"/>
      <c r="BQ143" s="230"/>
      <c r="BR143" s="114">
        <f t="shared" ref="BR143:BR145" si="115">SUM(R143:BQ143)</f>
        <v>211</v>
      </c>
    </row>
    <row r="144" spans="1:70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8"/>
      <c r="Q144" s="219" t="s">
        <v>935</v>
      </c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20">
        <v>0</v>
      </c>
      <c r="AI144" s="220">
        <v>0</v>
      </c>
      <c r="AJ144" s="230">
        <v>0</v>
      </c>
      <c r="AK144" s="230">
        <v>0</v>
      </c>
      <c r="AL144" s="230">
        <v>0</v>
      </c>
      <c r="AM144" s="230">
        <v>0</v>
      </c>
      <c r="AN144" s="230">
        <v>0</v>
      </c>
      <c r="AO144" s="230">
        <v>0</v>
      </c>
      <c r="AP144" s="230">
        <v>0</v>
      </c>
      <c r="AQ144" s="230">
        <v>0</v>
      </c>
      <c r="AR144" s="230">
        <v>0</v>
      </c>
      <c r="AS144" s="230">
        <v>0</v>
      </c>
      <c r="AT144" s="230">
        <v>1</v>
      </c>
      <c r="AU144" s="230">
        <v>0</v>
      </c>
      <c r="AV144" s="230">
        <v>22</v>
      </c>
      <c r="AW144" s="230">
        <v>3</v>
      </c>
      <c r="AX144" s="230">
        <v>3</v>
      </c>
      <c r="AY144" s="230">
        <v>46</v>
      </c>
      <c r="AZ144" s="230">
        <v>25</v>
      </c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30"/>
      <c r="BP144" s="230"/>
      <c r="BQ144" s="230"/>
      <c r="BR144" s="114">
        <f t="shared" si="115"/>
        <v>100</v>
      </c>
    </row>
    <row r="145" spans="1:70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8"/>
      <c r="Q145" s="221" t="s">
        <v>633</v>
      </c>
      <c r="R145" s="222" t="str">
        <f t="shared" ref="R145:BQ145" si="116">IF(ISBLANK(R143),"-",R143+R144)</f>
        <v>-</v>
      </c>
      <c r="S145" s="222" t="str">
        <f t="shared" si="116"/>
        <v>-</v>
      </c>
      <c r="T145" s="222" t="str">
        <f t="shared" si="116"/>
        <v>-</v>
      </c>
      <c r="U145" s="222" t="str">
        <f t="shared" si="116"/>
        <v>-</v>
      </c>
      <c r="V145" s="222" t="str">
        <f t="shared" si="116"/>
        <v>-</v>
      </c>
      <c r="W145" s="222" t="str">
        <f t="shared" si="116"/>
        <v>-</v>
      </c>
      <c r="X145" s="222" t="str">
        <f t="shared" si="116"/>
        <v>-</v>
      </c>
      <c r="Y145" s="222" t="str">
        <f t="shared" si="116"/>
        <v>-</v>
      </c>
      <c r="Z145" s="222" t="str">
        <f t="shared" si="116"/>
        <v>-</v>
      </c>
      <c r="AA145" s="222" t="str">
        <f t="shared" si="116"/>
        <v>-</v>
      </c>
      <c r="AB145" s="222" t="str">
        <f t="shared" si="116"/>
        <v>-</v>
      </c>
      <c r="AC145" s="222" t="str">
        <f t="shared" si="116"/>
        <v>-</v>
      </c>
      <c r="AD145" s="222" t="str">
        <f t="shared" si="116"/>
        <v>-</v>
      </c>
      <c r="AE145" s="222" t="str">
        <f t="shared" si="116"/>
        <v>-</v>
      </c>
      <c r="AF145" s="222" t="str">
        <f t="shared" si="116"/>
        <v>-</v>
      </c>
      <c r="AG145" s="222" t="str">
        <f t="shared" si="116"/>
        <v>-</v>
      </c>
      <c r="AH145" s="222">
        <f t="shared" si="116"/>
        <v>0</v>
      </c>
      <c r="AI145" s="222">
        <f t="shared" si="116"/>
        <v>0</v>
      </c>
      <c r="AJ145" s="222">
        <f t="shared" si="116"/>
        <v>0</v>
      </c>
      <c r="AK145" s="222">
        <f t="shared" si="116"/>
        <v>0</v>
      </c>
      <c r="AL145" s="222">
        <f t="shared" si="116"/>
        <v>0</v>
      </c>
      <c r="AM145" s="222">
        <f t="shared" si="116"/>
        <v>0</v>
      </c>
      <c r="AN145" s="222">
        <f t="shared" si="116"/>
        <v>0</v>
      </c>
      <c r="AO145" s="222">
        <f t="shared" si="116"/>
        <v>0</v>
      </c>
      <c r="AP145" s="222">
        <f t="shared" si="116"/>
        <v>0</v>
      </c>
      <c r="AQ145" s="222">
        <f t="shared" si="116"/>
        <v>0</v>
      </c>
      <c r="AR145" s="222">
        <f t="shared" si="116"/>
        <v>0</v>
      </c>
      <c r="AS145" s="222">
        <f t="shared" si="116"/>
        <v>1</v>
      </c>
      <c r="AT145" s="222">
        <f t="shared" si="116"/>
        <v>4</v>
      </c>
      <c r="AU145" s="222">
        <f t="shared" si="116"/>
        <v>3</v>
      </c>
      <c r="AV145" s="222">
        <f t="shared" si="116"/>
        <v>37</v>
      </c>
      <c r="AW145" s="222">
        <f t="shared" si="116"/>
        <v>9</v>
      </c>
      <c r="AX145" s="222">
        <f t="shared" si="116"/>
        <v>9</v>
      </c>
      <c r="AY145" s="222">
        <f t="shared" si="116"/>
        <v>143</v>
      </c>
      <c r="AZ145" s="222">
        <f t="shared" si="116"/>
        <v>105</v>
      </c>
      <c r="BA145" s="222" t="str">
        <f t="shared" si="116"/>
        <v>-</v>
      </c>
      <c r="BB145" s="222" t="str">
        <f t="shared" si="116"/>
        <v>-</v>
      </c>
      <c r="BC145" s="222" t="str">
        <f t="shared" si="116"/>
        <v>-</v>
      </c>
      <c r="BD145" s="222" t="str">
        <f t="shared" si="116"/>
        <v>-</v>
      </c>
      <c r="BE145" s="222" t="str">
        <f t="shared" si="116"/>
        <v>-</v>
      </c>
      <c r="BF145" s="222" t="str">
        <f t="shared" si="116"/>
        <v>-</v>
      </c>
      <c r="BG145" s="222" t="str">
        <f t="shared" si="116"/>
        <v>-</v>
      </c>
      <c r="BH145" s="222" t="str">
        <f t="shared" si="116"/>
        <v>-</v>
      </c>
      <c r="BI145" s="222" t="str">
        <f t="shared" si="116"/>
        <v>-</v>
      </c>
      <c r="BJ145" s="222" t="str">
        <f t="shared" si="116"/>
        <v>-</v>
      </c>
      <c r="BK145" s="222" t="str">
        <f t="shared" si="116"/>
        <v>-</v>
      </c>
      <c r="BL145" s="222" t="str">
        <f t="shared" si="116"/>
        <v>-</v>
      </c>
      <c r="BM145" s="222" t="str">
        <f t="shared" si="116"/>
        <v>-</v>
      </c>
      <c r="BN145" s="222" t="str">
        <f t="shared" si="116"/>
        <v>-</v>
      </c>
      <c r="BO145" s="222" t="str">
        <f t="shared" si="116"/>
        <v>-</v>
      </c>
      <c r="BP145" s="222" t="str">
        <f t="shared" si="116"/>
        <v>-</v>
      </c>
      <c r="BQ145" s="222" t="str">
        <f t="shared" si="116"/>
        <v>-</v>
      </c>
      <c r="BR145" s="117">
        <f t="shared" si="115"/>
        <v>311</v>
      </c>
    </row>
    <row r="146" spans="1:70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8"/>
      <c r="Q146" s="219" t="s">
        <v>936</v>
      </c>
      <c r="R146" s="223" t="str">
        <f t="shared" ref="R146:BQ146" si="117">IF(ISNUMBER(R145),(IF(R145&gt;0,(100/(R143+R144))*R143,"-")),"-")</f>
        <v>-</v>
      </c>
      <c r="S146" s="223" t="str">
        <f t="shared" si="117"/>
        <v>-</v>
      </c>
      <c r="T146" s="223" t="str">
        <f t="shared" si="117"/>
        <v>-</v>
      </c>
      <c r="U146" s="223" t="str">
        <f t="shared" si="117"/>
        <v>-</v>
      </c>
      <c r="V146" s="223" t="str">
        <f t="shared" si="117"/>
        <v>-</v>
      </c>
      <c r="W146" s="223" t="str">
        <f t="shared" si="117"/>
        <v>-</v>
      </c>
      <c r="X146" s="223" t="str">
        <f t="shared" si="117"/>
        <v>-</v>
      </c>
      <c r="Y146" s="223" t="str">
        <f t="shared" si="117"/>
        <v>-</v>
      </c>
      <c r="Z146" s="223" t="str">
        <f t="shared" si="117"/>
        <v>-</v>
      </c>
      <c r="AA146" s="223" t="str">
        <f t="shared" si="117"/>
        <v>-</v>
      </c>
      <c r="AB146" s="223" t="str">
        <f t="shared" si="117"/>
        <v>-</v>
      </c>
      <c r="AC146" s="223" t="str">
        <f t="shared" si="117"/>
        <v>-</v>
      </c>
      <c r="AD146" s="223" t="str">
        <f t="shared" si="117"/>
        <v>-</v>
      </c>
      <c r="AE146" s="223" t="str">
        <f t="shared" si="117"/>
        <v>-</v>
      </c>
      <c r="AF146" s="223" t="str">
        <f t="shared" si="117"/>
        <v>-</v>
      </c>
      <c r="AG146" s="223" t="str">
        <f t="shared" si="117"/>
        <v>-</v>
      </c>
      <c r="AH146" s="223" t="str">
        <f t="shared" si="117"/>
        <v>-</v>
      </c>
      <c r="AI146" s="223" t="str">
        <f t="shared" si="117"/>
        <v>-</v>
      </c>
      <c r="AJ146" s="223" t="str">
        <f t="shared" si="117"/>
        <v>-</v>
      </c>
      <c r="AK146" s="223" t="str">
        <f t="shared" si="117"/>
        <v>-</v>
      </c>
      <c r="AL146" s="223" t="str">
        <f t="shared" si="117"/>
        <v>-</v>
      </c>
      <c r="AM146" s="223" t="str">
        <f t="shared" si="117"/>
        <v>-</v>
      </c>
      <c r="AN146" s="223" t="str">
        <f t="shared" si="117"/>
        <v>-</v>
      </c>
      <c r="AO146" s="223" t="str">
        <f t="shared" si="117"/>
        <v>-</v>
      </c>
      <c r="AP146" s="223" t="str">
        <f t="shared" si="117"/>
        <v>-</v>
      </c>
      <c r="AQ146" s="223" t="str">
        <f t="shared" si="117"/>
        <v>-</v>
      </c>
      <c r="AR146" s="223" t="str">
        <f t="shared" si="117"/>
        <v>-</v>
      </c>
      <c r="AS146" s="223">
        <f t="shared" si="117"/>
        <v>100</v>
      </c>
      <c r="AT146" s="223">
        <f t="shared" si="117"/>
        <v>75</v>
      </c>
      <c r="AU146" s="223">
        <f t="shared" si="117"/>
        <v>100</v>
      </c>
      <c r="AV146" s="223">
        <f t="shared" si="117"/>
        <v>40.54054054054054</v>
      </c>
      <c r="AW146" s="223">
        <f t="shared" si="117"/>
        <v>66.666666666666657</v>
      </c>
      <c r="AX146" s="223">
        <f t="shared" si="117"/>
        <v>66.666666666666657</v>
      </c>
      <c r="AY146" s="223">
        <f t="shared" si="117"/>
        <v>67.832167832167826</v>
      </c>
      <c r="AZ146" s="223">
        <f t="shared" si="117"/>
        <v>76.19047619047619</v>
      </c>
      <c r="BA146" s="223" t="str">
        <f t="shared" si="117"/>
        <v>-</v>
      </c>
      <c r="BB146" s="223" t="str">
        <f t="shared" si="117"/>
        <v>-</v>
      </c>
      <c r="BC146" s="223" t="str">
        <f t="shared" si="117"/>
        <v>-</v>
      </c>
      <c r="BD146" s="223" t="str">
        <f t="shared" si="117"/>
        <v>-</v>
      </c>
      <c r="BE146" s="223" t="str">
        <f t="shared" si="117"/>
        <v>-</v>
      </c>
      <c r="BF146" s="223" t="str">
        <f t="shared" si="117"/>
        <v>-</v>
      </c>
      <c r="BG146" s="223" t="str">
        <f t="shared" si="117"/>
        <v>-</v>
      </c>
      <c r="BH146" s="223" t="str">
        <f t="shared" si="117"/>
        <v>-</v>
      </c>
      <c r="BI146" s="223" t="str">
        <f t="shared" si="117"/>
        <v>-</v>
      </c>
      <c r="BJ146" s="223" t="str">
        <f t="shared" si="117"/>
        <v>-</v>
      </c>
      <c r="BK146" s="223" t="str">
        <f t="shared" si="117"/>
        <v>-</v>
      </c>
      <c r="BL146" s="223" t="str">
        <f t="shared" si="117"/>
        <v>-</v>
      </c>
      <c r="BM146" s="223" t="str">
        <f t="shared" si="117"/>
        <v>-</v>
      </c>
      <c r="BN146" s="223" t="str">
        <f t="shared" si="117"/>
        <v>-</v>
      </c>
      <c r="BO146" s="223" t="str">
        <f t="shared" si="117"/>
        <v>-</v>
      </c>
      <c r="BP146" s="223" t="str">
        <f t="shared" si="117"/>
        <v>-</v>
      </c>
      <c r="BQ146" s="223" t="str">
        <f t="shared" si="117"/>
        <v>-</v>
      </c>
      <c r="BR146" s="270">
        <f t="shared" ref="BR146:BR147" si="118">AVERAGE(R146:BQ146)</f>
        <v>74.112064737064713</v>
      </c>
    </row>
    <row r="147" spans="1:70" x14ac:dyDescent="0.2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9"/>
      <c r="Q147" s="224" t="s">
        <v>937</v>
      </c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5"/>
      <c r="BN147" s="225"/>
      <c r="BO147" s="225"/>
      <c r="BP147" s="225"/>
      <c r="BQ147" s="225"/>
      <c r="BR147" s="122" t="e">
        <f t="shared" si="118"/>
        <v>#DIV/0!</v>
      </c>
    </row>
    <row r="148" spans="1:70" ht="12.75" customHeight="1" x14ac:dyDescent="0.2">
      <c r="A148" s="300" t="s">
        <v>15</v>
      </c>
      <c r="B148" s="295">
        <v>19</v>
      </c>
      <c r="C148" s="291" t="s">
        <v>449</v>
      </c>
      <c r="D148" s="291" t="s">
        <v>76</v>
      </c>
      <c r="E148" s="295" t="s">
        <v>408</v>
      </c>
      <c r="F148" s="295"/>
      <c r="G148" s="291" t="s">
        <v>409</v>
      </c>
      <c r="H148" s="298" t="s">
        <v>365</v>
      </c>
      <c r="I148" s="291" t="s">
        <v>410</v>
      </c>
      <c r="J148" s="295"/>
      <c r="K148" s="291"/>
      <c r="L148" s="295"/>
      <c r="M148" s="295"/>
      <c r="N148" s="295"/>
      <c r="O148" s="295"/>
      <c r="P148" s="301"/>
      <c r="Q148" s="219" t="s">
        <v>934</v>
      </c>
      <c r="R148" s="230"/>
      <c r="S148" s="230"/>
      <c r="T148" s="230"/>
      <c r="U148" s="230"/>
      <c r="V148" s="230"/>
      <c r="W148" s="230"/>
      <c r="X148" s="230"/>
      <c r="Y148" s="230">
        <v>0</v>
      </c>
      <c r="Z148" s="230">
        <v>0</v>
      </c>
      <c r="AA148" s="230">
        <v>0</v>
      </c>
      <c r="AB148" s="230">
        <v>0</v>
      </c>
      <c r="AC148" s="230">
        <v>0</v>
      </c>
      <c r="AD148" s="230">
        <v>0</v>
      </c>
      <c r="AE148" s="230">
        <v>0</v>
      </c>
      <c r="AF148" s="230">
        <v>0</v>
      </c>
      <c r="AG148" s="230">
        <v>0</v>
      </c>
      <c r="AH148" s="220">
        <v>0</v>
      </c>
      <c r="AI148" s="220">
        <v>0</v>
      </c>
      <c r="AJ148" s="230">
        <v>0</v>
      </c>
      <c r="AK148" s="230">
        <v>0</v>
      </c>
      <c r="AL148" s="230">
        <v>0</v>
      </c>
      <c r="AM148" s="230">
        <v>0</v>
      </c>
      <c r="AN148" s="230">
        <v>0</v>
      </c>
      <c r="AO148" s="230">
        <v>0</v>
      </c>
      <c r="AP148" s="230">
        <v>0</v>
      </c>
      <c r="AQ148" s="230">
        <v>4</v>
      </c>
      <c r="AR148" s="230">
        <v>22</v>
      </c>
      <c r="AS148" s="230">
        <v>5</v>
      </c>
      <c r="AT148" s="230">
        <v>51</v>
      </c>
      <c r="AU148" s="230">
        <v>80</v>
      </c>
      <c r="AV148" s="230">
        <v>29</v>
      </c>
      <c r="AW148" s="230">
        <v>12</v>
      </c>
      <c r="AX148" s="230">
        <v>12</v>
      </c>
      <c r="AY148" s="230">
        <v>18</v>
      </c>
      <c r="AZ148" s="230">
        <v>30</v>
      </c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230"/>
      <c r="BP148" s="230"/>
      <c r="BQ148" s="230"/>
      <c r="BR148" s="114">
        <f t="shared" ref="BR148:BR150" si="119">SUM(R148:BQ148)</f>
        <v>263</v>
      </c>
    </row>
    <row r="149" spans="1:70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8"/>
      <c r="Q149" s="219" t="s">
        <v>935</v>
      </c>
      <c r="R149" s="230"/>
      <c r="S149" s="230"/>
      <c r="T149" s="230"/>
      <c r="U149" s="230"/>
      <c r="V149" s="230"/>
      <c r="W149" s="230"/>
      <c r="X149" s="230"/>
      <c r="Y149" s="230">
        <v>0</v>
      </c>
      <c r="Z149" s="230">
        <v>0</v>
      </c>
      <c r="AA149" s="230">
        <v>0</v>
      </c>
      <c r="AB149" s="230">
        <v>0</v>
      </c>
      <c r="AC149" s="230">
        <v>0</v>
      </c>
      <c r="AD149" s="230">
        <v>0</v>
      </c>
      <c r="AE149" s="230">
        <v>0</v>
      </c>
      <c r="AF149" s="230">
        <v>0</v>
      </c>
      <c r="AG149" s="230">
        <v>0</v>
      </c>
      <c r="AH149" s="220">
        <v>0</v>
      </c>
      <c r="AI149" s="220">
        <v>0</v>
      </c>
      <c r="AJ149" s="230">
        <v>0</v>
      </c>
      <c r="AK149" s="230">
        <v>0</v>
      </c>
      <c r="AL149" s="230">
        <v>0</v>
      </c>
      <c r="AM149" s="230">
        <v>0</v>
      </c>
      <c r="AN149" s="230">
        <v>0</v>
      </c>
      <c r="AO149" s="230">
        <v>0</v>
      </c>
      <c r="AP149" s="230">
        <v>0</v>
      </c>
      <c r="AQ149" s="230">
        <v>3</v>
      </c>
      <c r="AR149" s="230">
        <v>7</v>
      </c>
      <c r="AS149" s="230">
        <v>3</v>
      </c>
      <c r="AT149" s="230">
        <v>12</v>
      </c>
      <c r="AU149" s="230">
        <v>43</v>
      </c>
      <c r="AV149" s="230">
        <v>19</v>
      </c>
      <c r="AW149" s="230">
        <v>4</v>
      </c>
      <c r="AX149" s="230">
        <v>4</v>
      </c>
      <c r="AY149" s="230">
        <v>6</v>
      </c>
      <c r="AZ149" s="230">
        <v>22</v>
      </c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230"/>
      <c r="BP149" s="230"/>
      <c r="BQ149" s="230"/>
      <c r="BR149" s="114">
        <f t="shared" si="119"/>
        <v>123</v>
      </c>
    </row>
    <row r="150" spans="1:70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8"/>
      <c r="Q150" s="221" t="s">
        <v>633</v>
      </c>
      <c r="R150" s="222" t="str">
        <f t="shared" ref="R150:BQ150" si="120">IF(ISBLANK(R148),"-",R148+R149)</f>
        <v>-</v>
      </c>
      <c r="S150" s="222" t="str">
        <f t="shared" si="120"/>
        <v>-</v>
      </c>
      <c r="T150" s="222" t="str">
        <f t="shared" si="120"/>
        <v>-</v>
      </c>
      <c r="U150" s="222" t="str">
        <f t="shared" si="120"/>
        <v>-</v>
      </c>
      <c r="V150" s="222" t="str">
        <f t="shared" si="120"/>
        <v>-</v>
      </c>
      <c r="W150" s="222" t="str">
        <f t="shared" si="120"/>
        <v>-</v>
      </c>
      <c r="X150" s="222" t="str">
        <f t="shared" si="120"/>
        <v>-</v>
      </c>
      <c r="Y150" s="222">
        <f t="shared" si="120"/>
        <v>0</v>
      </c>
      <c r="Z150" s="222">
        <f t="shared" si="120"/>
        <v>0</v>
      </c>
      <c r="AA150" s="222">
        <f t="shared" si="120"/>
        <v>0</v>
      </c>
      <c r="AB150" s="222">
        <f t="shared" si="120"/>
        <v>0</v>
      </c>
      <c r="AC150" s="222">
        <f t="shared" si="120"/>
        <v>0</v>
      </c>
      <c r="AD150" s="222">
        <f t="shared" si="120"/>
        <v>0</v>
      </c>
      <c r="AE150" s="222">
        <f t="shared" si="120"/>
        <v>0</v>
      </c>
      <c r="AF150" s="222">
        <f t="shared" si="120"/>
        <v>0</v>
      </c>
      <c r="AG150" s="222">
        <f t="shared" si="120"/>
        <v>0</v>
      </c>
      <c r="AH150" s="222">
        <f t="shared" si="120"/>
        <v>0</v>
      </c>
      <c r="AI150" s="222">
        <f t="shared" si="120"/>
        <v>0</v>
      </c>
      <c r="AJ150" s="222">
        <f t="shared" si="120"/>
        <v>0</v>
      </c>
      <c r="AK150" s="222">
        <f t="shared" si="120"/>
        <v>0</v>
      </c>
      <c r="AL150" s="222">
        <f t="shared" si="120"/>
        <v>0</v>
      </c>
      <c r="AM150" s="222">
        <f t="shared" si="120"/>
        <v>0</v>
      </c>
      <c r="AN150" s="222">
        <f t="shared" si="120"/>
        <v>0</v>
      </c>
      <c r="AO150" s="222">
        <f t="shared" si="120"/>
        <v>0</v>
      </c>
      <c r="AP150" s="222">
        <f t="shared" si="120"/>
        <v>0</v>
      </c>
      <c r="AQ150" s="222">
        <f t="shared" si="120"/>
        <v>7</v>
      </c>
      <c r="AR150" s="222">
        <f t="shared" si="120"/>
        <v>29</v>
      </c>
      <c r="AS150" s="222">
        <f t="shared" si="120"/>
        <v>8</v>
      </c>
      <c r="AT150" s="222">
        <f t="shared" si="120"/>
        <v>63</v>
      </c>
      <c r="AU150" s="222">
        <f t="shared" si="120"/>
        <v>123</v>
      </c>
      <c r="AV150" s="222">
        <f t="shared" si="120"/>
        <v>48</v>
      </c>
      <c r="AW150" s="222">
        <f t="shared" si="120"/>
        <v>16</v>
      </c>
      <c r="AX150" s="222">
        <f t="shared" si="120"/>
        <v>16</v>
      </c>
      <c r="AY150" s="222">
        <f t="shared" si="120"/>
        <v>24</v>
      </c>
      <c r="AZ150" s="222">
        <f t="shared" si="120"/>
        <v>52</v>
      </c>
      <c r="BA150" s="222" t="str">
        <f t="shared" si="120"/>
        <v>-</v>
      </c>
      <c r="BB150" s="222" t="str">
        <f t="shared" si="120"/>
        <v>-</v>
      </c>
      <c r="BC150" s="222" t="str">
        <f t="shared" si="120"/>
        <v>-</v>
      </c>
      <c r="BD150" s="222" t="str">
        <f t="shared" si="120"/>
        <v>-</v>
      </c>
      <c r="BE150" s="222" t="str">
        <f t="shared" si="120"/>
        <v>-</v>
      </c>
      <c r="BF150" s="222" t="str">
        <f t="shared" si="120"/>
        <v>-</v>
      </c>
      <c r="BG150" s="222" t="str">
        <f t="shared" si="120"/>
        <v>-</v>
      </c>
      <c r="BH150" s="222" t="str">
        <f t="shared" si="120"/>
        <v>-</v>
      </c>
      <c r="BI150" s="222" t="str">
        <f t="shared" si="120"/>
        <v>-</v>
      </c>
      <c r="BJ150" s="222" t="str">
        <f t="shared" si="120"/>
        <v>-</v>
      </c>
      <c r="BK150" s="222" t="str">
        <f t="shared" si="120"/>
        <v>-</v>
      </c>
      <c r="BL150" s="222" t="str">
        <f t="shared" si="120"/>
        <v>-</v>
      </c>
      <c r="BM150" s="222" t="str">
        <f t="shared" si="120"/>
        <v>-</v>
      </c>
      <c r="BN150" s="222" t="str">
        <f t="shared" si="120"/>
        <v>-</v>
      </c>
      <c r="BO150" s="222" t="str">
        <f t="shared" si="120"/>
        <v>-</v>
      </c>
      <c r="BP150" s="222" t="str">
        <f t="shared" si="120"/>
        <v>-</v>
      </c>
      <c r="BQ150" s="222" t="str">
        <f t="shared" si="120"/>
        <v>-</v>
      </c>
      <c r="BR150" s="117">
        <f t="shared" si="119"/>
        <v>386</v>
      </c>
    </row>
    <row r="151" spans="1:70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8"/>
      <c r="Q151" s="219" t="s">
        <v>936</v>
      </c>
      <c r="R151" s="223" t="str">
        <f t="shared" ref="R151:BQ151" si="121">IF(ISNUMBER(R150),(IF(R150&gt;0,(100/(R148+R149))*R148,"-")),"-")</f>
        <v>-</v>
      </c>
      <c r="S151" s="223" t="str">
        <f t="shared" si="121"/>
        <v>-</v>
      </c>
      <c r="T151" s="223" t="str">
        <f t="shared" si="121"/>
        <v>-</v>
      </c>
      <c r="U151" s="223" t="str">
        <f t="shared" si="121"/>
        <v>-</v>
      </c>
      <c r="V151" s="223" t="str">
        <f t="shared" si="121"/>
        <v>-</v>
      </c>
      <c r="W151" s="223" t="str">
        <f t="shared" si="121"/>
        <v>-</v>
      </c>
      <c r="X151" s="223" t="str">
        <f t="shared" si="121"/>
        <v>-</v>
      </c>
      <c r="Y151" s="223" t="str">
        <f t="shared" si="121"/>
        <v>-</v>
      </c>
      <c r="Z151" s="223" t="str">
        <f t="shared" si="121"/>
        <v>-</v>
      </c>
      <c r="AA151" s="223" t="str">
        <f t="shared" si="121"/>
        <v>-</v>
      </c>
      <c r="AB151" s="223" t="str">
        <f t="shared" si="121"/>
        <v>-</v>
      </c>
      <c r="AC151" s="223" t="str">
        <f t="shared" si="121"/>
        <v>-</v>
      </c>
      <c r="AD151" s="223" t="str">
        <f t="shared" si="121"/>
        <v>-</v>
      </c>
      <c r="AE151" s="223" t="str">
        <f t="shared" si="121"/>
        <v>-</v>
      </c>
      <c r="AF151" s="223" t="str">
        <f t="shared" si="121"/>
        <v>-</v>
      </c>
      <c r="AG151" s="223" t="str">
        <f t="shared" si="121"/>
        <v>-</v>
      </c>
      <c r="AH151" s="223" t="str">
        <f t="shared" si="121"/>
        <v>-</v>
      </c>
      <c r="AI151" s="223" t="str">
        <f t="shared" si="121"/>
        <v>-</v>
      </c>
      <c r="AJ151" s="223" t="str">
        <f t="shared" si="121"/>
        <v>-</v>
      </c>
      <c r="AK151" s="223" t="str">
        <f t="shared" si="121"/>
        <v>-</v>
      </c>
      <c r="AL151" s="223" t="str">
        <f t="shared" si="121"/>
        <v>-</v>
      </c>
      <c r="AM151" s="223" t="str">
        <f t="shared" si="121"/>
        <v>-</v>
      </c>
      <c r="AN151" s="223" t="str">
        <f t="shared" si="121"/>
        <v>-</v>
      </c>
      <c r="AO151" s="223" t="str">
        <f t="shared" si="121"/>
        <v>-</v>
      </c>
      <c r="AP151" s="223" t="str">
        <f t="shared" si="121"/>
        <v>-</v>
      </c>
      <c r="AQ151" s="223">
        <f t="shared" si="121"/>
        <v>57.142857142857146</v>
      </c>
      <c r="AR151" s="223">
        <f t="shared" si="121"/>
        <v>75.862068965517238</v>
      </c>
      <c r="AS151" s="223">
        <f t="shared" si="121"/>
        <v>62.5</v>
      </c>
      <c r="AT151" s="223">
        <f t="shared" si="121"/>
        <v>80.952380952380949</v>
      </c>
      <c r="AU151" s="223">
        <f t="shared" si="121"/>
        <v>65.040650406504056</v>
      </c>
      <c r="AV151" s="223">
        <f t="shared" si="121"/>
        <v>60.416666666666671</v>
      </c>
      <c r="AW151" s="223">
        <f t="shared" si="121"/>
        <v>75</v>
      </c>
      <c r="AX151" s="223">
        <f t="shared" si="121"/>
        <v>75</v>
      </c>
      <c r="AY151" s="223">
        <f t="shared" si="121"/>
        <v>75</v>
      </c>
      <c r="AZ151" s="223">
        <f t="shared" si="121"/>
        <v>57.692307692307693</v>
      </c>
      <c r="BA151" s="223" t="str">
        <f t="shared" si="121"/>
        <v>-</v>
      </c>
      <c r="BB151" s="223" t="str">
        <f t="shared" si="121"/>
        <v>-</v>
      </c>
      <c r="BC151" s="223" t="str">
        <f t="shared" si="121"/>
        <v>-</v>
      </c>
      <c r="BD151" s="223" t="str">
        <f t="shared" si="121"/>
        <v>-</v>
      </c>
      <c r="BE151" s="223" t="str">
        <f t="shared" si="121"/>
        <v>-</v>
      </c>
      <c r="BF151" s="223" t="str">
        <f t="shared" si="121"/>
        <v>-</v>
      </c>
      <c r="BG151" s="223" t="str">
        <f t="shared" si="121"/>
        <v>-</v>
      </c>
      <c r="BH151" s="223" t="str">
        <f t="shared" si="121"/>
        <v>-</v>
      </c>
      <c r="BI151" s="223" t="str">
        <f t="shared" si="121"/>
        <v>-</v>
      </c>
      <c r="BJ151" s="223" t="str">
        <f t="shared" si="121"/>
        <v>-</v>
      </c>
      <c r="BK151" s="223" t="str">
        <f t="shared" si="121"/>
        <v>-</v>
      </c>
      <c r="BL151" s="223" t="str">
        <f t="shared" si="121"/>
        <v>-</v>
      </c>
      <c r="BM151" s="223" t="str">
        <f t="shared" si="121"/>
        <v>-</v>
      </c>
      <c r="BN151" s="223" t="str">
        <f t="shared" si="121"/>
        <v>-</v>
      </c>
      <c r="BO151" s="223" t="str">
        <f t="shared" si="121"/>
        <v>-</v>
      </c>
      <c r="BP151" s="223" t="str">
        <f t="shared" si="121"/>
        <v>-</v>
      </c>
      <c r="BQ151" s="223" t="str">
        <f t="shared" si="121"/>
        <v>-</v>
      </c>
      <c r="BR151" s="270">
        <f t="shared" ref="BR151:BR152" si="122">AVERAGE(R151:BQ151)</f>
        <v>68.460693182623373</v>
      </c>
    </row>
    <row r="152" spans="1:70" x14ac:dyDescent="0.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9"/>
      <c r="Q152" s="224" t="s">
        <v>937</v>
      </c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25"/>
      <c r="AX152" s="225"/>
      <c r="AY152" s="225"/>
      <c r="AZ152" s="225"/>
      <c r="BA152" s="225"/>
      <c r="BB152" s="225"/>
      <c r="BC152" s="225"/>
      <c r="BD152" s="225"/>
      <c r="BE152" s="225"/>
      <c r="BF152" s="225"/>
      <c r="BG152" s="225"/>
      <c r="BH152" s="225"/>
      <c r="BI152" s="225"/>
      <c r="BJ152" s="225"/>
      <c r="BK152" s="225"/>
      <c r="BL152" s="225"/>
      <c r="BM152" s="225"/>
      <c r="BN152" s="225"/>
      <c r="BO152" s="225"/>
      <c r="BP152" s="225"/>
      <c r="BQ152" s="225"/>
      <c r="BR152" s="122" t="e">
        <f t="shared" si="122"/>
        <v>#DIV/0!</v>
      </c>
    </row>
    <row r="155" spans="1:70" x14ac:dyDescent="0.2">
      <c r="Q155" s="129" t="s">
        <v>942</v>
      </c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</row>
    <row r="156" spans="1:70" x14ac:dyDescent="0.2">
      <c r="Q156" s="127" t="s">
        <v>939</v>
      </c>
      <c r="R156" s="125">
        <v>1</v>
      </c>
      <c r="S156" s="125">
        <v>2</v>
      </c>
      <c r="T156" s="125">
        <v>3</v>
      </c>
      <c r="U156" s="125">
        <v>4</v>
      </c>
      <c r="V156" s="125">
        <v>5</v>
      </c>
      <c r="W156" s="125">
        <v>6</v>
      </c>
      <c r="X156" s="125">
        <v>7</v>
      </c>
      <c r="Y156" s="125">
        <v>8</v>
      </c>
      <c r="Z156" s="125">
        <v>9</v>
      </c>
      <c r="AA156" s="125">
        <v>10</v>
      </c>
      <c r="AB156" s="125">
        <v>11</v>
      </c>
      <c r="AC156" s="125">
        <v>12</v>
      </c>
      <c r="AD156" s="125">
        <v>13</v>
      </c>
      <c r="AE156" s="125">
        <v>14</v>
      </c>
      <c r="AF156" s="125">
        <v>15</v>
      </c>
      <c r="AG156" s="125">
        <v>16</v>
      </c>
      <c r="AH156" s="125">
        <v>17</v>
      </c>
      <c r="AI156" s="125">
        <v>18</v>
      </c>
      <c r="AJ156" s="125">
        <v>19</v>
      </c>
      <c r="AK156" s="125">
        <v>20</v>
      </c>
      <c r="AL156" s="125">
        <v>21</v>
      </c>
      <c r="AM156" s="125">
        <v>22</v>
      </c>
      <c r="AN156" s="125">
        <v>23</v>
      </c>
      <c r="AO156" s="125">
        <v>24</v>
      </c>
      <c r="AP156" s="125">
        <v>25</v>
      </c>
      <c r="AQ156" s="125">
        <v>26</v>
      </c>
      <c r="AR156" s="125">
        <v>27</v>
      </c>
      <c r="AS156" s="125">
        <v>28</v>
      </c>
      <c r="AT156" s="125">
        <v>29</v>
      </c>
      <c r="AU156" s="125">
        <v>30</v>
      </c>
      <c r="AV156" s="125">
        <v>31</v>
      </c>
      <c r="AW156" s="125">
        <v>32</v>
      </c>
      <c r="AX156" s="125">
        <v>33</v>
      </c>
      <c r="AY156" s="125">
        <v>34</v>
      </c>
      <c r="AZ156" s="125">
        <v>35</v>
      </c>
      <c r="BA156" s="125">
        <v>36</v>
      </c>
      <c r="BB156" s="125">
        <v>37</v>
      </c>
      <c r="BC156" s="125">
        <v>38</v>
      </c>
      <c r="BD156" s="125">
        <v>39</v>
      </c>
      <c r="BE156" s="125">
        <v>40</v>
      </c>
      <c r="BF156" s="125">
        <v>41</v>
      </c>
      <c r="BG156" s="125">
        <v>42</v>
      </c>
      <c r="BH156" s="125">
        <v>43</v>
      </c>
      <c r="BI156" s="125">
        <v>44</v>
      </c>
      <c r="BJ156" s="125">
        <v>45</v>
      </c>
      <c r="BK156" s="125">
        <v>46</v>
      </c>
      <c r="BL156" s="125">
        <v>47</v>
      </c>
      <c r="BM156" s="125">
        <v>48</v>
      </c>
      <c r="BN156" s="125">
        <v>49</v>
      </c>
      <c r="BO156" s="125">
        <v>50</v>
      </c>
      <c r="BP156" s="125">
        <v>51</v>
      </c>
      <c r="BQ156" s="125">
        <v>52</v>
      </c>
    </row>
    <row r="157" spans="1:70" x14ac:dyDescent="0.2">
      <c r="Q157" s="127" t="s">
        <v>940</v>
      </c>
      <c r="R157" s="125">
        <f>SUM(R5,R10,R15,R20,R25,R30,R35,R40,R45,R50,R55,R60,R65,R70,R75,R80,R85,R90,R95,R100,R105,R110,R115,R120,R125,R130,R135,R140,R145,R150)</f>
        <v>5</v>
      </c>
      <c r="S157" s="125">
        <f t="shared" ref="S157:BQ157" si="123">SUM(S5,S10,S15,S20,S25,S30,S35,S40,S45,S50,S55,S60,S65,S70,S75,S80,S85,S90,S95,S100,S105,S110,S115,S120,S125,S130,S135,S140,S145,S150)</f>
        <v>2</v>
      </c>
      <c r="T157" s="125">
        <f t="shared" si="123"/>
        <v>2</v>
      </c>
      <c r="U157" s="125">
        <f>SUM(U5,U10,U15,U20,U25,U30,U35,U40,U45,U50,U55,U60,U65,U70,U75,U80,U85,U90,U95,U100,U105,U110,U115,U120,U125,U130,U135,U140,U145,U150)</f>
        <v>1</v>
      </c>
      <c r="V157" s="125">
        <f t="shared" si="123"/>
        <v>4</v>
      </c>
      <c r="W157" s="125">
        <f t="shared" si="123"/>
        <v>0</v>
      </c>
      <c r="X157" s="125">
        <f t="shared" si="123"/>
        <v>2</v>
      </c>
      <c r="Y157" s="125">
        <f t="shared" si="123"/>
        <v>0</v>
      </c>
      <c r="Z157" s="125">
        <f t="shared" si="123"/>
        <v>0</v>
      </c>
      <c r="AA157" s="125">
        <f t="shared" si="123"/>
        <v>0</v>
      </c>
      <c r="AB157" s="125">
        <f t="shared" si="123"/>
        <v>0</v>
      </c>
      <c r="AC157" s="125">
        <f t="shared" si="123"/>
        <v>0</v>
      </c>
      <c r="AD157" s="125">
        <f t="shared" si="123"/>
        <v>0</v>
      </c>
      <c r="AE157" s="125">
        <f t="shared" si="123"/>
        <v>2</v>
      </c>
      <c r="AF157" s="125">
        <f t="shared" si="123"/>
        <v>0</v>
      </c>
      <c r="AG157" s="125">
        <f t="shared" si="123"/>
        <v>0</v>
      </c>
      <c r="AH157" s="125">
        <f t="shared" si="123"/>
        <v>3</v>
      </c>
      <c r="AI157" s="125">
        <f t="shared" si="123"/>
        <v>3</v>
      </c>
      <c r="AJ157" s="125">
        <f t="shared" si="123"/>
        <v>7</v>
      </c>
      <c r="AK157" s="125">
        <f t="shared" si="123"/>
        <v>7</v>
      </c>
      <c r="AL157" s="125">
        <f t="shared" si="123"/>
        <v>21</v>
      </c>
      <c r="AM157" s="125">
        <f t="shared" si="123"/>
        <v>23</v>
      </c>
      <c r="AN157" s="125">
        <f t="shared" si="123"/>
        <v>14</v>
      </c>
      <c r="AO157" s="125">
        <f t="shared" si="123"/>
        <v>13</v>
      </c>
      <c r="AP157" s="125">
        <f t="shared" si="123"/>
        <v>19</v>
      </c>
      <c r="AQ157" s="125">
        <f t="shared" si="123"/>
        <v>77</v>
      </c>
      <c r="AR157" s="125">
        <f t="shared" si="123"/>
        <v>155</v>
      </c>
      <c r="AS157" s="125">
        <f t="shared" si="123"/>
        <v>161</v>
      </c>
      <c r="AT157" s="125">
        <f t="shared" si="123"/>
        <v>862</v>
      </c>
      <c r="AU157" s="125">
        <f t="shared" si="123"/>
        <v>1490</v>
      </c>
      <c r="AV157" s="125">
        <f t="shared" si="123"/>
        <v>1266</v>
      </c>
      <c r="AW157" s="125">
        <f t="shared" si="123"/>
        <v>1689</v>
      </c>
      <c r="AX157" s="125">
        <f t="shared" si="123"/>
        <v>1905</v>
      </c>
      <c r="AY157" s="125">
        <f t="shared" si="123"/>
        <v>2288</v>
      </c>
      <c r="AZ157" s="125">
        <f t="shared" si="123"/>
        <v>3640</v>
      </c>
      <c r="BA157" s="125">
        <f t="shared" si="123"/>
        <v>3476</v>
      </c>
      <c r="BB157" s="125">
        <f t="shared" si="123"/>
        <v>4328</v>
      </c>
      <c r="BC157" s="125">
        <f t="shared" si="123"/>
        <v>3282</v>
      </c>
      <c r="BD157" s="125">
        <f t="shared" si="123"/>
        <v>4586</v>
      </c>
      <c r="BE157" s="125">
        <f t="shared" si="123"/>
        <v>830</v>
      </c>
      <c r="BF157" s="125">
        <f t="shared" si="123"/>
        <v>3307</v>
      </c>
      <c r="BG157" s="125">
        <f t="shared" si="123"/>
        <v>946</v>
      </c>
      <c r="BH157" s="125">
        <f t="shared" si="123"/>
        <v>1172</v>
      </c>
      <c r="BI157" s="125">
        <f t="shared" si="123"/>
        <v>243</v>
      </c>
      <c r="BJ157" s="125">
        <f t="shared" si="123"/>
        <v>213</v>
      </c>
      <c r="BK157" s="125">
        <f t="shared" si="123"/>
        <v>229</v>
      </c>
      <c r="BL157" s="125">
        <f t="shared" si="123"/>
        <v>399</v>
      </c>
      <c r="BM157" s="125">
        <f t="shared" si="123"/>
        <v>152</v>
      </c>
      <c r="BN157" s="125">
        <f t="shared" si="123"/>
        <v>33</v>
      </c>
      <c r="BO157" s="125">
        <f t="shared" si="123"/>
        <v>36</v>
      </c>
      <c r="BP157" s="125">
        <f t="shared" si="123"/>
        <v>26</v>
      </c>
      <c r="BQ157" s="125">
        <f t="shared" si="123"/>
        <v>0</v>
      </c>
    </row>
    <row r="158" spans="1:70" x14ac:dyDescent="0.2">
      <c r="Q158" s="127" t="s">
        <v>1067</v>
      </c>
      <c r="R158" s="125">
        <f>COUNT(R5,R10,R15,R20,R25,R30,R35,R40,R45,R50,R55,R60,R65,R70,R75,R80,R85,R90,R95,R100,R105,R110,R115,R120,R125,R130,R135,R140,R145,R150)</f>
        <v>4</v>
      </c>
      <c r="S158" s="125">
        <f t="shared" ref="S158:BQ158" si="124">COUNT(S5,S10,S15,S20,S25,S30,S35,S40,S45,S50,S55,S60,S65,S70,S75,S80,S85,S90,S95,S100,S105,S110,S115,S120,S125,S130,S135,S140,S145,S150)</f>
        <v>4</v>
      </c>
      <c r="T158" s="125">
        <f t="shared" si="124"/>
        <v>4</v>
      </c>
      <c r="U158" s="125">
        <f>COUNT(U5,U10,U15,U20,U25,U30,U35,U40,U45,U50,U55,U60,U65,U70,U75,U80,U85,U90,U95,U100,U105,U110,U115,U120,U125,U130,U135,U140,U145,U150)</f>
        <v>4</v>
      </c>
      <c r="V158" s="125">
        <f t="shared" si="124"/>
        <v>4</v>
      </c>
      <c r="W158" s="125">
        <f t="shared" si="124"/>
        <v>4</v>
      </c>
      <c r="X158" s="125">
        <f t="shared" si="124"/>
        <v>4</v>
      </c>
      <c r="Y158" s="125">
        <f t="shared" si="124"/>
        <v>9</v>
      </c>
      <c r="Z158" s="125">
        <f t="shared" si="124"/>
        <v>15</v>
      </c>
      <c r="AA158" s="125">
        <f t="shared" si="124"/>
        <v>15</v>
      </c>
      <c r="AB158" s="125">
        <f t="shared" si="124"/>
        <v>15</v>
      </c>
      <c r="AC158" s="125">
        <f t="shared" si="124"/>
        <v>15</v>
      </c>
      <c r="AD158" s="125">
        <f t="shared" si="124"/>
        <v>15</v>
      </c>
      <c r="AE158" s="125">
        <f t="shared" si="124"/>
        <v>15</v>
      </c>
      <c r="AF158" s="125">
        <f t="shared" si="124"/>
        <v>15</v>
      </c>
      <c r="AG158" s="125">
        <f t="shared" si="124"/>
        <v>15</v>
      </c>
      <c r="AH158" s="125">
        <f t="shared" si="124"/>
        <v>16</v>
      </c>
      <c r="AI158" s="125">
        <f t="shared" si="124"/>
        <v>17</v>
      </c>
      <c r="AJ158" s="125">
        <f t="shared" si="124"/>
        <v>17</v>
      </c>
      <c r="AK158" s="125">
        <f t="shared" si="124"/>
        <v>17</v>
      </c>
      <c r="AL158" s="125">
        <f t="shared" si="124"/>
        <v>17</v>
      </c>
      <c r="AM158" s="125">
        <f t="shared" si="124"/>
        <v>17</v>
      </c>
      <c r="AN158" s="125">
        <f t="shared" si="124"/>
        <v>17</v>
      </c>
      <c r="AO158" s="125">
        <f t="shared" si="124"/>
        <v>17</v>
      </c>
      <c r="AP158" s="125">
        <f t="shared" si="124"/>
        <v>17</v>
      </c>
      <c r="AQ158" s="125">
        <f t="shared" si="124"/>
        <v>17</v>
      </c>
      <c r="AR158" s="125">
        <f t="shared" si="124"/>
        <v>17</v>
      </c>
      <c r="AS158" s="125">
        <f t="shared" si="124"/>
        <v>18</v>
      </c>
      <c r="AT158" s="125">
        <f t="shared" si="124"/>
        <v>20</v>
      </c>
      <c r="AU158" s="125">
        <f t="shared" si="124"/>
        <v>18</v>
      </c>
      <c r="AV158" s="125">
        <f t="shared" si="124"/>
        <v>18</v>
      </c>
      <c r="AW158" s="125">
        <f t="shared" si="124"/>
        <v>19</v>
      </c>
      <c r="AX158" s="125">
        <f t="shared" si="124"/>
        <v>24</v>
      </c>
      <c r="AY158" s="125">
        <f t="shared" si="124"/>
        <v>24</v>
      </c>
      <c r="AZ158" s="125">
        <f t="shared" si="124"/>
        <v>24</v>
      </c>
      <c r="BA158" s="125">
        <f t="shared" si="124"/>
        <v>18</v>
      </c>
      <c r="BB158" s="125">
        <f t="shared" si="124"/>
        <v>18</v>
      </c>
      <c r="BC158" s="125">
        <f t="shared" si="124"/>
        <v>18</v>
      </c>
      <c r="BD158" s="125">
        <f t="shared" si="124"/>
        <v>18</v>
      </c>
      <c r="BE158" s="125">
        <f t="shared" si="124"/>
        <v>18</v>
      </c>
      <c r="BF158" s="125">
        <f t="shared" si="124"/>
        <v>18</v>
      </c>
      <c r="BG158" s="125">
        <f t="shared" si="124"/>
        <v>10</v>
      </c>
      <c r="BH158" s="125">
        <f t="shared" si="124"/>
        <v>10</v>
      </c>
      <c r="BI158" s="125">
        <f t="shared" si="124"/>
        <v>5</v>
      </c>
      <c r="BJ158" s="125">
        <f t="shared" si="124"/>
        <v>5</v>
      </c>
      <c r="BK158" s="125">
        <f t="shared" si="124"/>
        <v>5</v>
      </c>
      <c r="BL158" s="125">
        <f t="shared" si="124"/>
        <v>5</v>
      </c>
      <c r="BM158" s="125">
        <f t="shared" si="124"/>
        <v>6</v>
      </c>
      <c r="BN158" s="125">
        <f t="shared" si="124"/>
        <v>5</v>
      </c>
      <c r="BO158" s="125">
        <f t="shared" si="124"/>
        <v>5</v>
      </c>
      <c r="BP158" s="125">
        <f t="shared" si="124"/>
        <v>5</v>
      </c>
      <c r="BQ158" s="125">
        <f t="shared" si="124"/>
        <v>5</v>
      </c>
    </row>
    <row r="159" spans="1:70" ht="22.5" x14ac:dyDescent="0.2">
      <c r="Q159" s="128" t="s">
        <v>1068</v>
      </c>
      <c r="R159" s="131">
        <f>R157/R158</f>
        <v>1.25</v>
      </c>
      <c r="S159" s="131">
        <f t="shared" ref="S159:BQ159" si="125">S157/S158</f>
        <v>0.5</v>
      </c>
      <c r="T159" s="131">
        <f t="shared" si="125"/>
        <v>0.5</v>
      </c>
      <c r="U159" s="131">
        <f t="shared" si="125"/>
        <v>0.25</v>
      </c>
      <c r="V159" s="131">
        <f t="shared" si="125"/>
        <v>1</v>
      </c>
      <c r="W159" s="131">
        <f t="shared" si="125"/>
        <v>0</v>
      </c>
      <c r="X159" s="131">
        <f t="shared" si="125"/>
        <v>0.5</v>
      </c>
      <c r="Y159" s="131">
        <f t="shared" si="125"/>
        <v>0</v>
      </c>
      <c r="Z159" s="131">
        <f t="shared" si="125"/>
        <v>0</v>
      </c>
      <c r="AA159" s="131">
        <f t="shared" si="125"/>
        <v>0</v>
      </c>
      <c r="AB159" s="131">
        <f t="shared" si="125"/>
        <v>0</v>
      </c>
      <c r="AC159" s="131">
        <f t="shared" si="125"/>
        <v>0</v>
      </c>
      <c r="AD159" s="131">
        <f t="shared" si="125"/>
        <v>0</v>
      </c>
      <c r="AE159" s="131">
        <f t="shared" si="125"/>
        <v>0.13333333333333333</v>
      </c>
      <c r="AF159" s="131">
        <f t="shared" si="125"/>
        <v>0</v>
      </c>
      <c r="AG159" s="131">
        <f t="shared" si="125"/>
        <v>0</v>
      </c>
      <c r="AH159" s="131">
        <f t="shared" si="125"/>
        <v>0.1875</v>
      </c>
      <c r="AI159" s="131">
        <f t="shared" si="125"/>
        <v>0.17647058823529413</v>
      </c>
      <c r="AJ159" s="131">
        <f t="shared" si="125"/>
        <v>0.41176470588235292</v>
      </c>
      <c r="AK159" s="131">
        <f t="shared" si="125"/>
        <v>0.41176470588235292</v>
      </c>
      <c r="AL159" s="131">
        <f t="shared" si="125"/>
        <v>1.2352941176470589</v>
      </c>
      <c r="AM159" s="131">
        <f t="shared" si="125"/>
        <v>1.3529411764705883</v>
      </c>
      <c r="AN159" s="131">
        <f t="shared" si="125"/>
        <v>0.82352941176470584</v>
      </c>
      <c r="AO159" s="131">
        <f t="shared" si="125"/>
        <v>0.76470588235294112</v>
      </c>
      <c r="AP159" s="131">
        <f t="shared" si="125"/>
        <v>1.1176470588235294</v>
      </c>
      <c r="AQ159" s="131">
        <f t="shared" si="125"/>
        <v>4.5294117647058822</v>
      </c>
      <c r="AR159" s="131">
        <f t="shared" si="125"/>
        <v>9.117647058823529</v>
      </c>
      <c r="AS159" s="131">
        <f t="shared" si="125"/>
        <v>8.9444444444444446</v>
      </c>
      <c r="AT159" s="131">
        <f t="shared" si="125"/>
        <v>43.1</v>
      </c>
      <c r="AU159" s="131">
        <f t="shared" si="125"/>
        <v>82.777777777777771</v>
      </c>
      <c r="AV159" s="131">
        <f t="shared" si="125"/>
        <v>70.333333333333329</v>
      </c>
      <c r="AW159" s="131">
        <f t="shared" si="125"/>
        <v>88.89473684210526</v>
      </c>
      <c r="AX159" s="131">
        <f t="shared" si="125"/>
        <v>79.375</v>
      </c>
      <c r="AY159" s="131">
        <f t="shared" si="125"/>
        <v>95.333333333333329</v>
      </c>
      <c r="AZ159" s="131">
        <f t="shared" si="125"/>
        <v>151.66666666666666</v>
      </c>
      <c r="BA159" s="131">
        <f t="shared" si="125"/>
        <v>193.11111111111111</v>
      </c>
      <c r="BB159" s="131">
        <f t="shared" si="125"/>
        <v>240.44444444444446</v>
      </c>
      <c r="BC159" s="131">
        <f t="shared" si="125"/>
        <v>182.33333333333334</v>
      </c>
      <c r="BD159" s="131">
        <f t="shared" si="125"/>
        <v>254.77777777777777</v>
      </c>
      <c r="BE159" s="131">
        <f t="shared" si="125"/>
        <v>46.111111111111114</v>
      </c>
      <c r="BF159" s="131">
        <f t="shared" si="125"/>
        <v>183.72222222222223</v>
      </c>
      <c r="BG159" s="131">
        <f t="shared" si="125"/>
        <v>94.6</v>
      </c>
      <c r="BH159" s="131">
        <f t="shared" si="125"/>
        <v>117.2</v>
      </c>
      <c r="BI159" s="131">
        <f t="shared" si="125"/>
        <v>48.6</v>
      </c>
      <c r="BJ159" s="131">
        <f t="shared" si="125"/>
        <v>42.6</v>
      </c>
      <c r="BK159" s="131">
        <f t="shared" si="125"/>
        <v>45.8</v>
      </c>
      <c r="BL159" s="131">
        <f t="shared" si="125"/>
        <v>79.8</v>
      </c>
      <c r="BM159" s="131">
        <f t="shared" si="125"/>
        <v>25.333333333333332</v>
      </c>
      <c r="BN159" s="131">
        <f t="shared" si="125"/>
        <v>6.6</v>
      </c>
      <c r="BO159" s="131">
        <f t="shared" si="125"/>
        <v>7.2</v>
      </c>
      <c r="BP159" s="131">
        <f t="shared" si="125"/>
        <v>5.2</v>
      </c>
      <c r="BQ159" s="131">
        <f t="shared" si="125"/>
        <v>0</v>
      </c>
    </row>
  </sheetData>
  <mergeCells count="480">
    <mergeCell ref="O148:O152"/>
    <mergeCell ref="P148:P152"/>
    <mergeCell ref="H148:H152"/>
    <mergeCell ref="I148:I152"/>
    <mergeCell ref="J148:J152"/>
    <mergeCell ref="K148:K152"/>
    <mergeCell ref="L148:L152"/>
    <mergeCell ref="N148:N152"/>
    <mergeCell ref="N143:N147"/>
    <mergeCell ref="O143:O147"/>
    <mergeCell ref="P143:P147"/>
    <mergeCell ref="I143:I147"/>
    <mergeCell ref="J143:J147"/>
    <mergeCell ref="K143:K147"/>
    <mergeCell ref="L143:L147"/>
    <mergeCell ref="G148:G152"/>
    <mergeCell ref="G143:G147"/>
    <mergeCell ref="H143:H147"/>
    <mergeCell ref="A143:A147"/>
    <mergeCell ref="B143:B147"/>
    <mergeCell ref="C143:C147"/>
    <mergeCell ref="D143:D147"/>
    <mergeCell ref="E143:E147"/>
    <mergeCell ref="F143:F147"/>
    <mergeCell ref="C133:C137"/>
    <mergeCell ref="D133:D137"/>
    <mergeCell ref="E133:E137"/>
    <mergeCell ref="F133:F137"/>
    <mergeCell ref="A148:A152"/>
    <mergeCell ref="B148:B152"/>
    <mergeCell ref="C148:C152"/>
    <mergeCell ref="D148:D152"/>
    <mergeCell ref="E148:E152"/>
    <mergeCell ref="F148:F152"/>
    <mergeCell ref="J138:J142"/>
    <mergeCell ref="K138:K142"/>
    <mergeCell ref="L138:L142"/>
    <mergeCell ref="N138:N142"/>
    <mergeCell ref="O138:O142"/>
    <mergeCell ref="P138:P142"/>
    <mergeCell ref="P133:P137"/>
    <mergeCell ref="A138:A142"/>
    <mergeCell ref="B138:B142"/>
    <mergeCell ref="C138:C142"/>
    <mergeCell ref="D138:D142"/>
    <mergeCell ref="E138:E142"/>
    <mergeCell ref="F138:F142"/>
    <mergeCell ref="G138:G142"/>
    <mergeCell ref="H138:H142"/>
    <mergeCell ref="I138:I142"/>
    <mergeCell ref="I133:I137"/>
    <mergeCell ref="J133:J137"/>
    <mergeCell ref="K133:K137"/>
    <mergeCell ref="L133:L137"/>
    <mergeCell ref="N133:N137"/>
    <mergeCell ref="O133:O137"/>
    <mergeCell ref="A133:A137"/>
    <mergeCell ref="B133:B137"/>
    <mergeCell ref="G133:G137"/>
    <mergeCell ref="H133:H137"/>
    <mergeCell ref="H128:H132"/>
    <mergeCell ref="N123:N127"/>
    <mergeCell ref="O123:O127"/>
    <mergeCell ref="P123:P127"/>
    <mergeCell ref="A128:A132"/>
    <mergeCell ref="B128:B132"/>
    <mergeCell ref="C128:C132"/>
    <mergeCell ref="D128:D132"/>
    <mergeCell ref="E128:E132"/>
    <mergeCell ref="F128:F132"/>
    <mergeCell ref="G128:G132"/>
    <mergeCell ref="G123:G127"/>
    <mergeCell ref="H123:H127"/>
    <mergeCell ref="I123:I127"/>
    <mergeCell ref="J123:J127"/>
    <mergeCell ref="K123:K127"/>
    <mergeCell ref="L123:L127"/>
    <mergeCell ref="A123:A127"/>
    <mergeCell ref="B123:B127"/>
    <mergeCell ref="C123:C127"/>
    <mergeCell ref="D123:D127"/>
    <mergeCell ref="E123:E127"/>
    <mergeCell ref="I113:I117"/>
    <mergeCell ref="J113:J117"/>
    <mergeCell ref="K113:K117"/>
    <mergeCell ref="L113:L117"/>
    <mergeCell ref="N113:N117"/>
    <mergeCell ref="O113:O117"/>
    <mergeCell ref="A113:A117"/>
    <mergeCell ref="B113:B117"/>
    <mergeCell ref="C113:C117"/>
    <mergeCell ref="D113:D117"/>
    <mergeCell ref="E113:E117"/>
    <mergeCell ref="F113:F117"/>
    <mergeCell ref="G113:G117"/>
    <mergeCell ref="H113:H117"/>
    <mergeCell ref="M113:M117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J118:J122"/>
    <mergeCell ref="K118:K122"/>
    <mergeCell ref="L118:L122"/>
    <mergeCell ref="N118:N122"/>
    <mergeCell ref="M118:M122"/>
    <mergeCell ref="F123:F127"/>
    <mergeCell ref="O128:O132"/>
    <mergeCell ref="P128:P132"/>
    <mergeCell ref="O118:O122"/>
    <mergeCell ref="P118:P122"/>
    <mergeCell ref="I128:I132"/>
    <mergeCell ref="J128:J132"/>
    <mergeCell ref="K128:K132"/>
    <mergeCell ref="L128:L132"/>
    <mergeCell ref="N128:N132"/>
    <mergeCell ref="M123:M127"/>
    <mergeCell ref="M128:M132"/>
    <mergeCell ref="O108:O112"/>
    <mergeCell ref="P108:P112"/>
    <mergeCell ref="M103:M107"/>
    <mergeCell ref="M108:M112"/>
    <mergeCell ref="I108:I112"/>
    <mergeCell ref="J108:J112"/>
    <mergeCell ref="K108:K112"/>
    <mergeCell ref="L108:L112"/>
    <mergeCell ref="N108:N112"/>
    <mergeCell ref="P113:P117"/>
    <mergeCell ref="A108:A112"/>
    <mergeCell ref="B108:B112"/>
    <mergeCell ref="C108:C112"/>
    <mergeCell ref="D108:D112"/>
    <mergeCell ref="E108:E112"/>
    <mergeCell ref="F108:F112"/>
    <mergeCell ref="G108:G112"/>
    <mergeCell ref="G103:G107"/>
    <mergeCell ref="H103:H107"/>
    <mergeCell ref="A103:A107"/>
    <mergeCell ref="B103:B107"/>
    <mergeCell ref="C103:C107"/>
    <mergeCell ref="D103:D107"/>
    <mergeCell ref="E103:E107"/>
    <mergeCell ref="F103:F107"/>
    <mergeCell ref="H108:H112"/>
    <mergeCell ref="N103:N107"/>
    <mergeCell ref="O103:O107"/>
    <mergeCell ref="P103:P107"/>
    <mergeCell ref="I103:I107"/>
    <mergeCell ref="J103:J107"/>
    <mergeCell ref="K103:K107"/>
    <mergeCell ref="L103:L107"/>
    <mergeCell ref="I93:I97"/>
    <mergeCell ref="J93:J97"/>
    <mergeCell ref="K93:K97"/>
    <mergeCell ref="L93:L97"/>
    <mergeCell ref="N93:N97"/>
    <mergeCell ref="O93:O97"/>
    <mergeCell ref="A93:A97"/>
    <mergeCell ref="B93:B97"/>
    <mergeCell ref="C93:C97"/>
    <mergeCell ref="D93:D97"/>
    <mergeCell ref="E93:E97"/>
    <mergeCell ref="F93:F97"/>
    <mergeCell ref="A98:A102"/>
    <mergeCell ref="B98:B102"/>
    <mergeCell ref="C98:C102"/>
    <mergeCell ref="D98:D102"/>
    <mergeCell ref="E98:E102"/>
    <mergeCell ref="F98:F102"/>
    <mergeCell ref="G98:G102"/>
    <mergeCell ref="H98:H102"/>
    <mergeCell ref="I98:I102"/>
    <mergeCell ref="J98:J102"/>
    <mergeCell ref="K98:K102"/>
    <mergeCell ref="L98:L102"/>
    <mergeCell ref="N98:N102"/>
    <mergeCell ref="M88:M92"/>
    <mergeCell ref="M93:M97"/>
    <mergeCell ref="M98:M102"/>
    <mergeCell ref="O98:O102"/>
    <mergeCell ref="P98:P102"/>
    <mergeCell ref="P93:P97"/>
    <mergeCell ref="A83:A87"/>
    <mergeCell ref="B83:B87"/>
    <mergeCell ref="C83:C87"/>
    <mergeCell ref="D83:D87"/>
    <mergeCell ref="E83:E87"/>
    <mergeCell ref="I88:I92"/>
    <mergeCell ref="J88:J92"/>
    <mergeCell ref="K88:K92"/>
    <mergeCell ref="L88:L92"/>
    <mergeCell ref="L73:L77"/>
    <mergeCell ref="N73:N77"/>
    <mergeCell ref="O73:O77"/>
    <mergeCell ref="A73:A77"/>
    <mergeCell ref="B73:B77"/>
    <mergeCell ref="C73:C77"/>
    <mergeCell ref="G93:G97"/>
    <mergeCell ref="H93:H97"/>
    <mergeCell ref="H88:H92"/>
    <mergeCell ref="N83:N87"/>
    <mergeCell ref="O83:O87"/>
    <mergeCell ref="A88:A92"/>
    <mergeCell ref="B88:B92"/>
    <mergeCell ref="C88:C92"/>
    <mergeCell ref="D88:D92"/>
    <mergeCell ref="E88:E92"/>
    <mergeCell ref="F88:F92"/>
    <mergeCell ref="G88:G92"/>
    <mergeCell ref="G83:G87"/>
    <mergeCell ref="H83:H87"/>
    <mergeCell ref="I83:I87"/>
    <mergeCell ref="J83:J87"/>
    <mergeCell ref="K83:K87"/>
    <mergeCell ref="L83:L87"/>
    <mergeCell ref="A78:A82"/>
    <mergeCell ref="B78:B82"/>
    <mergeCell ref="C78:C82"/>
    <mergeCell ref="D78:D82"/>
    <mergeCell ref="E78:E82"/>
    <mergeCell ref="F78:F82"/>
    <mergeCell ref="G78:G82"/>
    <mergeCell ref="H78:H82"/>
    <mergeCell ref="I78:I82"/>
    <mergeCell ref="J78:J82"/>
    <mergeCell ref="K78:K82"/>
    <mergeCell ref="L78:L82"/>
    <mergeCell ref="N78:N82"/>
    <mergeCell ref="F83:F87"/>
    <mergeCell ref="O88:O92"/>
    <mergeCell ref="P88:P92"/>
    <mergeCell ref="O78:O82"/>
    <mergeCell ref="P78:P82"/>
    <mergeCell ref="P83:P87"/>
    <mergeCell ref="N88:N92"/>
    <mergeCell ref="D73:D77"/>
    <mergeCell ref="E73:E77"/>
    <mergeCell ref="F73:F77"/>
    <mergeCell ref="G73:G77"/>
    <mergeCell ref="H73:H77"/>
    <mergeCell ref="H68:H72"/>
    <mergeCell ref="N63:N67"/>
    <mergeCell ref="O63:O67"/>
    <mergeCell ref="P63:P67"/>
    <mergeCell ref="I63:I67"/>
    <mergeCell ref="J63:J67"/>
    <mergeCell ref="K63:K67"/>
    <mergeCell ref="L63:L67"/>
    <mergeCell ref="O68:O72"/>
    <mergeCell ref="P68:P72"/>
    <mergeCell ref="I68:I72"/>
    <mergeCell ref="J68:J72"/>
    <mergeCell ref="K68:K72"/>
    <mergeCell ref="L68:L72"/>
    <mergeCell ref="N68:N72"/>
    <mergeCell ref="P73:P77"/>
    <mergeCell ref="I73:I77"/>
    <mergeCell ref="J73:J77"/>
    <mergeCell ref="K73:K77"/>
    <mergeCell ref="G68:G72"/>
    <mergeCell ref="G63:G67"/>
    <mergeCell ref="H63:H67"/>
    <mergeCell ref="A63:A67"/>
    <mergeCell ref="B63:B67"/>
    <mergeCell ref="C63:C67"/>
    <mergeCell ref="D63:D67"/>
    <mergeCell ref="E63:E67"/>
    <mergeCell ref="F63:F67"/>
    <mergeCell ref="C53:C57"/>
    <mergeCell ref="D53:D57"/>
    <mergeCell ref="E53:E57"/>
    <mergeCell ref="F53:F57"/>
    <mergeCell ref="A68:A72"/>
    <mergeCell ref="B68:B72"/>
    <mergeCell ref="C68:C72"/>
    <mergeCell ref="D68:D72"/>
    <mergeCell ref="E68:E72"/>
    <mergeCell ref="F68:F72"/>
    <mergeCell ref="J58:J62"/>
    <mergeCell ref="K58:K62"/>
    <mergeCell ref="L58:L62"/>
    <mergeCell ref="N58:N62"/>
    <mergeCell ref="O58:O62"/>
    <mergeCell ref="P58:P62"/>
    <mergeCell ref="P53:P57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J53:J57"/>
    <mergeCell ref="K53:K57"/>
    <mergeCell ref="L53:L57"/>
    <mergeCell ref="N53:N57"/>
    <mergeCell ref="O53:O57"/>
    <mergeCell ref="A53:A57"/>
    <mergeCell ref="B53:B57"/>
    <mergeCell ref="A43:A47"/>
    <mergeCell ref="B43:B47"/>
    <mergeCell ref="C43:C47"/>
    <mergeCell ref="D43:D47"/>
    <mergeCell ref="E43:E47"/>
    <mergeCell ref="I48:I52"/>
    <mergeCell ref="J48:J52"/>
    <mergeCell ref="K48:K52"/>
    <mergeCell ref="L48:L52"/>
    <mergeCell ref="K33:K37"/>
    <mergeCell ref="L33:L37"/>
    <mergeCell ref="N33:N37"/>
    <mergeCell ref="O33:O37"/>
    <mergeCell ref="A33:A37"/>
    <mergeCell ref="B33:B37"/>
    <mergeCell ref="C33:C37"/>
    <mergeCell ref="G53:G57"/>
    <mergeCell ref="H53:H57"/>
    <mergeCell ref="H48:H52"/>
    <mergeCell ref="N43:N47"/>
    <mergeCell ref="O43:O47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I43:I47"/>
    <mergeCell ref="J43:J47"/>
    <mergeCell ref="K43:K4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J38:J42"/>
    <mergeCell ref="K38:K42"/>
    <mergeCell ref="L38:L42"/>
    <mergeCell ref="N38:N42"/>
    <mergeCell ref="M38:M42"/>
    <mergeCell ref="F43:F47"/>
    <mergeCell ref="O48:O52"/>
    <mergeCell ref="P48:P52"/>
    <mergeCell ref="O38:O42"/>
    <mergeCell ref="P38:P42"/>
    <mergeCell ref="P43:P47"/>
    <mergeCell ref="L43:L47"/>
    <mergeCell ref="N48:N52"/>
    <mergeCell ref="D33:D37"/>
    <mergeCell ref="E33:E37"/>
    <mergeCell ref="F33:F37"/>
    <mergeCell ref="G33:G37"/>
    <mergeCell ref="H33:H37"/>
    <mergeCell ref="H28:H32"/>
    <mergeCell ref="N23:N27"/>
    <mergeCell ref="O23:O27"/>
    <mergeCell ref="P23:P27"/>
    <mergeCell ref="I23:I27"/>
    <mergeCell ref="J23:J27"/>
    <mergeCell ref="K23:K27"/>
    <mergeCell ref="L23:L27"/>
    <mergeCell ref="O28:O32"/>
    <mergeCell ref="P28:P32"/>
    <mergeCell ref="M33:M37"/>
    <mergeCell ref="I28:I32"/>
    <mergeCell ref="J28:J32"/>
    <mergeCell ref="K28:K32"/>
    <mergeCell ref="L28:L32"/>
    <mergeCell ref="N28:N32"/>
    <mergeCell ref="P33:P37"/>
    <mergeCell ref="I33:I37"/>
    <mergeCell ref="J33:J37"/>
    <mergeCell ref="G28:G32"/>
    <mergeCell ref="G23:G27"/>
    <mergeCell ref="H23:H27"/>
    <mergeCell ref="A23:A27"/>
    <mergeCell ref="B23:B27"/>
    <mergeCell ref="C23:C27"/>
    <mergeCell ref="D23:D27"/>
    <mergeCell ref="E23:E27"/>
    <mergeCell ref="F23:F27"/>
    <mergeCell ref="D13:D17"/>
    <mergeCell ref="E13:E17"/>
    <mergeCell ref="F13:F17"/>
    <mergeCell ref="A28:A32"/>
    <mergeCell ref="B28:B32"/>
    <mergeCell ref="C28:C32"/>
    <mergeCell ref="D28:D32"/>
    <mergeCell ref="E28:E32"/>
    <mergeCell ref="F28:F32"/>
    <mergeCell ref="K18:K22"/>
    <mergeCell ref="L18:L22"/>
    <mergeCell ref="N18:N22"/>
    <mergeCell ref="O18:O22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A13:A17"/>
    <mergeCell ref="B13:B17"/>
    <mergeCell ref="C13:C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O8:O12"/>
    <mergeCell ref="P8:P12"/>
    <mergeCell ref="M3:M7"/>
    <mergeCell ref="M8:M12"/>
    <mergeCell ref="M13:M17"/>
    <mergeCell ref="M18:M22"/>
    <mergeCell ref="M23:M27"/>
    <mergeCell ref="M28:M32"/>
    <mergeCell ref="G13:G17"/>
    <mergeCell ref="H13:H17"/>
    <mergeCell ref="H8:H12"/>
    <mergeCell ref="N3:N7"/>
    <mergeCell ref="O3:O7"/>
    <mergeCell ref="P3:P7"/>
    <mergeCell ref="I3:I7"/>
    <mergeCell ref="J3:J7"/>
    <mergeCell ref="K3:K7"/>
    <mergeCell ref="L3:L7"/>
    <mergeCell ref="I8:I12"/>
    <mergeCell ref="J8:J12"/>
    <mergeCell ref="K8:K12"/>
    <mergeCell ref="L8:L12"/>
    <mergeCell ref="N8:N12"/>
    <mergeCell ref="J18:J22"/>
    <mergeCell ref="M133:M137"/>
    <mergeCell ref="M138:M142"/>
    <mergeCell ref="M143:M147"/>
    <mergeCell ref="M148:M152"/>
    <mergeCell ref="M43:M47"/>
    <mergeCell ref="M48:M52"/>
    <mergeCell ref="M53:M57"/>
    <mergeCell ref="M58:M62"/>
    <mergeCell ref="M63:M67"/>
    <mergeCell ref="M68:M72"/>
    <mergeCell ref="M73:M77"/>
    <mergeCell ref="M78:M82"/>
    <mergeCell ref="M83:M8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122"/>
  <sheetViews>
    <sheetView workbookViewId="0">
      <pane xSplit="15" ySplit="2" topLeftCell="AV59" activePane="bottomRight" state="frozen"/>
      <selection pane="topRight" activeCell="Q1" sqref="Q1"/>
      <selection pane="bottomLeft" activeCell="A3" sqref="A3"/>
      <selection pane="bottomRight" activeCell="O85" sqref="O85"/>
    </sheetView>
  </sheetViews>
  <sheetFormatPr baseColWidth="10" defaultRowHeight="12.75" x14ac:dyDescent="0.2"/>
  <cols>
    <col min="1" max="1" width="6.28515625" style="49" customWidth="1"/>
    <col min="2" max="2" width="5.42578125" style="49" customWidth="1"/>
    <col min="3" max="3" width="7.5703125" style="49" customWidth="1"/>
    <col min="4" max="4" width="8" style="49" customWidth="1"/>
    <col min="5" max="5" width="8.42578125" style="49" customWidth="1"/>
    <col min="6" max="6" width="7.140625" style="49" customWidth="1"/>
    <col min="7" max="7" width="6.7109375" style="49" customWidth="1"/>
    <col min="8" max="8" width="12.28515625" style="46" customWidth="1"/>
    <col min="9" max="9" width="8.42578125" style="49" customWidth="1"/>
    <col min="10" max="10" width="8.85546875" style="49" customWidth="1"/>
    <col min="11" max="11" width="6.7109375" style="49" customWidth="1"/>
    <col min="12" max="12" width="9.28515625" style="49" customWidth="1"/>
    <col min="13" max="13" width="6.140625" style="49" customWidth="1"/>
    <col min="14" max="14" width="6.140625" style="54" customWidth="1"/>
    <col min="15" max="15" width="13.42578125" style="113" customWidth="1"/>
    <col min="16" max="41" width="4.85546875" style="113" customWidth="1"/>
    <col min="42" max="42" width="4.7109375" style="113" customWidth="1"/>
    <col min="43" max="44" width="4.85546875" style="113" customWidth="1"/>
    <col min="45" max="45" width="5" style="113" customWidth="1"/>
    <col min="46" max="46" width="4.85546875" style="113" customWidth="1"/>
    <col min="47" max="47" width="5.28515625" style="113" customWidth="1"/>
    <col min="48" max="50" width="4.85546875" style="113" customWidth="1"/>
    <col min="51" max="51" width="6.28515625" style="113" customWidth="1"/>
    <col min="52" max="52" width="4.85546875" style="113" customWidth="1"/>
    <col min="53" max="53" width="5.85546875" style="113" customWidth="1"/>
    <col min="54" max="67" width="4.85546875" style="113" customWidth="1"/>
    <col min="68" max="68" width="11.42578125" style="113"/>
  </cols>
  <sheetData>
    <row r="1" spans="1:68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93" t="s">
        <v>69</v>
      </c>
      <c r="O1" s="130"/>
      <c r="P1" s="107" t="s">
        <v>784</v>
      </c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</row>
    <row r="2" spans="1:68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94" t="s">
        <v>1065</v>
      </c>
      <c r="O2" s="109"/>
      <c r="P2" s="110">
        <v>1</v>
      </c>
      <c r="Q2" s="110">
        <v>2</v>
      </c>
      <c r="R2" s="110">
        <v>3</v>
      </c>
      <c r="S2" s="110">
        <v>4</v>
      </c>
      <c r="T2" s="110">
        <v>5</v>
      </c>
      <c r="U2" s="110">
        <v>6</v>
      </c>
      <c r="V2" s="110">
        <v>7</v>
      </c>
      <c r="W2" s="110">
        <v>8</v>
      </c>
      <c r="X2" s="110">
        <v>9</v>
      </c>
      <c r="Y2" s="110">
        <v>10</v>
      </c>
      <c r="Z2" s="110">
        <v>11</v>
      </c>
      <c r="AA2" s="110">
        <v>12</v>
      </c>
      <c r="AB2" s="110">
        <v>13</v>
      </c>
      <c r="AC2" s="110">
        <v>14</v>
      </c>
      <c r="AD2" s="110">
        <v>15</v>
      </c>
      <c r="AE2" s="110">
        <v>16</v>
      </c>
      <c r="AF2" s="110">
        <v>17</v>
      </c>
      <c r="AG2" s="110">
        <v>18</v>
      </c>
      <c r="AH2" s="110">
        <v>19</v>
      </c>
      <c r="AI2" s="110">
        <v>20</v>
      </c>
      <c r="AJ2" s="110">
        <v>21</v>
      </c>
      <c r="AK2" s="110">
        <v>22</v>
      </c>
      <c r="AL2" s="110">
        <v>23</v>
      </c>
      <c r="AM2" s="110">
        <v>24</v>
      </c>
      <c r="AN2" s="110">
        <v>25</v>
      </c>
      <c r="AO2" s="110">
        <v>26</v>
      </c>
      <c r="AP2" s="110">
        <v>27</v>
      </c>
      <c r="AQ2" s="110">
        <v>28</v>
      </c>
      <c r="AR2" s="110">
        <v>29</v>
      </c>
      <c r="AS2" s="110">
        <v>30</v>
      </c>
      <c r="AT2" s="110">
        <v>31</v>
      </c>
      <c r="AU2" s="110">
        <v>32</v>
      </c>
      <c r="AV2" s="110">
        <v>33</v>
      </c>
      <c r="AW2" s="110">
        <v>34</v>
      </c>
      <c r="AX2" s="110">
        <v>35</v>
      </c>
      <c r="AY2" s="110">
        <v>36</v>
      </c>
      <c r="AZ2" s="110">
        <v>37</v>
      </c>
      <c r="BA2" s="110">
        <v>38</v>
      </c>
      <c r="BB2" s="110">
        <v>39</v>
      </c>
      <c r="BC2" s="110">
        <v>40</v>
      </c>
      <c r="BD2" s="110">
        <v>41</v>
      </c>
      <c r="BE2" s="110">
        <v>42</v>
      </c>
      <c r="BF2" s="110">
        <v>43</v>
      </c>
      <c r="BG2" s="110">
        <v>44</v>
      </c>
      <c r="BH2" s="110">
        <v>45</v>
      </c>
      <c r="BI2" s="110">
        <v>46</v>
      </c>
      <c r="BJ2" s="110">
        <v>47</v>
      </c>
      <c r="BK2" s="110">
        <v>48</v>
      </c>
      <c r="BL2" s="110">
        <v>49</v>
      </c>
      <c r="BM2" s="110">
        <v>50</v>
      </c>
      <c r="BN2" s="110">
        <v>51</v>
      </c>
      <c r="BO2" s="110">
        <v>52</v>
      </c>
      <c r="BP2" s="111" t="s">
        <v>633</v>
      </c>
    </row>
    <row r="3" spans="1:68" ht="12.75" customHeight="1" x14ac:dyDescent="0.2">
      <c r="A3" s="304" t="s">
        <v>16</v>
      </c>
      <c r="B3" s="304" t="s">
        <v>1069</v>
      </c>
      <c r="C3" s="304" t="s">
        <v>302</v>
      </c>
      <c r="D3" s="304" t="s">
        <v>303</v>
      </c>
      <c r="E3" s="304" t="s">
        <v>304</v>
      </c>
      <c r="F3" s="304" t="s">
        <v>305</v>
      </c>
      <c r="G3" s="304" t="s">
        <v>306</v>
      </c>
      <c r="H3" s="305" t="s">
        <v>82</v>
      </c>
      <c r="I3" s="304" t="s">
        <v>307</v>
      </c>
      <c r="J3" s="304"/>
      <c r="K3" s="304"/>
      <c r="L3" s="304"/>
      <c r="M3" s="303"/>
      <c r="N3" s="303">
        <v>4</v>
      </c>
      <c r="O3" s="219" t="s">
        <v>934</v>
      </c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0</v>
      </c>
      <c r="AO3" s="226">
        <f>3/4</f>
        <v>0.75</v>
      </c>
      <c r="AP3" s="226">
        <f>1/4</f>
        <v>0.25</v>
      </c>
      <c r="AQ3" s="226">
        <f>4/4</f>
        <v>1</v>
      </c>
      <c r="AR3" s="226">
        <f>6/4</f>
        <v>1.5</v>
      </c>
      <c r="AS3" s="226">
        <f>32/4</f>
        <v>8</v>
      </c>
      <c r="AT3" s="226">
        <f>100/4</f>
        <v>25</v>
      </c>
      <c r="AU3" s="226">
        <f>53/4</f>
        <v>13.25</v>
      </c>
      <c r="AV3" s="226">
        <v>21</v>
      </c>
      <c r="AW3" s="226">
        <v>43.5</v>
      </c>
      <c r="AX3" s="226">
        <v>44.25</v>
      </c>
      <c r="AY3" s="226">
        <v>76.3</v>
      </c>
      <c r="AZ3" s="226">
        <v>41</v>
      </c>
      <c r="BA3" s="226">
        <v>118</v>
      </c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132">
        <f t="shared" ref="BP3:BP5" si="0">SUM(P3:BO3)</f>
        <v>393.8</v>
      </c>
    </row>
    <row r="4" spans="1:68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88"/>
      <c r="O4" s="219" t="s">
        <v>935</v>
      </c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>
        <v>0</v>
      </c>
      <c r="AH4" s="226">
        <f>1/4</f>
        <v>0.25</v>
      </c>
      <c r="AI4" s="220">
        <v>0</v>
      </c>
      <c r="AJ4" s="220">
        <v>0</v>
      </c>
      <c r="AK4" s="220">
        <v>0</v>
      </c>
      <c r="AL4" s="226">
        <f>3/4</f>
        <v>0.75</v>
      </c>
      <c r="AM4" s="226">
        <f t="shared" ref="AM4:AO4" si="1">1/4</f>
        <v>0.25</v>
      </c>
      <c r="AN4" s="226">
        <f t="shared" si="1"/>
        <v>0.25</v>
      </c>
      <c r="AO4" s="226">
        <f t="shared" si="1"/>
        <v>0.25</v>
      </c>
      <c r="AP4" s="226">
        <f>3/4</f>
        <v>0.75</v>
      </c>
      <c r="AQ4" s="226">
        <f>5/4</f>
        <v>1.25</v>
      </c>
      <c r="AR4" s="226">
        <f>20/4</f>
        <v>5</v>
      </c>
      <c r="AS4" s="226">
        <f>67/4</f>
        <v>16.75</v>
      </c>
      <c r="AT4" s="226">
        <f>121/4</f>
        <v>30.25</v>
      </c>
      <c r="AU4" s="226">
        <f>32/4</f>
        <v>8</v>
      </c>
      <c r="AV4" s="226">
        <v>14.8</v>
      </c>
      <c r="AW4" s="226">
        <v>27.5</v>
      </c>
      <c r="AX4" s="226">
        <v>37.5</v>
      </c>
      <c r="AY4" s="226">
        <v>45.3</v>
      </c>
      <c r="AZ4" s="226">
        <v>21.3</v>
      </c>
      <c r="BA4" s="226">
        <v>56</v>
      </c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132">
        <f t="shared" si="0"/>
        <v>266.15000000000003</v>
      </c>
    </row>
    <row r="5" spans="1:68" ht="12.75" customHeight="1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88"/>
      <c r="O5" s="221" t="s">
        <v>633</v>
      </c>
      <c r="P5" s="222" t="str">
        <f t="shared" ref="P5:BO5" si="2">IF(ISBLANK(P3),"-",P3+P4)</f>
        <v>-</v>
      </c>
      <c r="Q5" s="222" t="str">
        <f t="shared" si="2"/>
        <v>-</v>
      </c>
      <c r="R5" s="222" t="str">
        <f t="shared" si="2"/>
        <v>-</v>
      </c>
      <c r="S5" s="222" t="str">
        <f t="shared" si="2"/>
        <v>-</v>
      </c>
      <c r="T5" s="222" t="str">
        <f t="shared" si="2"/>
        <v>-</v>
      </c>
      <c r="U5" s="222" t="str">
        <f t="shared" si="2"/>
        <v>-</v>
      </c>
      <c r="V5" s="222" t="str">
        <f t="shared" si="2"/>
        <v>-</v>
      </c>
      <c r="W5" s="222" t="str">
        <f t="shared" si="2"/>
        <v>-</v>
      </c>
      <c r="X5" s="222" t="str">
        <f t="shared" si="2"/>
        <v>-</v>
      </c>
      <c r="Y5" s="222" t="str">
        <f t="shared" si="2"/>
        <v>-</v>
      </c>
      <c r="Z5" s="222" t="str">
        <f t="shared" si="2"/>
        <v>-</v>
      </c>
      <c r="AA5" s="222" t="str">
        <f t="shared" si="2"/>
        <v>-</v>
      </c>
      <c r="AB5" s="222" t="str">
        <f t="shared" si="2"/>
        <v>-</v>
      </c>
      <c r="AC5" s="222" t="str">
        <f t="shared" si="2"/>
        <v>-</v>
      </c>
      <c r="AD5" s="222" t="str">
        <f t="shared" si="2"/>
        <v>-</v>
      </c>
      <c r="AE5" s="222" t="str">
        <f t="shared" si="2"/>
        <v>-</v>
      </c>
      <c r="AF5" s="222" t="str">
        <f t="shared" si="2"/>
        <v>-</v>
      </c>
      <c r="AG5" s="222">
        <f t="shared" si="2"/>
        <v>0</v>
      </c>
      <c r="AH5" s="222">
        <f t="shared" si="2"/>
        <v>0.25</v>
      </c>
      <c r="AI5" s="222">
        <f t="shared" si="2"/>
        <v>0</v>
      </c>
      <c r="AJ5" s="222">
        <f t="shared" si="2"/>
        <v>0</v>
      </c>
      <c r="AK5" s="222">
        <f t="shared" si="2"/>
        <v>0</v>
      </c>
      <c r="AL5" s="222">
        <f t="shared" si="2"/>
        <v>0.75</v>
      </c>
      <c r="AM5" s="222">
        <f t="shared" si="2"/>
        <v>0.25</v>
      </c>
      <c r="AN5" s="222">
        <f t="shared" si="2"/>
        <v>0.25</v>
      </c>
      <c r="AO5" s="222">
        <f t="shared" si="2"/>
        <v>1</v>
      </c>
      <c r="AP5" s="222">
        <f t="shared" si="2"/>
        <v>1</v>
      </c>
      <c r="AQ5" s="222">
        <f t="shared" si="2"/>
        <v>2.25</v>
      </c>
      <c r="AR5" s="222">
        <f t="shared" si="2"/>
        <v>6.5</v>
      </c>
      <c r="AS5" s="222">
        <f t="shared" si="2"/>
        <v>24.75</v>
      </c>
      <c r="AT5" s="222">
        <f t="shared" si="2"/>
        <v>55.25</v>
      </c>
      <c r="AU5" s="222">
        <f t="shared" si="2"/>
        <v>21.25</v>
      </c>
      <c r="AV5" s="222">
        <f t="shared" si="2"/>
        <v>35.799999999999997</v>
      </c>
      <c r="AW5" s="222">
        <f t="shared" si="2"/>
        <v>71</v>
      </c>
      <c r="AX5" s="222">
        <f t="shared" si="2"/>
        <v>81.75</v>
      </c>
      <c r="AY5" s="222">
        <f t="shared" si="2"/>
        <v>121.6</v>
      </c>
      <c r="AZ5" s="222">
        <f t="shared" si="2"/>
        <v>62.3</v>
      </c>
      <c r="BA5" s="222">
        <f t="shared" si="2"/>
        <v>174</v>
      </c>
      <c r="BB5" s="222" t="str">
        <f t="shared" si="2"/>
        <v>-</v>
      </c>
      <c r="BC5" s="222" t="str">
        <f t="shared" si="2"/>
        <v>-</v>
      </c>
      <c r="BD5" s="222" t="str">
        <f t="shared" si="2"/>
        <v>-</v>
      </c>
      <c r="BE5" s="222" t="str">
        <f t="shared" si="2"/>
        <v>-</v>
      </c>
      <c r="BF5" s="222" t="str">
        <f t="shared" si="2"/>
        <v>-</v>
      </c>
      <c r="BG5" s="222" t="str">
        <f t="shared" si="2"/>
        <v>-</v>
      </c>
      <c r="BH5" s="222" t="str">
        <f t="shared" si="2"/>
        <v>-</v>
      </c>
      <c r="BI5" s="222" t="str">
        <f t="shared" si="2"/>
        <v>-</v>
      </c>
      <c r="BJ5" s="222" t="str">
        <f t="shared" si="2"/>
        <v>-</v>
      </c>
      <c r="BK5" s="222" t="str">
        <f t="shared" si="2"/>
        <v>-</v>
      </c>
      <c r="BL5" s="222" t="str">
        <f t="shared" si="2"/>
        <v>-</v>
      </c>
      <c r="BM5" s="222" t="str">
        <f t="shared" si="2"/>
        <v>-</v>
      </c>
      <c r="BN5" s="222" t="str">
        <f t="shared" si="2"/>
        <v>-</v>
      </c>
      <c r="BO5" s="222" t="str">
        <f t="shared" si="2"/>
        <v>-</v>
      </c>
      <c r="BP5" s="133">
        <f t="shared" si="0"/>
        <v>659.95</v>
      </c>
    </row>
    <row r="6" spans="1:68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88"/>
      <c r="O6" s="219" t="s">
        <v>936</v>
      </c>
      <c r="P6" s="223" t="str">
        <f t="shared" ref="P6:BO6" si="3">IF(ISNUMBER(P5),(IF(P5&gt;0,(100/(P3+P4))*P3,"-")),"-")</f>
        <v>-</v>
      </c>
      <c r="Q6" s="223" t="str">
        <f t="shared" si="3"/>
        <v>-</v>
      </c>
      <c r="R6" s="223" t="str">
        <f t="shared" si="3"/>
        <v>-</v>
      </c>
      <c r="S6" s="223" t="str">
        <f t="shared" si="3"/>
        <v>-</v>
      </c>
      <c r="T6" s="223" t="str">
        <f t="shared" si="3"/>
        <v>-</v>
      </c>
      <c r="U6" s="223" t="str">
        <f t="shared" si="3"/>
        <v>-</v>
      </c>
      <c r="V6" s="223" t="str">
        <f t="shared" si="3"/>
        <v>-</v>
      </c>
      <c r="W6" s="223" t="str">
        <f t="shared" si="3"/>
        <v>-</v>
      </c>
      <c r="X6" s="223" t="str">
        <f t="shared" si="3"/>
        <v>-</v>
      </c>
      <c r="Y6" s="223" t="str">
        <f t="shared" si="3"/>
        <v>-</v>
      </c>
      <c r="Z6" s="223" t="str">
        <f t="shared" si="3"/>
        <v>-</v>
      </c>
      <c r="AA6" s="223" t="str">
        <f t="shared" si="3"/>
        <v>-</v>
      </c>
      <c r="AB6" s="223" t="str">
        <f t="shared" si="3"/>
        <v>-</v>
      </c>
      <c r="AC6" s="223" t="str">
        <f t="shared" si="3"/>
        <v>-</v>
      </c>
      <c r="AD6" s="223" t="str">
        <f t="shared" si="3"/>
        <v>-</v>
      </c>
      <c r="AE6" s="223" t="str">
        <f t="shared" si="3"/>
        <v>-</v>
      </c>
      <c r="AF6" s="223" t="str">
        <f t="shared" si="3"/>
        <v>-</v>
      </c>
      <c r="AG6" s="223" t="str">
        <f t="shared" si="3"/>
        <v>-</v>
      </c>
      <c r="AH6" s="223">
        <f t="shared" si="3"/>
        <v>0</v>
      </c>
      <c r="AI6" s="223" t="str">
        <f t="shared" si="3"/>
        <v>-</v>
      </c>
      <c r="AJ6" s="223" t="str">
        <f t="shared" si="3"/>
        <v>-</v>
      </c>
      <c r="AK6" s="223" t="str">
        <f t="shared" si="3"/>
        <v>-</v>
      </c>
      <c r="AL6" s="223">
        <f t="shared" si="3"/>
        <v>0</v>
      </c>
      <c r="AM6" s="223">
        <f t="shared" si="3"/>
        <v>0</v>
      </c>
      <c r="AN6" s="223">
        <f t="shared" si="3"/>
        <v>0</v>
      </c>
      <c r="AO6" s="223">
        <f t="shared" si="3"/>
        <v>75</v>
      </c>
      <c r="AP6" s="223">
        <f t="shared" si="3"/>
        <v>25</v>
      </c>
      <c r="AQ6" s="223">
        <f t="shared" si="3"/>
        <v>44.444444444444443</v>
      </c>
      <c r="AR6" s="223">
        <f t="shared" si="3"/>
        <v>23.076923076923077</v>
      </c>
      <c r="AS6" s="223">
        <f t="shared" si="3"/>
        <v>32.323232323232325</v>
      </c>
      <c r="AT6" s="223">
        <f t="shared" si="3"/>
        <v>45.248868778280546</v>
      </c>
      <c r="AU6" s="223">
        <f t="shared" si="3"/>
        <v>62.352941176470587</v>
      </c>
      <c r="AV6" s="223">
        <f t="shared" si="3"/>
        <v>58.659217877094981</v>
      </c>
      <c r="AW6" s="223">
        <f t="shared" si="3"/>
        <v>61.267605633802816</v>
      </c>
      <c r="AX6" s="223">
        <f t="shared" si="3"/>
        <v>54.128440366972477</v>
      </c>
      <c r="AY6" s="223">
        <f t="shared" si="3"/>
        <v>62.746710526315795</v>
      </c>
      <c r="AZ6" s="223">
        <f t="shared" si="3"/>
        <v>65.81059390048155</v>
      </c>
      <c r="BA6" s="223">
        <f t="shared" si="3"/>
        <v>67.81609195402298</v>
      </c>
      <c r="BB6" s="223" t="str">
        <f t="shared" si="3"/>
        <v>-</v>
      </c>
      <c r="BC6" s="223" t="str">
        <f t="shared" si="3"/>
        <v>-</v>
      </c>
      <c r="BD6" s="223" t="str">
        <f t="shared" si="3"/>
        <v>-</v>
      </c>
      <c r="BE6" s="223" t="str">
        <f t="shared" si="3"/>
        <v>-</v>
      </c>
      <c r="BF6" s="223" t="str">
        <f t="shared" si="3"/>
        <v>-</v>
      </c>
      <c r="BG6" s="223" t="str">
        <f t="shared" si="3"/>
        <v>-</v>
      </c>
      <c r="BH6" s="223" t="str">
        <f t="shared" si="3"/>
        <v>-</v>
      </c>
      <c r="BI6" s="223" t="str">
        <f t="shared" si="3"/>
        <v>-</v>
      </c>
      <c r="BJ6" s="223" t="str">
        <f t="shared" si="3"/>
        <v>-</v>
      </c>
      <c r="BK6" s="223" t="str">
        <f t="shared" si="3"/>
        <v>-</v>
      </c>
      <c r="BL6" s="223" t="str">
        <f t="shared" si="3"/>
        <v>-</v>
      </c>
      <c r="BM6" s="223" t="str">
        <f t="shared" si="3"/>
        <v>-</v>
      </c>
      <c r="BN6" s="223" t="str">
        <f t="shared" si="3"/>
        <v>-</v>
      </c>
      <c r="BO6" s="223" t="str">
        <f t="shared" si="3"/>
        <v>-</v>
      </c>
      <c r="BP6" s="270">
        <f t="shared" ref="BP6:BP7" si="4">AVERAGE(P6:BO6)</f>
        <v>39.875004121061274</v>
      </c>
    </row>
    <row r="7" spans="1:68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88"/>
      <c r="O7" s="224" t="s">
        <v>937</v>
      </c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122" t="e">
        <f t="shared" si="4"/>
        <v>#DIV/0!</v>
      </c>
    </row>
    <row r="8" spans="1:68" ht="12.75" customHeight="1" x14ac:dyDescent="0.2">
      <c r="A8" s="304" t="s">
        <v>16</v>
      </c>
      <c r="B8" s="304" t="s">
        <v>1070</v>
      </c>
      <c r="C8" s="304" t="s">
        <v>170</v>
      </c>
      <c r="D8" s="304" t="s">
        <v>303</v>
      </c>
      <c r="E8" s="304" t="s">
        <v>308</v>
      </c>
      <c r="F8" s="304" t="s">
        <v>309</v>
      </c>
      <c r="G8" s="304" t="s">
        <v>310</v>
      </c>
      <c r="H8" s="305" t="s">
        <v>311</v>
      </c>
      <c r="I8" s="304" t="s">
        <v>312</v>
      </c>
      <c r="J8" s="304"/>
      <c r="K8" s="304"/>
      <c r="L8" s="304"/>
      <c r="M8" s="303"/>
      <c r="N8" s="303">
        <v>4</v>
      </c>
      <c r="O8" s="219" t="s">
        <v>934</v>
      </c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6">
        <f>3/4</f>
        <v>0.75</v>
      </c>
      <c r="AP8" s="226">
        <f>2/4</f>
        <v>0.5</v>
      </c>
      <c r="AQ8" s="220">
        <v>0</v>
      </c>
      <c r="AR8" s="220">
        <v>0</v>
      </c>
      <c r="AS8" s="226">
        <f>2/4</f>
        <v>0.5</v>
      </c>
      <c r="AT8" s="226">
        <f>7/4</f>
        <v>1.75</v>
      </c>
      <c r="AU8" s="226">
        <f>24/4</f>
        <v>6</v>
      </c>
      <c r="AV8" s="226">
        <v>1</v>
      </c>
      <c r="AW8" s="226">
        <v>0.5</v>
      </c>
      <c r="AX8" s="226">
        <v>0.75</v>
      </c>
      <c r="AY8" s="226">
        <v>1</v>
      </c>
      <c r="AZ8" s="226">
        <v>1.25</v>
      </c>
      <c r="BA8" s="226">
        <v>2.5</v>
      </c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132">
        <f t="shared" ref="BP8:BP10" si="5">SUM(P8:BO8)</f>
        <v>16.5</v>
      </c>
    </row>
    <row r="9" spans="1:68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88"/>
      <c r="O9" s="219" t="s">
        <v>935</v>
      </c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>
        <v>0</v>
      </c>
      <c r="AH9" s="220">
        <v>0</v>
      </c>
      <c r="AI9" s="220">
        <v>0</v>
      </c>
      <c r="AJ9" s="220">
        <v>0</v>
      </c>
      <c r="AK9" s="220">
        <v>0</v>
      </c>
      <c r="AL9" s="226">
        <f>1/4</f>
        <v>0.25</v>
      </c>
      <c r="AM9" s="226">
        <f>6/4</f>
        <v>1.5</v>
      </c>
      <c r="AN9" s="220">
        <v>0</v>
      </c>
      <c r="AO9" s="226">
        <f>1/4</f>
        <v>0.25</v>
      </c>
      <c r="AP9" s="226">
        <f>5/4</f>
        <v>1.25</v>
      </c>
      <c r="AQ9" s="226">
        <f>1/4</f>
        <v>0.25</v>
      </c>
      <c r="AR9" s="220">
        <v>0</v>
      </c>
      <c r="AS9" s="226">
        <f>1/4</f>
        <v>0.25</v>
      </c>
      <c r="AT9" s="226">
        <f>5/4</f>
        <v>1.25</v>
      </c>
      <c r="AU9" s="226">
        <f>10/4</f>
        <v>2.5</v>
      </c>
      <c r="AV9" s="226">
        <v>0.5</v>
      </c>
      <c r="AW9" s="226">
        <v>0.75</v>
      </c>
      <c r="AX9" s="220">
        <v>0</v>
      </c>
      <c r="AY9" s="226">
        <v>1.5</v>
      </c>
      <c r="AZ9" s="226">
        <v>1.75</v>
      </c>
      <c r="BA9" s="226">
        <v>1.5</v>
      </c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132">
        <f t="shared" si="5"/>
        <v>13.5</v>
      </c>
    </row>
    <row r="10" spans="1:68" ht="12.75" customHeight="1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88"/>
      <c r="O10" s="221" t="s">
        <v>633</v>
      </c>
      <c r="P10" s="222" t="str">
        <f t="shared" ref="P10:BO10" si="6">IF(ISBLANK(P8),"-",P8+P9)</f>
        <v>-</v>
      </c>
      <c r="Q10" s="222" t="str">
        <f t="shared" si="6"/>
        <v>-</v>
      </c>
      <c r="R10" s="222" t="str">
        <f t="shared" si="6"/>
        <v>-</v>
      </c>
      <c r="S10" s="222" t="str">
        <f t="shared" si="6"/>
        <v>-</v>
      </c>
      <c r="T10" s="222" t="str">
        <f t="shared" si="6"/>
        <v>-</v>
      </c>
      <c r="U10" s="222" t="str">
        <f t="shared" si="6"/>
        <v>-</v>
      </c>
      <c r="V10" s="222" t="str">
        <f t="shared" si="6"/>
        <v>-</v>
      </c>
      <c r="W10" s="222" t="str">
        <f t="shared" si="6"/>
        <v>-</v>
      </c>
      <c r="X10" s="222" t="str">
        <f t="shared" si="6"/>
        <v>-</v>
      </c>
      <c r="Y10" s="222" t="str">
        <f t="shared" si="6"/>
        <v>-</v>
      </c>
      <c r="Z10" s="222" t="str">
        <f t="shared" si="6"/>
        <v>-</v>
      </c>
      <c r="AA10" s="222" t="str">
        <f t="shared" si="6"/>
        <v>-</v>
      </c>
      <c r="AB10" s="222" t="str">
        <f t="shared" si="6"/>
        <v>-</v>
      </c>
      <c r="AC10" s="222" t="str">
        <f t="shared" si="6"/>
        <v>-</v>
      </c>
      <c r="AD10" s="222" t="str">
        <f t="shared" si="6"/>
        <v>-</v>
      </c>
      <c r="AE10" s="222" t="str">
        <f t="shared" si="6"/>
        <v>-</v>
      </c>
      <c r="AF10" s="222" t="str">
        <f t="shared" si="6"/>
        <v>-</v>
      </c>
      <c r="AG10" s="222">
        <f t="shared" si="6"/>
        <v>0</v>
      </c>
      <c r="AH10" s="222">
        <f t="shared" si="6"/>
        <v>0</v>
      </c>
      <c r="AI10" s="222">
        <f t="shared" si="6"/>
        <v>0</v>
      </c>
      <c r="AJ10" s="222">
        <f t="shared" si="6"/>
        <v>0</v>
      </c>
      <c r="AK10" s="222">
        <f t="shared" si="6"/>
        <v>0</v>
      </c>
      <c r="AL10" s="222">
        <f t="shared" si="6"/>
        <v>0.25</v>
      </c>
      <c r="AM10" s="222">
        <f t="shared" si="6"/>
        <v>1.5</v>
      </c>
      <c r="AN10" s="222">
        <f t="shared" si="6"/>
        <v>0</v>
      </c>
      <c r="AO10" s="222">
        <f t="shared" si="6"/>
        <v>1</v>
      </c>
      <c r="AP10" s="222">
        <f t="shared" si="6"/>
        <v>1.75</v>
      </c>
      <c r="AQ10" s="222">
        <f t="shared" si="6"/>
        <v>0.25</v>
      </c>
      <c r="AR10" s="222">
        <f t="shared" si="6"/>
        <v>0</v>
      </c>
      <c r="AS10" s="222">
        <f t="shared" si="6"/>
        <v>0.75</v>
      </c>
      <c r="AT10" s="222">
        <f t="shared" si="6"/>
        <v>3</v>
      </c>
      <c r="AU10" s="222">
        <f t="shared" si="6"/>
        <v>8.5</v>
      </c>
      <c r="AV10" s="222">
        <f t="shared" si="6"/>
        <v>1.5</v>
      </c>
      <c r="AW10" s="222">
        <f t="shared" si="6"/>
        <v>1.25</v>
      </c>
      <c r="AX10" s="222">
        <f t="shared" si="6"/>
        <v>0.75</v>
      </c>
      <c r="AY10" s="222">
        <f t="shared" si="6"/>
        <v>2.5</v>
      </c>
      <c r="AZ10" s="222">
        <f t="shared" si="6"/>
        <v>3</v>
      </c>
      <c r="BA10" s="222">
        <f t="shared" si="6"/>
        <v>4</v>
      </c>
      <c r="BB10" s="222" t="str">
        <f t="shared" si="6"/>
        <v>-</v>
      </c>
      <c r="BC10" s="222" t="str">
        <f t="shared" si="6"/>
        <v>-</v>
      </c>
      <c r="BD10" s="222" t="str">
        <f t="shared" si="6"/>
        <v>-</v>
      </c>
      <c r="BE10" s="222" t="str">
        <f t="shared" si="6"/>
        <v>-</v>
      </c>
      <c r="BF10" s="222" t="str">
        <f t="shared" si="6"/>
        <v>-</v>
      </c>
      <c r="BG10" s="222" t="str">
        <f t="shared" si="6"/>
        <v>-</v>
      </c>
      <c r="BH10" s="222" t="str">
        <f t="shared" si="6"/>
        <v>-</v>
      </c>
      <c r="BI10" s="222" t="str">
        <f t="shared" si="6"/>
        <v>-</v>
      </c>
      <c r="BJ10" s="222" t="str">
        <f t="shared" si="6"/>
        <v>-</v>
      </c>
      <c r="BK10" s="222" t="str">
        <f t="shared" si="6"/>
        <v>-</v>
      </c>
      <c r="BL10" s="222" t="str">
        <f t="shared" si="6"/>
        <v>-</v>
      </c>
      <c r="BM10" s="222" t="str">
        <f t="shared" si="6"/>
        <v>-</v>
      </c>
      <c r="BN10" s="222" t="str">
        <f t="shared" si="6"/>
        <v>-</v>
      </c>
      <c r="BO10" s="222" t="str">
        <f t="shared" si="6"/>
        <v>-</v>
      </c>
      <c r="BP10" s="133">
        <f t="shared" si="5"/>
        <v>30</v>
      </c>
    </row>
    <row r="11" spans="1:68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88"/>
      <c r="O11" s="219" t="s">
        <v>936</v>
      </c>
      <c r="P11" s="223" t="str">
        <f t="shared" ref="P11:BO11" si="7">IF(ISNUMBER(P10),(IF(P10&gt;0,(100/(P8+P9))*P8,"-")),"-")</f>
        <v>-</v>
      </c>
      <c r="Q11" s="223" t="str">
        <f t="shared" si="7"/>
        <v>-</v>
      </c>
      <c r="R11" s="223" t="str">
        <f t="shared" si="7"/>
        <v>-</v>
      </c>
      <c r="S11" s="223" t="str">
        <f t="shared" si="7"/>
        <v>-</v>
      </c>
      <c r="T11" s="223" t="str">
        <f t="shared" si="7"/>
        <v>-</v>
      </c>
      <c r="U11" s="223" t="str">
        <f t="shared" si="7"/>
        <v>-</v>
      </c>
      <c r="V11" s="223" t="str">
        <f t="shared" si="7"/>
        <v>-</v>
      </c>
      <c r="W11" s="223" t="str">
        <f t="shared" si="7"/>
        <v>-</v>
      </c>
      <c r="X11" s="223" t="str">
        <f t="shared" si="7"/>
        <v>-</v>
      </c>
      <c r="Y11" s="223" t="str">
        <f t="shared" si="7"/>
        <v>-</v>
      </c>
      <c r="Z11" s="223" t="str">
        <f t="shared" si="7"/>
        <v>-</v>
      </c>
      <c r="AA11" s="223" t="str">
        <f t="shared" si="7"/>
        <v>-</v>
      </c>
      <c r="AB11" s="223" t="str">
        <f t="shared" si="7"/>
        <v>-</v>
      </c>
      <c r="AC11" s="223" t="str">
        <f t="shared" si="7"/>
        <v>-</v>
      </c>
      <c r="AD11" s="223" t="str">
        <f t="shared" si="7"/>
        <v>-</v>
      </c>
      <c r="AE11" s="223" t="str">
        <f t="shared" si="7"/>
        <v>-</v>
      </c>
      <c r="AF11" s="223" t="str">
        <f t="shared" si="7"/>
        <v>-</v>
      </c>
      <c r="AG11" s="223" t="str">
        <f t="shared" si="7"/>
        <v>-</v>
      </c>
      <c r="AH11" s="223" t="str">
        <f t="shared" si="7"/>
        <v>-</v>
      </c>
      <c r="AI11" s="223" t="str">
        <f t="shared" si="7"/>
        <v>-</v>
      </c>
      <c r="AJ11" s="223" t="str">
        <f t="shared" si="7"/>
        <v>-</v>
      </c>
      <c r="AK11" s="223" t="str">
        <f t="shared" si="7"/>
        <v>-</v>
      </c>
      <c r="AL11" s="223">
        <f t="shared" si="7"/>
        <v>0</v>
      </c>
      <c r="AM11" s="223">
        <f t="shared" si="7"/>
        <v>0</v>
      </c>
      <c r="AN11" s="223" t="str">
        <f t="shared" si="7"/>
        <v>-</v>
      </c>
      <c r="AO11" s="223">
        <f t="shared" si="7"/>
        <v>75</v>
      </c>
      <c r="AP11" s="223">
        <f t="shared" si="7"/>
        <v>28.571428571428573</v>
      </c>
      <c r="AQ11" s="223">
        <f t="shared" si="7"/>
        <v>0</v>
      </c>
      <c r="AR11" s="223" t="str">
        <f t="shared" si="7"/>
        <v>-</v>
      </c>
      <c r="AS11" s="223">
        <f t="shared" si="7"/>
        <v>66.666666666666671</v>
      </c>
      <c r="AT11" s="223">
        <f t="shared" si="7"/>
        <v>58.333333333333336</v>
      </c>
      <c r="AU11" s="223">
        <f t="shared" si="7"/>
        <v>70.588235294117652</v>
      </c>
      <c r="AV11" s="223">
        <f t="shared" si="7"/>
        <v>66.666666666666671</v>
      </c>
      <c r="AW11" s="223">
        <f t="shared" si="7"/>
        <v>40</v>
      </c>
      <c r="AX11" s="223">
        <f t="shared" si="7"/>
        <v>100</v>
      </c>
      <c r="AY11" s="223">
        <f t="shared" si="7"/>
        <v>40</v>
      </c>
      <c r="AZ11" s="223">
        <f t="shared" si="7"/>
        <v>41.666666666666671</v>
      </c>
      <c r="BA11" s="223">
        <f t="shared" si="7"/>
        <v>62.5</v>
      </c>
      <c r="BB11" s="223" t="str">
        <f t="shared" si="7"/>
        <v>-</v>
      </c>
      <c r="BC11" s="223" t="str">
        <f t="shared" si="7"/>
        <v>-</v>
      </c>
      <c r="BD11" s="223" t="str">
        <f t="shared" si="7"/>
        <v>-</v>
      </c>
      <c r="BE11" s="223" t="str">
        <f t="shared" si="7"/>
        <v>-</v>
      </c>
      <c r="BF11" s="223" t="str">
        <f t="shared" si="7"/>
        <v>-</v>
      </c>
      <c r="BG11" s="223" t="str">
        <f t="shared" si="7"/>
        <v>-</v>
      </c>
      <c r="BH11" s="223" t="str">
        <f t="shared" si="7"/>
        <v>-</v>
      </c>
      <c r="BI11" s="223" t="str">
        <f t="shared" si="7"/>
        <v>-</v>
      </c>
      <c r="BJ11" s="223" t="str">
        <f t="shared" si="7"/>
        <v>-</v>
      </c>
      <c r="BK11" s="223" t="str">
        <f t="shared" si="7"/>
        <v>-</v>
      </c>
      <c r="BL11" s="223" t="str">
        <f t="shared" si="7"/>
        <v>-</v>
      </c>
      <c r="BM11" s="223" t="str">
        <f t="shared" si="7"/>
        <v>-</v>
      </c>
      <c r="BN11" s="223" t="str">
        <f t="shared" si="7"/>
        <v>-</v>
      </c>
      <c r="BO11" s="223" t="str">
        <f t="shared" si="7"/>
        <v>-</v>
      </c>
      <c r="BP11" s="270">
        <f t="shared" ref="BP11:BP12" si="8">AVERAGE(P11:BO11)</f>
        <v>46.428071228491397</v>
      </c>
    </row>
    <row r="12" spans="1:68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288"/>
      <c r="O12" s="224" t="s">
        <v>937</v>
      </c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122" t="e">
        <f t="shared" si="8"/>
        <v>#DIV/0!</v>
      </c>
    </row>
    <row r="13" spans="1:68" ht="12.75" customHeight="1" x14ac:dyDescent="0.2">
      <c r="A13" s="304" t="s">
        <v>16</v>
      </c>
      <c r="B13" s="304" t="s">
        <v>1071</v>
      </c>
      <c r="C13" s="304" t="s">
        <v>170</v>
      </c>
      <c r="D13" s="304" t="s">
        <v>303</v>
      </c>
      <c r="E13" s="304" t="s">
        <v>320</v>
      </c>
      <c r="F13" s="304" t="s">
        <v>321</v>
      </c>
      <c r="G13" s="304" t="s">
        <v>322</v>
      </c>
      <c r="H13" s="305" t="s">
        <v>118</v>
      </c>
      <c r="I13" s="304" t="s">
        <v>323</v>
      </c>
      <c r="J13" s="304"/>
      <c r="K13" s="304"/>
      <c r="L13" s="304"/>
      <c r="M13" s="303"/>
      <c r="N13" s="303">
        <v>4</v>
      </c>
      <c r="O13" s="219" t="s">
        <v>934</v>
      </c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0</v>
      </c>
      <c r="AP13" s="231">
        <f>57/4</f>
        <v>14.25</v>
      </c>
      <c r="AQ13" s="231">
        <f>15/4</f>
        <v>3.75</v>
      </c>
      <c r="AR13" s="231">
        <f>343/4</f>
        <v>85.75</v>
      </c>
      <c r="AS13" s="231">
        <f>1263/4</f>
        <v>315.75</v>
      </c>
      <c r="AT13" s="231">
        <f>78/4</f>
        <v>19.5</v>
      </c>
      <c r="AU13" s="231">
        <f>81/4</f>
        <v>20.25</v>
      </c>
      <c r="AV13" s="231">
        <v>60.8</v>
      </c>
      <c r="AW13" s="231">
        <v>47</v>
      </c>
      <c r="AX13" s="231">
        <v>16</v>
      </c>
      <c r="AY13" s="231">
        <v>15.8</v>
      </c>
      <c r="AZ13" s="231">
        <v>22.5</v>
      </c>
      <c r="BA13" s="231">
        <v>145</v>
      </c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132">
        <f t="shared" ref="BP13:BP15" si="9">SUM(P13:BO13)</f>
        <v>766.34999999999991</v>
      </c>
    </row>
    <row r="14" spans="1:68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88"/>
      <c r="O14" s="219" t="s">
        <v>935</v>
      </c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>
        <v>0</v>
      </c>
      <c r="AI14" s="230">
        <v>0</v>
      </c>
      <c r="AJ14" s="230">
        <v>0</v>
      </c>
      <c r="AK14" s="230">
        <v>0</v>
      </c>
      <c r="AL14" s="231">
        <f>1/4</f>
        <v>0.25</v>
      </c>
      <c r="AM14" s="231">
        <f>8/4</f>
        <v>2</v>
      </c>
      <c r="AN14" s="237">
        <v>0</v>
      </c>
      <c r="AO14" s="231">
        <f>2/4</f>
        <v>0.5</v>
      </c>
      <c r="AP14" s="231">
        <f>19/4</f>
        <v>4.75</v>
      </c>
      <c r="AQ14" s="231">
        <f>14/4</f>
        <v>3.5</v>
      </c>
      <c r="AR14" s="231">
        <f>98/4</f>
        <v>24.5</v>
      </c>
      <c r="AS14" s="231">
        <f>418/4</f>
        <v>104.5</v>
      </c>
      <c r="AT14" s="231">
        <f>39/4</f>
        <v>9.75</v>
      </c>
      <c r="AU14" s="231">
        <f>51/4</f>
        <v>12.75</v>
      </c>
      <c r="AV14" s="231">
        <v>49.5</v>
      </c>
      <c r="AW14" s="231">
        <v>16.5</v>
      </c>
      <c r="AX14" s="231">
        <v>9.75</v>
      </c>
      <c r="AY14" s="231">
        <v>21.3</v>
      </c>
      <c r="AZ14" s="231">
        <v>4.75</v>
      </c>
      <c r="BA14" s="231">
        <v>85</v>
      </c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132">
        <f t="shared" si="9"/>
        <v>349.3</v>
      </c>
    </row>
    <row r="15" spans="1:68" ht="12.75" customHeight="1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88"/>
      <c r="O15" s="221" t="s">
        <v>633</v>
      </c>
      <c r="P15" s="222" t="str">
        <f t="shared" ref="P15:BO15" si="10">IF(ISBLANK(P13),"-",P13+P14)</f>
        <v>-</v>
      </c>
      <c r="Q15" s="222" t="str">
        <f t="shared" si="10"/>
        <v>-</v>
      </c>
      <c r="R15" s="222" t="str">
        <f t="shared" si="10"/>
        <v>-</v>
      </c>
      <c r="S15" s="222" t="str">
        <f t="shared" si="10"/>
        <v>-</v>
      </c>
      <c r="T15" s="222" t="str">
        <f t="shared" si="10"/>
        <v>-</v>
      </c>
      <c r="U15" s="222" t="str">
        <f t="shared" si="10"/>
        <v>-</v>
      </c>
      <c r="V15" s="222" t="str">
        <f t="shared" si="10"/>
        <v>-</v>
      </c>
      <c r="W15" s="222" t="str">
        <f t="shared" si="10"/>
        <v>-</v>
      </c>
      <c r="X15" s="222" t="str">
        <f t="shared" si="10"/>
        <v>-</v>
      </c>
      <c r="Y15" s="222" t="str">
        <f t="shared" si="10"/>
        <v>-</v>
      </c>
      <c r="Z15" s="222" t="str">
        <f t="shared" si="10"/>
        <v>-</v>
      </c>
      <c r="AA15" s="222" t="str">
        <f t="shared" si="10"/>
        <v>-</v>
      </c>
      <c r="AB15" s="222" t="str">
        <f t="shared" si="10"/>
        <v>-</v>
      </c>
      <c r="AC15" s="222" t="str">
        <f t="shared" si="10"/>
        <v>-</v>
      </c>
      <c r="AD15" s="222" t="str">
        <f t="shared" si="10"/>
        <v>-</v>
      </c>
      <c r="AE15" s="222" t="str">
        <f t="shared" si="10"/>
        <v>-</v>
      </c>
      <c r="AF15" s="222" t="str">
        <f t="shared" si="10"/>
        <v>-</v>
      </c>
      <c r="AG15" s="222" t="str">
        <f t="shared" si="10"/>
        <v>-</v>
      </c>
      <c r="AH15" s="222">
        <f t="shared" si="10"/>
        <v>0</v>
      </c>
      <c r="AI15" s="222">
        <f t="shared" si="10"/>
        <v>0</v>
      </c>
      <c r="AJ15" s="222">
        <f t="shared" si="10"/>
        <v>0</v>
      </c>
      <c r="AK15" s="222">
        <f t="shared" si="10"/>
        <v>0</v>
      </c>
      <c r="AL15" s="222">
        <f t="shared" si="10"/>
        <v>0.25</v>
      </c>
      <c r="AM15" s="222">
        <f t="shared" si="10"/>
        <v>2</v>
      </c>
      <c r="AN15" s="222">
        <f t="shared" si="10"/>
        <v>0</v>
      </c>
      <c r="AO15" s="222">
        <f t="shared" si="10"/>
        <v>0.5</v>
      </c>
      <c r="AP15" s="222">
        <f t="shared" si="10"/>
        <v>19</v>
      </c>
      <c r="AQ15" s="222">
        <f t="shared" si="10"/>
        <v>7.25</v>
      </c>
      <c r="AR15" s="222">
        <f t="shared" si="10"/>
        <v>110.25</v>
      </c>
      <c r="AS15" s="222">
        <f t="shared" si="10"/>
        <v>420.25</v>
      </c>
      <c r="AT15" s="222">
        <f t="shared" si="10"/>
        <v>29.25</v>
      </c>
      <c r="AU15" s="222">
        <f t="shared" si="10"/>
        <v>33</v>
      </c>
      <c r="AV15" s="222">
        <f t="shared" si="10"/>
        <v>110.3</v>
      </c>
      <c r="AW15" s="222">
        <f t="shared" si="10"/>
        <v>63.5</v>
      </c>
      <c r="AX15" s="222">
        <f t="shared" si="10"/>
        <v>25.75</v>
      </c>
      <c r="AY15" s="222">
        <f t="shared" si="10"/>
        <v>37.1</v>
      </c>
      <c r="AZ15" s="222">
        <f t="shared" si="10"/>
        <v>27.25</v>
      </c>
      <c r="BA15" s="222">
        <f t="shared" si="10"/>
        <v>230</v>
      </c>
      <c r="BB15" s="222" t="str">
        <f t="shared" si="10"/>
        <v>-</v>
      </c>
      <c r="BC15" s="222" t="str">
        <f t="shared" si="10"/>
        <v>-</v>
      </c>
      <c r="BD15" s="222" t="str">
        <f t="shared" si="10"/>
        <v>-</v>
      </c>
      <c r="BE15" s="222" t="str">
        <f t="shared" si="10"/>
        <v>-</v>
      </c>
      <c r="BF15" s="222" t="str">
        <f t="shared" si="10"/>
        <v>-</v>
      </c>
      <c r="BG15" s="222" t="str">
        <f t="shared" si="10"/>
        <v>-</v>
      </c>
      <c r="BH15" s="222" t="str">
        <f t="shared" si="10"/>
        <v>-</v>
      </c>
      <c r="BI15" s="222" t="str">
        <f t="shared" si="10"/>
        <v>-</v>
      </c>
      <c r="BJ15" s="222" t="str">
        <f t="shared" si="10"/>
        <v>-</v>
      </c>
      <c r="BK15" s="222" t="str">
        <f t="shared" si="10"/>
        <v>-</v>
      </c>
      <c r="BL15" s="222" t="str">
        <f t="shared" si="10"/>
        <v>-</v>
      </c>
      <c r="BM15" s="222" t="str">
        <f t="shared" si="10"/>
        <v>-</v>
      </c>
      <c r="BN15" s="222" t="str">
        <f t="shared" si="10"/>
        <v>-</v>
      </c>
      <c r="BO15" s="222" t="str">
        <f t="shared" si="10"/>
        <v>-</v>
      </c>
      <c r="BP15" s="133">
        <f t="shared" si="9"/>
        <v>1115.6500000000001</v>
      </c>
    </row>
    <row r="16" spans="1:68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88"/>
      <c r="O16" s="219" t="s">
        <v>936</v>
      </c>
      <c r="P16" s="223" t="str">
        <f t="shared" ref="P16:BO16" si="11">IF(ISNUMBER(P15),(IF(P15&gt;0,(100/(P13+P14))*P13,"-")),"-")</f>
        <v>-</v>
      </c>
      <c r="Q16" s="223" t="str">
        <f t="shared" si="11"/>
        <v>-</v>
      </c>
      <c r="R16" s="223" t="str">
        <f t="shared" si="11"/>
        <v>-</v>
      </c>
      <c r="S16" s="223" t="str">
        <f t="shared" si="11"/>
        <v>-</v>
      </c>
      <c r="T16" s="223" t="str">
        <f t="shared" si="11"/>
        <v>-</v>
      </c>
      <c r="U16" s="223" t="str">
        <f t="shared" si="11"/>
        <v>-</v>
      </c>
      <c r="V16" s="223" t="str">
        <f t="shared" si="11"/>
        <v>-</v>
      </c>
      <c r="W16" s="223" t="str">
        <f t="shared" si="11"/>
        <v>-</v>
      </c>
      <c r="X16" s="223" t="str">
        <f t="shared" si="11"/>
        <v>-</v>
      </c>
      <c r="Y16" s="223" t="str">
        <f t="shared" si="11"/>
        <v>-</v>
      </c>
      <c r="Z16" s="223" t="str">
        <f t="shared" si="11"/>
        <v>-</v>
      </c>
      <c r="AA16" s="223" t="str">
        <f t="shared" si="11"/>
        <v>-</v>
      </c>
      <c r="AB16" s="223" t="str">
        <f t="shared" si="11"/>
        <v>-</v>
      </c>
      <c r="AC16" s="223" t="str">
        <f t="shared" si="11"/>
        <v>-</v>
      </c>
      <c r="AD16" s="223" t="str">
        <f t="shared" si="11"/>
        <v>-</v>
      </c>
      <c r="AE16" s="223" t="str">
        <f t="shared" si="11"/>
        <v>-</v>
      </c>
      <c r="AF16" s="223" t="str">
        <f t="shared" si="11"/>
        <v>-</v>
      </c>
      <c r="AG16" s="223" t="str">
        <f t="shared" si="11"/>
        <v>-</v>
      </c>
      <c r="AH16" s="223" t="str">
        <f t="shared" si="11"/>
        <v>-</v>
      </c>
      <c r="AI16" s="223" t="str">
        <f t="shared" si="11"/>
        <v>-</v>
      </c>
      <c r="AJ16" s="223" t="str">
        <f t="shared" si="11"/>
        <v>-</v>
      </c>
      <c r="AK16" s="223" t="str">
        <f t="shared" si="11"/>
        <v>-</v>
      </c>
      <c r="AL16" s="223">
        <f t="shared" si="11"/>
        <v>0</v>
      </c>
      <c r="AM16" s="223">
        <f t="shared" si="11"/>
        <v>0</v>
      </c>
      <c r="AN16" s="223" t="str">
        <f t="shared" si="11"/>
        <v>-</v>
      </c>
      <c r="AO16" s="223">
        <f t="shared" si="11"/>
        <v>0</v>
      </c>
      <c r="AP16" s="223">
        <f t="shared" si="11"/>
        <v>75</v>
      </c>
      <c r="AQ16" s="223">
        <f t="shared" si="11"/>
        <v>51.724137931034477</v>
      </c>
      <c r="AR16" s="223">
        <f t="shared" si="11"/>
        <v>77.777777777777786</v>
      </c>
      <c r="AS16" s="223">
        <f t="shared" si="11"/>
        <v>75.13384889946461</v>
      </c>
      <c r="AT16" s="223">
        <f t="shared" si="11"/>
        <v>66.666666666666657</v>
      </c>
      <c r="AU16" s="223">
        <f t="shared" si="11"/>
        <v>61.36363636363636</v>
      </c>
      <c r="AV16" s="223">
        <f t="shared" si="11"/>
        <v>55.122393472348136</v>
      </c>
      <c r="AW16" s="223">
        <f t="shared" si="11"/>
        <v>74.015748031496074</v>
      </c>
      <c r="AX16" s="223">
        <f t="shared" si="11"/>
        <v>62.135922330097088</v>
      </c>
      <c r="AY16" s="223">
        <f t="shared" si="11"/>
        <v>42.587601078167118</v>
      </c>
      <c r="AZ16" s="223">
        <f t="shared" si="11"/>
        <v>82.568807339449549</v>
      </c>
      <c r="BA16" s="223">
        <f t="shared" si="11"/>
        <v>63.043478260869563</v>
      </c>
      <c r="BB16" s="223" t="str">
        <f t="shared" si="11"/>
        <v>-</v>
      </c>
      <c r="BC16" s="223" t="str">
        <f t="shared" si="11"/>
        <v>-</v>
      </c>
      <c r="BD16" s="223" t="str">
        <f t="shared" si="11"/>
        <v>-</v>
      </c>
      <c r="BE16" s="223" t="str">
        <f t="shared" si="11"/>
        <v>-</v>
      </c>
      <c r="BF16" s="223" t="str">
        <f t="shared" si="11"/>
        <v>-</v>
      </c>
      <c r="BG16" s="223" t="str">
        <f t="shared" si="11"/>
        <v>-</v>
      </c>
      <c r="BH16" s="223" t="str">
        <f t="shared" si="11"/>
        <v>-</v>
      </c>
      <c r="BI16" s="223" t="str">
        <f t="shared" si="11"/>
        <v>-</v>
      </c>
      <c r="BJ16" s="223" t="str">
        <f t="shared" si="11"/>
        <v>-</v>
      </c>
      <c r="BK16" s="223" t="str">
        <f t="shared" si="11"/>
        <v>-</v>
      </c>
      <c r="BL16" s="223" t="str">
        <f t="shared" si="11"/>
        <v>-</v>
      </c>
      <c r="BM16" s="223" t="str">
        <f t="shared" si="11"/>
        <v>-</v>
      </c>
      <c r="BN16" s="223" t="str">
        <f t="shared" si="11"/>
        <v>-</v>
      </c>
      <c r="BO16" s="223" t="str">
        <f t="shared" si="11"/>
        <v>-</v>
      </c>
      <c r="BP16" s="270">
        <f t="shared" ref="BP16:BP17" si="12">AVERAGE(P16:BO16)</f>
        <v>52.476001210067153</v>
      </c>
    </row>
    <row r="17" spans="1:68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8"/>
      <c r="N17" s="288"/>
      <c r="O17" s="224" t="s">
        <v>937</v>
      </c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122" t="e">
        <f t="shared" si="12"/>
        <v>#DIV/0!</v>
      </c>
    </row>
    <row r="18" spans="1:68" ht="12.75" customHeight="1" x14ac:dyDescent="0.2">
      <c r="A18" s="304" t="s">
        <v>16</v>
      </c>
      <c r="B18" s="304" t="s">
        <v>1072</v>
      </c>
      <c r="C18" s="304" t="s">
        <v>170</v>
      </c>
      <c r="D18" s="304" t="s">
        <v>303</v>
      </c>
      <c r="E18" s="304" t="s">
        <v>313</v>
      </c>
      <c r="F18" s="304" t="s">
        <v>314</v>
      </c>
      <c r="G18" s="304" t="s">
        <v>315</v>
      </c>
      <c r="H18" s="305" t="s">
        <v>86</v>
      </c>
      <c r="I18" s="304"/>
      <c r="J18" s="304"/>
      <c r="K18" s="304"/>
      <c r="L18" s="304"/>
      <c r="M18" s="303"/>
      <c r="N18" s="303">
        <v>4</v>
      </c>
      <c r="O18" s="219" t="s">
        <v>934</v>
      </c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0</v>
      </c>
      <c r="AP18" s="230"/>
      <c r="AQ18" s="230">
        <f>1/4</f>
        <v>0.25</v>
      </c>
      <c r="AR18" s="231">
        <f>16/4</f>
        <v>4</v>
      </c>
      <c r="AS18" s="231">
        <f>49/4</f>
        <v>12.25</v>
      </c>
      <c r="AT18" s="231">
        <f>28/4</f>
        <v>7</v>
      </c>
      <c r="AU18" s="231">
        <f>10/4</f>
        <v>2.5</v>
      </c>
      <c r="AV18" s="231">
        <v>1.25</v>
      </c>
      <c r="AW18" s="231">
        <v>6.25</v>
      </c>
      <c r="AX18" s="231">
        <v>3.5</v>
      </c>
      <c r="AY18" s="231">
        <v>36.799999999999997</v>
      </c>
      <c r="AZ18" s="231">
        <v>12.8</v>
      </c>
      <c r="BA18" s="231">
        <v>28.3</v>
      </c>
      <c r="BB18" s="231">
        <v>43.3</v>
      </c>
      <c r="BC18" s="231">
        <v>9.8000000000000007</v>
      </c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132">
        <f t="shared" ref="BP18:BP20" si="13">SUM(P18:BO18)</f>
        <v>168</v>
      </c>
    </row>
    <row r="19" spans="1:68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88"/>
      <c r="O19" s="219" t="s">
        <v>935</v>
      </c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1">
        <f>1/4</f>
        <v>0.25</v>
      </c>
      <c r="AP19" s="230"/>
      <c r="AQ19" s="230">
        <f>3/4</f>
        <v>0.75</v>
      </c>
      <c r="AR19" s="231">
        <f>48/4</f>
        <v>12</v>
      </c>
      <c r="AS19" s="231">
        <f>52/4</f>
        <v>13</v>
      </c>
      <c r="AT19" s="231">
        <f>45/4</f>
        <v>11.25</v>
      </c>
      <c r="AU19" s="231">
        <f>3/4</f>
        <v>0.75</v>
      </c>
      <c r="AV19" s="231">
        <v>1.75</v>
      </c>
      <c r="AW19" s="231">
        <v>3.75</v>
      </c>
      <c r="AX19" s="231">
        <v>3.25</v>
      </c>
      <c r="AY19" s="231">
        <v>15.8</v>
      </c>
      <c r="AZ19" s="231">
        <v>4.75</v>
      </c>
      <c r="BA19" s="231">
        <v>26.5</v>
      </c>
      <c r="BB19" s="231">
        <v>21.5</v>
      </c>
      <c r="BC19" s="231">
        <v>5.5</v>
      </c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132">
        <f t="shared" si="13"/>
        <v>120.8</v>
      </c>
    </row>
    <row r="20" spans="1:68" ht="12.75" customHeight="1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88"/>
      <c r="O20" s="221" t="s">
        <v>633</v>
      </c>
      <c r="P20" s="222" t="str">
        <f t="shared" ref="P20:BO20" si="14">IF(ISBLANK(P18),"-",P18+P19)</f>
        <v>-</v>
      </c>
      <c r="Q20" s="222" t="str">
        <f t="shared" si="14"/>
        <v>-</v>
      </c>
      <c r="R20" s="222" t="str">
        <f t="shared" si="14"/>
        <v>-</v>
      </c>
      <c r="S20" s="222" t="str">
        <f t="shared" si="14"/>
        <v>-</v>
      </c>
      <c r="T20" s="222" t="str">
        <f t="shared" si="14"/>
        <v>-</v>
      </c>
      <c r="U20" s="222" t="str">
        <f t="shared" si="14"/>
        <v>-</v>
      </c>
      <c r="V20" s="222" t="str">
        <f t="shared" si="14"/>
        <v>-</v>
      </c>
      <c r="W20" s="222" t="str">
        <f t="shared" si="14"/>
        <v>-</v>
      </c>
      <c r="X20" s="222" t="str">
        <f t="shared" si="14"/>
        <v>-</v>
      </c>
      <c r="Y20" s="222" t="str">
        <f t="shared" si="14"/>
        <v>-</v>
      </c>
      <c r="Z20" s="222" t="str">
        <f t="shared" si="14"/>
        <v>-</v>
      </c>
      <c r="AA20" s="222" t="str">
        <f t="shared" si="14"/>
        <v>-</v>
      </c>
      <c r="AB20" s="222" t="str">
        <f t="shared" si="14"/>
        <v>-</v>
      </c>
      <c r="AC20" s="222" t="str">
        <f t="shared" si="14"/>
        <v>-</v>
      </c>
      <c r="AD20" s="222" t="str">
        <f t="shared" si="14"/>
        <v>-</v>
      </c>
      <c r="AE20" s="222" t="str">
        <f t="shared" si="14"/>
        <v>-</v>
      </c>
      <c r="AF20" s="222" t="str">
        <f t="shared" si="14"/>
        <v>-</v>
      </c>
      <c r="AG20" s="222">
        <f t="shared" si="14"/>
        <v>0</v>
      </c>
      <c r="AH20" s="222">
        <f t="shared" si="14"/>
        <v>0</v>
      </c>
      <c r="AI20" s="222">
        <f t="shared" si="14"/>
        <v>0</v>
      </c>
      <c r="AJ20" s="222">
        <f t="shared" si="14"/>
        <v>0</v>
      </c>
      <c r="AK20" s="222">
        <f t="shared" si="14"/>
        <v>0</v>
      </c>
      <c r="AL20" s="222">
        <f t="shared" si="14"/>
        <v>0</v>
      </c>
      <c r="AM20" s="222">
        <f t="shared" si="14"/>
        <v>0</v>
      </c>
      <c r="AN20" s="222">
        <f t="shared" si="14"/>
        <v>0</v>
      </c>
      <c r="AO20" s="222">
        <f t="shared" si="14"/>
        <v>0.25</v>
      </c>
      <c r="AP20" s="222" t="str">
        <f t="shared" si="14"/>
        <v>-</v>
      </c>
      <c r="AQ20" s="222">
        <f t="shared" si="14"/>
        <v>1</v>
      </c>
      <c r="AR20" s="222">
        <f t="shared" si="14"/>
        <v>16</v>
      </c>
      <c r="AS20" s="222">
        <f t="shared" si="14"/>
        <v>25.25</v>
      </c>
      <c r="AT20" s="222">
        <f t="shared" si="14"/>
        <v>18.25</v>
      </c>
      <c r="AU20" s="222">
        <f t="shared" si="14"/>
        <v>3.25</v>
      </c>
      <c r="AV20" s="222">
        <f t="shared" si="14"/>
        <v>3</v>
      </c>
      <c r="AW20" s="222">
        <f t="shared" si="14"/>
        <v>10</v>
      </c>
      <c r="AX20" s="222">
        <f t="shared" si="14"/>
        <v>6.75</v>
      </c>
      <c r="AY20" s="222">
        <f t="shared" si="14"/>
        <v>52.599999999999994</v>
      </c>
      <c r="AZ20" s="222">
        <f t="shared" si="14"/>
        <v>17.55</v>
      </c>
      <c r="BA20" s="222">
        <f t="shared" si="14"/>
        <v>54.8</v>
      </c>
      <c r="BB20" s="222">
        <f t="shared" si="14"/>
        <v>64.8</v>
      </c>
      <c r="BC20" s="222">
        <f t="shared" si="14"/>
        <v>15.3</v>
      </c>
      <c r="BD20" s="222" t="str">
        <f t="shared" si="14"/>
        <v>-</v>
      </c>
      <c r="BE20" s="222" t="str">
        <f t="shared" si="14"/>
        <v>-</v>
      </c>
      <c r="BF20" s="222" t="str">
        <f t="shared" si="14"/>
        <v>-</v>
      </c>
      <c r="BG20" s="222" t="str">
        <f t="shared" si="14"/>
        <v>-</v>
      </c>
      <c r="BH20" s="222" t="str">
        <f t="shared" si="14"/>
        <v>-</v>
      </c>
      <c r="BI20" s="222" t="str">
        <f t="shared" si="14"/>
        <v>-</v>
      </c>
      <c r="BJ20" s="222" t="str">
        <f t="shared" si="14"/>
        <v>-</v>
      </c>
      <c r="BK20" s="222" t="str">
        <f t="shared" si="14"/>
        <v>-</v>
      </c>
      <c r="BL20" s="222" t="str">
        <f t="shared" si="14"/>
        <v>-</v>
      </c>
      <c r="BM20" s="222" t="str">
        <f t="shared" si="14"/>
        <v>-</v>
      </c>
      <c r="BN20" s="222" t="str">
        <f t="shared" si="14"/>
        <v>-</v>
      </c>
      <c r="BO20" s="222" t="str">
        <f t="shared" si="14"/>
        <v>-</v>
      </c>
      <c r="BP20" s="133">
        <f t="shared" si="13"/>
        <v>288.8</v>
      </c>
    </row>
    <row r="21" spans="1:68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88"/>
      <c r="O21" s="219" t="s">
        <v>936</v>
      </c>
      <c r="P21" s="223" t="str">
        <f t="shared" ref="P21:BO21" si="15">IF(ISNUMBER(P20),(IF(P20&gt;0,(100/(P18+P19))*P18,"-")),"-")</f>
        <v>-</v>
      </c>
      <c r="Q21" s="223" t="str">
        <f t="shared" si="15"/>
        <v>-</v>
      </c>
      <c r="R21" s="223" t="str">
        <f t="shared" si="15"/>
        <v>-</v>
      </c>
      <c r="S21" s="223" t="str">
        <f t="shared" si="15"/>
        <v>-</v>
      </c>
      <c r="T21" s="223" t="str">
        <f t="shared" si="15"/>
        <v>-</v>
      </c>
      <c r="U21" s="223" t="str">
        <f t="shared" si="15"/>
        <v>-</v>
      </c>
      <c r="V21" s="223" t="str">
        <f t="shared" si="15"/>
        <v>-</v>
      </c>
      <c r="W21" s="223" t="str">
        <f t="shared" si="15"/>
        <v>-</v>
      </c>
      <c r="X21" s="223" t="str">
        <f t="shared" si="15"/>
        <v>-</v>
      </c>
      <c r="Y21" s="223" t="str">
        <f t="shared" si="15"/>
        <v>-</v>
      </c>
      <c r="Z21" s="223" t="str">
        <f t="shared" si="15"/>
        <v>-</v>
      </c>
      <c r="AA21" s="223" t="str">
        <f t="shared" si="15"/>
        <v>-</v>
      </c>
      <c r="AB21" s="223" t="str">
        <f t="shared" si="15"/>
        <v>-</v>
      </c>
      <c r="AC21" s="223" t="str">
        <f t="shared" si="15"/>
        <v>-</v>
      </c>
      <c r="AD21" s="223" t="str">
        <f t="shared" si="15"/>
        <v>-</v>
      </c>
      <c r="AE21" s="223" t="str">
        <f t="shared" si="15"/>
        <v>-</v>
      </c>
      <c r="AF21" s="223" t="str">
        <f t="shared" si="15"/>
        <v>-</v>
      </c>
      <c r="AG21" s="223" t="str">
        <f t="shared" si="15"/>
        <v>-</v>
      </c>
      <c r="AH21" s="223" t="str">
        <f t="shared" si="15"/>
        <v>-</v>
      </c>
      <c r="AI21" s="223" t="str">
        <f t="shared" si="15"/>
        <v>-</v>
      </c>
      <c r="AJ21" s="223" t="str">
        <f t="shared" si="15"/>
        <v>-</v>
      </c>
      <c r="AK21" s="223" t="str">
        <f t="shared" si="15"/>
        <v>-</v>
      </c>
      <c r="AL21" s="223" t="str">
        <f t="shared" si="15"/>
        <v>-</v>
      </c>
      <c r="AM21" s="223" t="str">
        <f t="shared" si="15"/>
        <v>-</v>
      </c>
      <c r="AN21" s="223" t="str">
        <f t="shared" si="15"/>
        <v>-</v>
      </c>
      <c r="AO21" s="223">
        <f t="shared" si="15"/>
        <v>0</v>
      </c>
      <c r="AP21" s="223" t="str">
        <f t="shared" si="15"/>
        <v>-</v>
      </c>
      <c r="AQ21" s="223">
        <f t="shared" si="15"/>
        <v>25</v>
      </c>
      <c r="AR21" s="223">
        <f t="shared" si="15"/>
        <v>25</v>
      </c>
      <c r="AS21" s="223">
        <f t="shared" si="15"/>
        <v>48.514851485148512</v>
      </c>
      <c r="AT21" s="223">
        <f t="shared" si="15"/>
        <v>38.356164383561641</v>
      </c>
      <c r="AU21" s="223">
        <f t="shared" si="15"/>
        <v>76.92307692307692</v>
      </c>
      <c r="AV21" s="223">
        <f t="shared" si="15"/>
        <v>41.666666666666671</v>
      </c>
      <c r="AW21" s="223">
        <f t="shared" si="15"/>
        <v>62.5</v>
      </c>
      <c r="AX21" s="223">
        <f t="shared" si="15"/>
        <v>51.851851851851855</v>
      </c>
      <c r="AY21" s="223">
        <f t="shared" si="15"/>
        <v>69.961977186311785</v>
      </c>
      <c r="AZ21" s="223">
        <f t="shared" si="15"/>
        <v>72.934472934472936</v>
      </c>
      <c r="BA21" s="223">
        <f t="shared" si="15"/>
        <v>51.642335766423358</v>
      </c>
      <c r="BB21" s="223">
        <f t="shared" si="15"/>
        <v>66.820987654320987</v>
      </c>
      <c r="BC21" s="223">
        <f t="shared" si="15"/>
        <v>64.052287581699346</v>
      </c>
      <c r="BD21" s="223" t="str">
        <f t="shared" si="15"/>
        <v>-</v>
      </c>
      <c r="BE21" s="223" t="str">
        <f t="shared" si="15"/>
        <v>-</v>
      </c>
      <c r="BF21" s="223" t="str">
        <f t="shared" si="15"/>
        <v>-</v>
      </c>
      <c r="BG21" s="223" t="str">
        <f t="shared" si="15"/>
        <v>-</v>
      </c>
      <c r="BH21" s="223" t="str">
        <f t="shared" si="15"/>
        <v>-</v>
      </c>
      <c r="BI21" s="223" t="str">
        <f t="shared" si="15"/>
        <v>-</v>
      </c>
      <c r="BJ21" s="223" t="str">
        <f t="shared" si="15"/>
        <v>-</v>
      </c>
      <c r="BK21" s="223" t="str">
        <f t="shared" si="15"/>
        <v>-</v>
      </c>
      <c r="BL21" s="223" t="str">
        <f t="shared" si="15"/>
        <v>-</v>
      </c>
      <c r="BM21" s="223" t="str">
        <f t="shared" si="15"/>
        <v>-</v>
      </c>
      <c r="BN21" s="223" t="str">
        <f t="shared" si="15"/>
        <v>-</v>
      </c>
      <c r="BO21" s="223" t="str">
        <f t="shared" si="15"/>
        <v>-</v>
      </c>
      <c r="BP21" s="270">
        <f t="shared" ref="BP21:BP22" si="16">AVERAGE(P21:BO21)</f>
        <v>49.658905173823868</v>
      </c>
    </row>
    <row r="22" spans="1:68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8"/>
      <c r="N22" s="288"/>
      <c r="O22" s="224" t="s">
        <v>937</v>
      </c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122" t="e">
        <f t="shared" si="16"/>
        <v>#DIV/0!</v>
      </c>
    </row>
    <row r="23" spans="1:68" ht="12.75" customHeight="1" x14ac:dyDescent="0.2">
      <c r="A23" s="304" t="s">
        <v>16</v>
      </c>
      <c r="B23" s="304" t="s">
        <v>1073</v>
      </c>
      <c r="C23" s="304" t="s">
        <v>170</v>
      </c>
      <c r="D23" s="304" t="s">
        <v>303</v>
      </c>
      <c r="E23" s="304" t="s">
        <v>316</v>
      </c>
      <c r="F23" s="304" t="s">
        <v>317</v>
      </c>
      <c r="G23" s="304" t="s">
        <v>318</v>
      </c>
      <c r="H23" s="305" t="s">
        <v>86</v>
      </c>
      <c r="I23" s="304" t="s">
        <v>319</v>
      </c>
      <c r="J23" s="304"/>
      <c r="K23" s="304"/>
      <c r="L23" s="304"/>
      <c r="M23" s="303"/>
      <c r="N23" s="303">
        <v>1</v>
      </c>
      <c r="O23" s="219" t="s">
        <v>934</v>
      </c>
      <c r="P23" s="230">
        <v>0</v>
      </c>
      <c r="Q23" s="230">
        <v>0</v>
      </c>
      <c r="R23" s="230">
        <v>0</v>
      </c>
      <c r="S23" s="230">
        <v>0</v>
      </c>
      <c r="T23" s="230">
        <v>0</v>
      </c>
      <c r="U23" s="230">
        <v>0</v>
      </c>
      <c r="V23" s="230">
        <v>0</v>
      </c>
      <c r="W23" s="230">
        <v>0</v>
      </c>
      <c r="X23" s="230">
        <v>0</v>
      </c>
      <c r="Y23" s="230">
        <v>0</v>
      </c>
      <c r="Z23" s="230">
        <v>0</v>
      </c>
      <c r="AA23" s="230">
        <v>0</v>
      </c>
      <c r="AB23" s="230">
        <v>0</v>
      </c>
      <c r="AC23" s="230">
        <v>0</v>
      </c>
      <c r="AD23" s="230">
        <v>0</v>
      </c>
      <c r="AE23" s="230">
        <v>0</v>
      </c>
      <c r="AF23" s="230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6">
        <f t="shared" ref="AR23:AR24" si="17">2/4</f>
        <v>0.5</v>
      </c>
      <c r="AS23" s="226">
        <f>34/4</f>
        <v>8.5</v>
      </c>
      <c r="AT23" s="226">
        <v>10</v>
      </c>
      <c r="AU23" s="226">
        <v>5</v>
      </c>
      <c r="AV23" s="226">
        <v>3</v>
      </c>
      <c r="AW23" s="226">
        <v>21</v>
      </c>
      <c r="AX23" s="226">
        <v>12</v>
      </c>
      <c r="AY23" s="220">
        <v>0</v>
      </c>
      <c r="AZ23" s="226">
        <v>5</v>
      </c>
      <c r="BA23" s="226">
        <v>6</v>
      </c>
      <c r="BB23" s="226">
        <v>2</v>
      </c>
      <c r="BC23" s="226">
        <v>1</v>
      </c>
      <c r="BD23" s="226">
        <v>3</v>
      </c>
      <c r="BE23" s="226">
        <v>7</v>
      </c>
      <c r="BF23" s="226">
        <v>5</v>
      </c>
      <c r="BG23" s="220">
        <v>0</v>
      </c>
      <c r="BH23" s="220">
        <v>0</v>
      </c>
      <c r="BI23" s="226">
        <v>1</v>
      </c>
      <c r="BJ23" s="226">
        <v>2</v>
      </c>
      <c r="BK23" s="220">
        <v>0</v>
      </c>
      <c r="BL23" s="220">
        <v>0</v>
      </c>
      <c r="BM23" s="220">
        <v>0</v>
      </c>
      <c r="BN23" s="220">
        <v>0</v>
      </c>
      <c r="BO23" s="220">
        <v>0</v>
      </c>
      <c r="BP23" s="132">
        <f t="shared" ref="BP23:BP25" si="18">SUM(P23:BO23)</f>
        <v>92</v>
      </c>
    </row>
    <row r="24" spans="1:68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88"/>
      <c r="O24" s="219" t="s">
        <v>935</v>
      </c>
      <c r="P24" s="230">
        <v>0</v>
      </c>
      <c r="Q24" s="230">
        <v>0</v>
      </c>
      <c r="R24" s="230">
        <v>0</v>
      </c>
      <c r="S24" s="230">
        <v>0</v>
      </c>
      <c r="T24" s="230">
        <v>0</v>
      </c>
      <c r="U24" s="230">
        <v>0</v>
      </c>
      <c r="V24" s="230">
        <v>0</v>
      </c>
      <c r="W24" s="230">
        <v>0</v>
      </c>
      <c r="X24" s="230">
        <v>0</v>
      </c>
      <c r="Y24" s="230">
        <v>0</v>
      </c>
      <c r="Z24" s="230">
        <v>0</v>
      </c>
      <c r="AA24" s="230">
        <v>0</v>
      </c>
      <c r="AB24" s="230">
        <v>0</v>
      </c>
      <c r="AC24" s="230">
        <v>0</v>
      </c>
      <c r="AD24" s="230">
        <v>0</v>
      </c>
      <c r="AE24" s="230">
        <v>0</v>
      </c>
      <c r="AF24" s="230">
        <v>0</v>
      </c>
      <c r="AG24" s="220">
        <v>0</v>
      </c>
      <c r="AH24" s="220">
        <v>0</v>
      </c>
      <c r="AI24" s="220">
        <v>0</v>
      </c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6">
        <f>1/4</f>
        <v>0.25</v>
      </c>
      <c r="AQ24" s="220">
        <v>0</v>
      </c>
      <c r="AR24" s="226">
        <f t="shared" si="17"/>
        <v>0.5</v>
      </c>
      <c r="AS24" s="226">
        <f>12/4</f>
        <v>3</v>
      </c>
      <c r="AT24" s="226">
        <v>3</v>
      </c>
      <c r="AU24" s="226">
        <v>2</v>
      </c>
      <c r="AV24" s="220">
        <v>0</v>
      </c>
      <c r="AW24" s="226">
        <v>11</v>
      </c>
      <c r="AX24" s="226">
        <v>12</v>
      </c>
      <c r="AY24" s="226">
        <v>5</v>
      </c>
      <c r="AZ24" s="226">
        <v>4</v>
      </c>
      <c r="BA24" s="226">
        <v>5</v>
      </c>
      <c r="BB24" s="226">
        <v>2</v>
      </c>
      <c r="BC24" s="226">
        <v>1</v>
      </c>
      <c r="BD24" s="220">
        <v>0</v>
      </c>
      <c r="BE24" s="226">
        <v>4</v>
      </c>
      <c r="BF24" s="226">
        <v>1</v>
      </c>
      <c r="BG24" s="226">
        <v>1</v>
      </c>
      <c r="BH24" s="220">
        <v>0</v>
      </c>
      <c r="BI24" s="220">
        <v>0</v>
      </c>
      <c r="BJ24" s="226">
        <v>3</v>
      </c>
      <c r="BK24" s="220">
        <v>0</v>
      </c>
      <c r="BL24" s="220">
        <v>0</v>
      </c>
      <c r="BM24" s="220">
        <v>0</v>
      </c>
      <c r="BN24" s="220">
        <v>0</v>
      </c>
      <c r="BO24" s="220">
        <v>0</v>
      </c>
      <c r="BP24" s="132">
        <f t="shared" si="18"/>
        <v>57.75</v>
      </c>
    </row>
    <row r="25" spans="1:68" ht="12.75" customHeigh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88"/>
      <c r="O25" s="221" t="s">
        <v>633</v>
      </c>
      <c r="P25" s="222">
        <f t="shared" ref="P25:BO25" si="19">IF(ISBLANK(P23),"-",P23+P24)</f>
        <v>0</v>
      </c>
      <c r="Q25" s="222">
        <f t="shared" si="19"/>
        <v>0</v>
      </c>
      <c r="R25" s="222">
        <f t="shared" si="19"/>
        <v>0</v>
      </c>
      <c r="S25" s="222">
        <f t="shared" si="19"/>
        <v>0</v>
      </c>
      <c r="T25" s="222">
        <f t="shared" si="19"/>
        <v>0</v>
      </c>
      <c r="U25" s="222">
        <f t="shared" si="19"/>
        <v>0</v>
      </c>
      <c r="V25" s="222">
        <f t="shared" si="19"/>
        <v>0</v>
      </c>
      <c r="W25" s="222">
        <f t="shared" si="19"/>
        <v>0</v>
      </c>
      <c r="X25" s="222">
        <f t="shared" si="19"/>
        <v>0</v>
      </c>
      <c r="Y25" s="222">
        <f t="shared" si="19"/>
        <v>0</v>
      </c>
      <c r="Z25" s="222">
        <f t="shared" si="19"/>
        <v>0</v>
      </c>
      <c r="AA25" s="222">
        <f t="shared" si="19"/>
        <v>0</v>
      </c>
      <c r="AB25" s="222">
        <f t="shared" si="19"/>
        <v>0</v>
      </c>
      <c r="AC25" s="222">
        <f t="shared" si="19"/>
        <v>0</v>
      </c>
      <c r="AD25" s="222">
        <f t="shared" si="19"/>
        <v>0</v>
      </c>
      <c r="AE25" s="222">
        <f t="shared" si="19"/>
        <v>0</v>
      </c>
      <c r="AF25" s="222">
        <f t="shared" si="19"/>
        <v>0</v>
      </c>
      <c r="AG25" s="222">
        <f t="shared" si="19"/>
        <v>0</v>
      </c>
      <c r="AH25" s="222">
        <f t="shared" si="19"/>
        <v>0</v>
      </c>
      <c r="AI25" s="222">
        <f t="shared" si="19"/>
        <v>0</v>
      </c>
      <c r="AJ25" s="222">
        <f t="shared" si="19"/>
        <v>0</v>
      </c>
      <c r="AK25" s="222">
        <f t="shared" si="19"/>
        <v>0</v>
      </c>
      <c r="AL25" s="222">
        <f t="shared" si="19"/>
        <v>0</v>
      </c>
      <c r="AM25" s="222">
        <f t="shared" si="19"/>
        <v>0</v>
      </c>
      <c r="AN25" s="222">
        <f t="shared" si="19"/>
        <v>0</v>
      </c>
      <c r="AO25" s="222">
        <f t="shared" si="19"/>
        <v>0</v>
      </c>
      <c r="AP25" s="222">
        <f t="shared" si="19"/>
        <v>0.25</v>
      </c>
      <c r="AQ25" s="222">
        <f t="shared" si="19"/>
        <v>0</v>
      </c>
      <c r="AR25" s="222">
        <f t="shared" si="19"/>
        <v>1</v>
      </c>
      <c r="AS25" s="222">
        <f t="shared" si="19"/>
        <v>11.5</v>
      </c>
      <c r="AT25" s="222">
        <f t="shared" si="19"/>
        <v>13</v>
      </c>
      <c r="AU25" s="222">
        <f t="shared" si="19"/>
        <v>7</v>
      </c>
      <c r="AV25" s="222">
        <f t="shared" si="19"/>
        <v>3</v>
      </c>
      <c r="AW25" s="222">
        <f t="shared" si="19"/>
        <v>32</v>
      </c>
      <c r="AX25" s="222">
        <f t="shared" si="19"/>
        <v>24</v>
      </c>
      <c r="AY25" s="222">
        <f t="shared" si="19"/>
        <v>5</v>
      </c>
      <c r="AZ25" s="222">
        <f t="shared" si="19"/>
        <v>9</v>
      </c>
      <c r="BA25" s="222">
        <f t="shared" si="19"/>
        <v>11</v>
      </c>
      <c r="BB25" s="222">
        <f t="shared" si="19"/>
        <v>4</v>
      </c>
      <c r="BC25" s="222">
        <f t="shared" si="19"/>
        <v>2</v>
      </c>
      <c r="BD25" s="222">
        <f t="shared" si="19"/>
        <v>3</v>
      </c>
      <c r="BE25" s="222">
        <f t="shared" si="19"/>
        <v>11</v>
      </c>
      <c r="BF25" s="222">
        <f t="shared" si="19"/>
        <v>6</v>
      </c>
      <c r="BG25" s="222">
        <f t="shared" si="19"/>
        <v>1</v>
      </c>
      <c r="BH25" s="222">
        <f t="shared" si="19"/>
        <v>0</v>
      </c>
      <c r="BI25" s="222">
        <f t="shared" si="19"/>
        <v>1</v>
      </c>
      <c r="BJ25" s="222">
        <f t="shared" si="19"/>
        <v>5</v>
      </c>
      <c r="BK25" s="222">
        <f t="shared" si="19"/>
        <v>0</v>
      </c>
      <c r="BL25" s="222">
        <f t="shared" si="19"/>
        <v>0</v>
      </c>
      <c r="BM25" s="222">
        <f t="shared" si="19"/>
        <v>0</v>
      </c>
      <c r="BN25" s="222">
        <f t="shared" si="19"/>
        <v>0</v>
      </c>
      <c r="BO25" s="222">
        <f t="shared" si="19"/>
        <v>0</v>
      </c>
      <c r="BP25" s="133">
        <f t="shared" si="18"/>
        <v>149.75</v>
      </c>
    </row>
    <row r="26" spans="1:68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88"/>
      <c r="O26" s="219" t="s">
        <v>936</v>
      </c>
      <c r="P26" s="223" t="str">
        <f t="shared" ref="P26:BO26" si="20">IF(ISNUMBER(P25),(IF(P25&gt;0,(100/(P23+P24))*P23,"-")),"-")</f>
        <v>-</v>
      </c>
      <c r="Q26" s="223" t="str">
        <f t="shared" si="20"/>
        <v>-</v>
      </c>
      <c r="R26" s="223" t="str">
        <f t="shared" si="20"/>
        <v>-</v>
      </c>
      <c r="S26" s="223" t="str">
        <f t="shared" si="20"/>
        <v>-</v>
      </c>
      <c r="T26" s="223" t="str">
        <f t="shared" si="20"/>
        <v>-</v>
      </c>
      <c r="U26" s="223" t="str">
        <f t="shared" si="20"/>
        <v>-</v>
      </c>
      <c r="V26" s="223" t="str">
        <f t="shared" si="20"/>
        <v>-</v>
      </c>
      <c r="W26" s="223" t="str">
        <f t="shared" si="20"/>
        <v>-</v>
      </c>
      <c r="X26" s="223" t="str">
        <f t="shared" si="20"/>
        <v>-</v>
      </c>
      <c r="Y26" s="223" t="str">
        <f t="shared" si="20"/>
        <v>-</v>
      </c>
      <c r="Z26" s="223" t="str">
        <f t="shared" si="20"/>
        <v>-</v>
      </c>
      <c r="AA26" s="223" t="str">
        <f t="shared" si="20"/>
        <v>-</v>
      </c>
      <c r="AB26" s="223" t="str">
        <f t="shared" si="20"/>
        <v>-</v>
      </c>
      <c r="AC26" s="223" t="str">
        <f t="shared" si="20"/>
        <v>-</v>
      </c>
      <c r="AD26" s="223" t="str">
        <f t="shared" si="20"/>
        <v>-</v>
      </c>
      <c r="AE26" s="223" t="str">
        <f t="shared" si="20"/>
        <v>-</v>
      </c>
      <c r="AF26" s="223" t="str">
        <f t="shared" si="20"/>
        <v>-</v>
      </c>
      <c r="AG26" s="223" t="str">
        <f t="shared" si="20"/>
        <v>-</v>
      </c>
      <c r="AH26" s="223" t="str">
        <f t="shared" si="20"/>
        <v>-</v>
      </c>
      <c r="AI26" s="223" t="str">
        <f t="shared" si="20"/>
        <v>-</v>
      </c>
      <c r="AJ26" s="223" t="str">
        <f t="shared" si="20"/>
        <v>-</v>
      </c>
      <c r="AK26" s="223" t="str">
        <f t="shared" si="20"/>
        <v>-</v>
      </c>
      <c r="AL26" s="223" t="str">
        <f t="shared" si="20"/>
        <v>-</v>
      </c>
      <c r="AM26" s="223" t="str">
        <f t="shared" si="20"/>
        <v>-</v>
      </c>
      <c r="AN26" s="223" t="str">
        <f t="shared" si="20"/>
        <v>-</v>
      </c>
      <c r="AO26" s="223" t="str">
        <f t="shared" si="20"/>
        <v>-</v>
      </c>
      <c r="AP26" s="223">
        <f t="shared" si="20"/>
        <v>0</v>
      </c>
      <c r="AQ26" s="223" t="str">
        <f t="shared" si="20"/>
        <v>-</v>
      </c>
      <c r="AR26" s="223">
        <f t="shared" si="20"/>
        <v>50</v>
      </c>
      <c r="AS26" s="223">
        <f t="shared" si="20"/>
        <v>73.91304347826086</v>
      </c>
      <c r="AT26" s="223">
        <f t="shared" si="20"/>
        <v>76.92307692307692</v>
      </c>
      <c r="AU26" s="223">
        <f t="shared" si="20"/>
        <v>71.428571428571431</v>
      </c>
      <c r="AV26" s="223">
        <f t="shared" si="20"/>
        <v>100</v>
      </c>
      <c r="AW26" s="223">
        <f t="shared" si="20"/>
        <v>65.625</v>
      </c>
      <c r="AX26" s="223">
        <f t="shared" si="20"/>
        <v>50</v>
      </c>
      <c r="AY26" s="223">
        <f t="shared" si="20"/>
        <v>0</v>
      </c>
      <c r="AZ26" s="223">
        <f t="shared" si="20"/>
        <v>55.555555555555557</v>
      </c>
      <c r="BA26" s="223">
        <f t="shared" si="20"/>
        <v>54.545454545454547</v>
      </c>
      <c r="BB26" s="223">
        <f t="shared" si="20"/>
        <v>50</v>
      </c>
      <c r="BC26" s="223">
        <f t="shared" si="20"/>
        <v>50</v>
      </c>
      <c r="BD26" s="223">
        <f t="shared" si="20"/>
        <v>100</v>
      </c>
      <c r="BE26" s="223">
        <f t="shared" si="20"/>
        <v>63.63636363636364</v>
      </c>
      <c r="BF26" s="223">
        <f t="shared" si="20"/>
        <v>83.333333333333343</v>
      </c>
      <c r="BG26" s="223">
        <f t="shared" si="20"/>
        <v>0</v>
      </c>
      <c r="BH26" s="223" t="str">
        <f t="shared" si="20"/>
        <v>-</v>
      </c>
      <c r="BI26" s="223">
        <f t="shared" si="20"/>
        <v>100</v>
      </c>
      <c r="BJ26" s="223">
        <f t="shared" si="20"/>
        <v>40</v>
      </c>
      <c r="BK26" s="223" t="str">
        <f t="shared" si="20"/>
        <v>-</v>
      </c>
      <c r="BL26" s="223" t="str">
        <f t="shared" si="20"/>
        <v>-</v>
      </c>
      <c r="BM26" s="223" t="str">
        <f t="shared" si="20"/>
        <v>-</v>
      </c>
      <c r="BN26" s="223" t="str">
        <f t="shared" si="20"/>
        <v>-</v>
      </c>
      <c r="BO26" s="223" t="str">
        <f t="shared" si="20"/>
        <v>-</v>
      </c>
      <c r="BP26" s="270">
        <f t="shared" ref="BP26:BP27" si="21">AVERAGE(P26:BO26)</f>
        <v>57.103178889506125</v>
      </c>
    </row>
    <row r="27" spans="1:68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8"/>
      <c r="N27" s="288"/>
      <c r="O27" s="224" t="s">
        <v>937</v>
      </c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122" t="e">
        <f t="shared" si="21"/>
        <v>#DIV/0!</v>
      </c>
    </row>
    <row r="28" spans="1:68" ht="12.75" customHeight="1" x14ac:dyDescent="0.2">
      <c r="A28" s="304" t="s">
        <v>16</v>
      </c>
      <c r="B28" s="304" t="s">
        <v>1074</v>
      </c>
      <c r="C28" s="304" t="s">
        <v>170</v>
      </c>
      <c r="D28" s="304" t="s">
        <v>303</v>
      </c>
      <c r="E28" s="304" t="s">
        <v>316</v>
      </c>
      <c r="F28" s="304" t="s">
        <v>317</v>
      </c>
      <c r="G28" s="304" t="s">
        <v>324</v>
      </c>
      <c r="H28" s="305" t="s">
        <v>78</v>
      </c>
      <c r="I28" s="304" t="s">
        <v>325</v>
      </c>
      <c r="J28" s="304"/>
      <c r="K28" s="304"/>
      <c r="L28" s="304"/>
      <c r="M28" s="303"/>
      <c r="N28" s="303">
        <v>1</v>
      </c>
      <c r="O28" s="219" t="s">
        <v>934</v>
      </c>
      <c r="P28" s="226">
        <v>2</v>
      </c>
      <c r="Q28" s="220">
        <v>0</v>
      </c>
      <c r="R28" s="220">
        <v>0</v>
      </c>
      <c r="S28" s="220">
        <v>0</v>
      </c>
      <c r="T28" s="230">
        <v>0</v>
      </c>
      <c r="U28" s="230">
        <v>0</v>
      </c>
      <c r="V28" s="230">
        <v>0</v>
      </c>
      <c r="W28" s="230">
        <v>0</v>
      </c>
      <c r="X28" s="230">
        <v>0</v>
      </c>
      <c r="Y28" s="230">
        <v>0</v>
      </c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20">
        <v>0</v>
      </c>
      <c r="AH28" s="220">
        <v>0</v>
      </c>
      <c r="AI28" s="220">
        <v>0</v>
      </c>
      <c r="AJ28" s="220">
        <v>0</v>
      </c>
      <c r="AK28" s="220">
        <v>0</v>
      </c>
      <c r="AL28" s="220">
        <v>0</v>
      </c>
      <c r="AM28" s="220">
        <v>0</v>
      </c>
      <c r="AN28" s="220">
        <v>0</v>
      </c>
      <c r="AO28" s="220">
        <v>0</v>
      </c>
      <c r="AP28" s="226">
        <v>1</v>
      </c>
      <c r="AQ28" s="226">
        <v>3</v>
      </c>
      <c r="AR28" s="226">
        <v>13</v>
      </c>
      <c r="AS28" s="226">
        <v>24</v>
      </c>
      <c r="AT28" s="226">
        <v>23</v>
      </c>
      <c r="AU28" s="226">
        <v>15</v>
      </c>
      <c r="AV28" s="226">
        <v>3</v>
      </c>
      <c r="AW28" s="226">
        <v>12</v>
      </c>
      <c r="AX28" s="226">
        <v>25</v>
      </c>
      <c r="AY28" s="226">
        <v>2</v>
      </c>
      <c r="AZ28" s="226">
        <v>2</v>
      </c>
      <c r="BA28" s="226">
        <v>4</v>
      </c>
      <c r="BB28" s="226">
        <v>5</v>
      </c>
      <c r="BC28" s="226">
        <v>1</v>
      </c>
      <c r="BD28" s="226">
        <v>2</v>
      </c>
      <c r="BE28" s="226">
        <v>26</v>
      </c>
      <c r="BF28" s="226">
        <v>90</v>
      </c>
      <c r="BG28" s="226">
        <v>24</v>
      </c>
      <c r="BH28" s="220">
        <v>0</v>
      </c>
      <c r="BI28" s="226">
        <v>60</v>
      </c>
      <c r="BJ28" s="226">
        <v>47</v>
      </c>
      <c r="BK28" s="220">
        <v>0</v>
      </c>
      <c r="BL28" s="220">
        <v>0</v>
      </c>
      <c r="BM28" s="220">
        <v>0</v>
      </c>
      <c r="BN28" s="226">
        <v>1</v>
      </c>
      <c r="BO28" s="220">
        <v>0</v>
      </c>
      <c r="BP28" s="132">
        <f t="shared" ref="BP28:BP30" si="22">SUM(P28:BO28)</f>
        <v>385</v>
      </c>
    </row>
    <row r="29" spans="1:68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88"/>
      <c r="O29" s="219" t="s">
        <v>935</v>
      </c>
      <c r="P29" s="226">
        <v>2</v>
      </c>
      <c r="Q29" s="226">
        <v>0.5</v>
      </c>
      <c r="R29" s="226">
        <v>0.5</v>
      </c>
      <c r="S29" s="220">
        <v>0</v>
      </c>
      <c r="T29" s="230">
        <v>0</v>
      </c>
      <c r="U29" s="230">
        <v>0</v>
      </c>
      <c r="V29" s="230">
        <v>0</v>
      </c>
      <c r="W29" s="230">
        <v>0</v>
      </c>
      <c r="X29" s="230">
        <v>0</v>
      </c>
      <c r="Y29" s="230">
        <v>0</v>
      </c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0</v>
      </c>
      <c r="AG29" s="220">
        <v>0</v>
      </c>
      <c r="AH29" s="220">
        <v>0</v>
      </c>
      <c r="AI29" s="220">
        <v>0</v>
      </c>
      <c r="AJ29" s="220">
        <v>0</v>
      </c>
      <c r="AK29" s="220">
        <v>0</v>
      </c>
      <c r="AL29" s="220">
        <v>0</v>
      </c>
      <c r="AM29" s="220">
        <v>0</v>
      </c>
      <c r="AN29" s="220">
        <v>0</v>
      </c>
      <c r="AO29" s="226">
        <v>1</v>
      </c>
      <c r="AP29" s="226">
        <v>1</v>
      </c>
      <c r="AQ29" s="226">
        <v>1</v>
      </c>
      <c r="AR29" s="226">
        <v>3</v>
      </c>
      <c r="AS29" s="226">
        <v>26</v>
      </c>
      <c r="AT29" s="226">
        <v>16</v>
      </c>
      <c r="AU29" s="226">
        <v>13</v>
      </c>
      <c r="AV29" s="220">
        <v>0</v>
      </c>
      <c r="AW29" s="226">
        <v>8</v>
      </c>
      <c r="AX29" s="226">
        <v>20</v>
      </c>
      <c r="AY29" s="226">
        <v>5</v>
      </c>
      <c r="AZ29" s="226">
        <v>3</v>
      </c>
      <c r="BA29" s="226">
        <v>3</v>
      </c>
      <c r="BB29" s="226">
        <v>1</v>
      </c>
      <c r="BC29" s="220">
        <v>0</v>
      </c>
      <c r="BD29" s="226">
        <v>1</v>
      </c>
      <c r="BE29" s="226">
        <v>11</v>
      </c>
      <c r="BF29" s="226">
        <v>23</v>
      </c>
      <c r="BG29" s="226">
        <v>9</v>
      </c>
      <c r="BH29" s="220">
        <v>0</v>
      </c>
      <c r="BI29" s="226">
        <v>11</v>
      </c>
      <c r="BJ29" s="226">
        <v>20</v>
      </c>
      <c r="BK29" s="220">
        <v>0</v>
      </c>
      <c r="BL29" s="220">
        <v>0</v>
      </c>
      <c r="BM29" s="220">
        <v>0</v>
      </c>
      <c r="BN29" s="220">
        <v>0</v>
      </c>
      <c r="BO29" s="220">
        <v>0</v>
      </c>
      <c r="BP29" s="132">
        <f t="shared" si="22"/>
        <v>179</v>
      </c>
    </row>
    <row r="30" spans="1:68" ht="12.75" customHeigh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88"/>
      <c r="O30" s="221" t="s">
        <v>633</v>
      </c>
      <c r="P30" s="222">
        <f t="shared" ref="P30:BO30" si="23">IF(ISBLANK(P28),"-",P28+P29)</f>
        <v>4</v>
      </c>
      <c r="Q30" s="222">
        <f t="shared" si="23"/>
        <v>0.5</v>
      </c>
      <c r="R30" s="222">
        <f t="shared" si="23"/>
        <v>0.5</v>
      </c>
      <c r="S30" s="222">
        <f t="shared" si="23"/>
        <v>0</v>
      </c>
      <c r="T30" s="222">
        <f t="shared" si="23"/>
        <v>0</v>
      </c>
      <c r="U30" s="222">
        <f t="shared" si="23"/>
        <v>0</v>
      </c>
      <c r="V30" s="222">
        <f t="shared" si="23"/>
        <v>0</v>
      </c>
      <c r="W30" s="222">
        <f t="shared" si="23"/>
        <v>0</v>
      </c>
      <c r="X30" s="222">
        <f t="shared" si="23"/>
        <v>0</v>
      </c>
      <c r="Y30" s="222">
        <f t="shared" si="23"/>
        <v>0</v>
      </c>
      <c r="Z30" s="222">
        <f t="shared" si="23"/>
        <v>0</v>
      </c>
      <c r="AA30" s="222">
        <f t="shared" si="23"/>
        <v>0</v>
      </c>
      <c r="AB30" s="222">
        <f t="shared" si="23"/>
        <v>0</v>
      </c>
      <c r="AC30" s="222">
        <f t="shared" si="23"/>
        <v>0</v>
      </c>
      <c r="AD30" s="222">
        <f t="shared" si="23"/>
        <v>0</v>
      </c>
      <c r="AE30" s="222">
        <f t="shared" si="23"/>
        <v>0</v>
      </c>
      <c r="AF30" s="222">
        <f t="shared" si="23"/>
        <v>0</v>
      </c>
      <c r="AG30" s="222">
        <f t="shared" si="23"/>
        <v>0</v>
      </c>
      <c r="AH30" s="222">
        <f t="shared" si="23"/>
        <v>0</v>
      </c>
      <c r="AI30" s="222">
        <f t="shared" si="23"/>
        <v>0</v>
      </c>
      <c r="AJ30" s="222">
        <f t="shared" si="23"/>
        <v>0</v>
      </c>
      <c r="AK30" s="222">
        <f t="shared" si="23"/>
        <v>0</v>
      </c>
      <c r="AL30" s="222">
        <f t="shared" si="23"/>
        <v>0</v>
      </c>
      <c r="AM30" s="222">
        <f t="shared" si="23"/>
        <v>0</v>
      </c>
      <c r="AN30" s="222">
        <f t="shared" si="23"/>
        <v>0</v>
      </c>
      <c r="AO30" s="222">
        <f t="shared" si="23"/>
        <v>1</v>
      </c>
      <c r="AP30" s="222">
        <f t="shared" si="23"/>
        <v>2</v>
      </c>
      <c r="AQ30" s="222">
        <f t="shared" si="23"/>
        <v>4</v>
      </c>
      <c r="AR30" s="222">
        <f t="shared" si="23"/>
        <v>16</v>
      </c>
      <c r="AS30" s="222">
        <f t="shared" si="23"/>
        <v>50</v>
      </c>
      <c r="AT30" s="222">
        <f t="shared" si="23"/>
        <v>39</v>
      </c>
      <c r="AU30" s="222">
        <f t="shared" si="23"/>
        <v>28</v>
      </c>
      <c r="AV30" s="222">
        <f t="shared" si="23"/>
        <v>3</v>
      </c>
      <c r="AW30" s="222">
        <f t="shared" si="23"/>
        <v>20</v>
      </c>
      <c r="AX30" s="222">
        <f t="shared" si="23"/>
        <v>45</v>
      </c>
      <c r="AY30" s="222">
        <f t="shared" si="23"/>
        <v>7</v>
      </c>
      <c r="AZ30" s="222">
        <f t="shared" si="23"/>
        <v>5</v>
      </c>
      <c r="BA30" s="222">
        <f t="shared" si="23"/>
        <v>7</v>
      </c>
      <c r="BB30" s="222">
        <f t="shared" si="23"/>
        <v>6</v>
      </c>
      <c r="BC30" s="222">
        <f t="shared" si="23"/>
        <v>1</v>
      </c>
      <c r="BD30" s="222">
        <f t="shared" si="23"/>
        <v>3</v>
      </c>
      <c r="BE30" s="222">
        <f t="shared" si="23"/>
        <v>37</v>
      </c>
      <c r="BF30" s="222">
        <f t="shared" si="23"/>
        <v>113</v>
      </c>
      <c r="BG30" s="222">
        <f t="shared" si="23"/>
        <v>33</v>
      </c>
      <c r="BH30" s="222">
        <f t="shared" si="23"/>
        <v>0</v>
      </c>
      <c r="BI30" s="222">
        <f t="shared" si="23"/>
        <v>71</v>
      </c>
      <c r="BJ30" s="222">
        <f t="shared" si="23"/>
        <v>67</v>
      </c>
      <c r="BK30" s="222">
        <f t="shared" si="23"/>
        <v>0</v>
      </c>
      <c r="BL30" s="222">
        <f t="shared" si="23"/>
        <v>0</v>
      </c>
      <c r="BM30" s="222">
        <f t="shared" si="23"/>
        <v>0</v>
      </c>
      <c r="BN30" s="222">
        <f t="shared" si="23"/>
        <v>1</v>
      </c>
      <c r="BO30" s="222">
        <f t="shared" si="23"/>
        <v>0</v>
      </c>
      <c r="BP30" s="133">
        <f t="shared" si="22"/>
        <v>564</v>
      </c>
    </row>
    <row r="31" spans="1:68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88"/>
      <c r="O31" s="219" t="s">
        <v>936</v>
      </c>
      <c r="P31" s="223">
        <f t="shared" ref="P31:BO31" si="24">IF(ISNUMBER(P30),(IF(P30&gt;0,(100/(P28+P29))*P28,"-")),"-")</f>
        <v>50</v>
      </c>
      <c r="Q31" s="223">
        <f t="shared" si="24"/>
        <v>0</v>
      </c>
      <c r="R31" s="223">
        <f t="shared" si="24"/>
        <v>0</v>
      </c>
      <c r="S31" s="223" t="str">
        <f t="shared" si="24"/>
        <v>-</v>
      </c>
      <c r="T31" s="223" t="str">
        <f t="shared" si="24"/>
        <v>-</v>
      </c>
      <c r="U31" s="223" t="str">
        <f t="shared" si="24"/>
        <v>-</v>
      </c>
      <c r="V31" s="223" t="str">
        <f t="shared" si="24"/>
        <v>-</v>
      </c>
      <c r="W31" s="223" t="str">
        <f t="shared" si="24"/>
        <v>-</v>
      </c>
      <c r="X31" s="223" t="str">
        <f t="shared" si="24"/>
        <v>-</v>
      </c>
      <c r="Y31" s="223" t="str">
        <f t="shared" si="24"/>
        <v>-</v>
      </c>
      <c r="Z31" s="223" t="str">
        <f t="shared" si="24"/>
        <v>-</v>
      </c>
      <c r="AA31" s="223" t="str">
        <f t="shared" si="24"/>
        <v>-</v>
      </c>
      <c r="AB31" s="223" t="str">
        <f t="shared" si="24"/>
        <v>-</v>
      </c>
      <c r="AC31" s="223" t="str">
        <f t="shared" si="24"/>
        <v>-</v>
      </c>
      <c r="AD31" s="223" t="str">
        <f t="shared" si="24"/>
        <v>-</v>
      </c>
      <c r="AE31" s="223" t="str">
        <f t="shared" si="24"/>
        <v>-</v>
      </c>
      <c r="AF31" s="223" t="str">
        <f t="shared" si="24"/>
        <v>-</v>
      </c>
      <c r="AG31" s="223" t="str">
        <f t="shared" si="24"/>
        <v>-</v>
      </c>
      <c r="AH31" s="223" t="str">
        <f t="shared" si="24"/>
        <v>-</v>
      </c>
      <c r="AI31" s="223" t="str">
        <f t="shared" si="24"/>
        <v>-</v>
      </c>
      <c r="AJ31" s="223" t="str">
        <f t="shared" si="24"/>
        <v>-</v>
      </c>
      <c r="AK31" s="223" t="str">
        <f t="shared" si="24"/>
        <v>-</v>
      </c>
      <c r="AL31" s="223" t="str">
        <f t="shared" si="24"/>
        <v>-</v>
      </c>
      <c r="AM31" s="223" t="str">
        <f t="shared" si="24"/>
        <v>-</v>
      </c>
      <c r="AN31" s="223" t="str">
        <f t="shared" si="24"/>
        <v>-</v>
      </c>
      <c r="AO31" s="223">
        <f t="shared" si="24"/>
        <v>0</v>
      </c>
      <c r="AP31" s="223">
        <f t="shared" si="24"/>
        <v>50</v>
      </c>
      <c r="AQ31" s="223">
        <f t="shared" si="24"/>
        <v>75</v>
      </c>
      <c r="AR31" s="223">
        <f t="shared" si="24"/>
        <v>81.25</v>
      </c>
      <c r="AS31" s="223">
        <f t="shared" si="24"/>
        <v>48</v>
      </c>
      <c r="AT31" s="223">
        <f t="shared" si="24"/>
        <v>58.974358974358978</v>
      </c>
      <c r="AU31" s="223">
        <f t="shared" si="24"/>
        <v>53.571428571428577</v>
      </c>
      <c r="AV31" s="223">
        <f t="shared" si="24"/>
        <v>100</v>
      </c>
      <c r="AW31" s="223">
        <f t="shared" si="24"/>
        <v>60</v>
      </c>
      <c r="AX31" s="223">
        <f t="shared" si="24"/>
        <v>55.555555555555557</v>
      </c>
      <c r="AY31" s="223">
        <f t="shared" si="24"/>
        <v>28.571428571428573</v>
      </c>
      <c r="AZ31" s="223">
        <f t="shared" si="24"/>
        <v>40</v>
      </c>
      <c r="BA31" s="223">
        <f t="shared" si="24"/>
        <v>57.142857142857146</v>
      </c>
      <c r="BB31" s="223">
        <f t="shared" si="24"/>
        <v>83.333333333333343</v>
      </c>
      <c r="BC31" s="223">
        <f t="shared" si="24"/>
        <v>100</v>
      </c>
      <c r="BD31" s="223">
        <f t="shared" si="24"/>
        <v>66.666666666666671</v>
      </c>
      <c r="BE31" s="223">
        <f t="shared" si="24"/>
        <v>70.270270270270274</v>
      </c>
      <c r="BF31" s="223">
        <f t="shared" si="24"/>
        <v>79.646017699115049</v>
      </c>
      <c r="BG31" s="223">
        <f t="shared" si="24"/>
        <v>72.72727272727272</v>
      </c>
      <c r="BH31" s="223" t="str">
        <f t="shared" si="24"/>
        <v>-</v>
      </c>
      <c r="BI31" s="223">
        <f t="shared" si="24"/>
        <v>84.507042253521121</v>
      </c>
      <c r="BJ31" s="223">
        <f t="shared" si="24"/>
        <v>70.149253731343293</v>
      </c>
      <c r="BK31" s="223" t="str">
        <f t="shared" si="24"/>
        <v>-</v>
      </c>
      <c r="BL31" s="223" t="str">
        <f t="shared" si="24"/>
        <v>-</v>
      </c>
      <c r="BM31" s="223" t="str">
        <f t="shared" si="24"/>
        <v>-</v>
      </c>
      <c r="BN31" s="223">
        <f t="shared" si="24"/>
        <v>100</v>
      </c>
      <c r="BO31" s="223" t="str">
        <f t="shared" si="24"/>
        <v>-</v>
      </c>
      <c r="BP31" s="270">
        <f t="shared" ref="BP31:BP32" si="25">AVERAGE(P31:BO31)</f>
        <v>59.414619419886051</v>
      </c>
    </row>
    <row r="32" spans="1:68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8"/>
      <c r="N32" s="288"/>
      <c r="O32" s="224" t="s">
        <v>937</v>
      </c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122" t="e">
        <f t="shared" si="25"/>
        <v>#DIV/0!</v>
      </c>
    </row>
    <row r="33" spans="1:68" ht="12.75" customHeight="1" x14ac:dyDescent="0.2">
      <c r="A33" s="304" t="s">
        <v>16</v>
      </c>
      <c r="B33" s="304" t="s">
        <v>1449</v>
      </c>
      <c r="C33" s="304" t="s">
        <v>170</v>
      </c>
      <c r="D33" s="304" t="s">
        <v>303</v>
      </c>
      <c r="E33" s="304" t="s">
        <v>326</v>
      </c>
      <c r="F33" s="304" t="s">
        <v>1064</v>
      </c>
      <c r="G33" s="304" t="s">
        <v>538</v>
      </c>
      <c r="H33" s="305" t="s">
        <v>103</v>
      </c>
      <c r="I33" s="304" t="s">
        <v>187</v>
      </c>
      <c r="J33" s="304"/>
      <c r="K33" s="304"/>
      <c r="L33" s="304"/>
      <c r="M33" s="303"/>
      <c r="N33" s="303">
        <v>4</v>
      </c>
      <c r="O33" s="219" t="s">
        <v>934</v>
      </c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230">
        <v>0</v>
      </c>
      <c r="AN33" s="230">
        <v>0</v>
      </c>
      <c r="AO33" s="231">
        <f>1/4</f>
        <v>0.25</v>
      </c>
      <c r="AP33" s="231">
        <f>28/4</f>
        <v>7</v>
      </c>
      <c r="AQ33" s="231">
        <f>10/4</f>
        <v>2.5</v>
      </c>
      <c r="AR33" s="231">
        <f>57/4</f>
        <v>14.25</v>
      </c>
      <c r="AS33" s="231">
        <f>202/4</f>
        <v>50.5</v>
      </c>
      <c r="AT33" s="231">
        <f>461/4</f>
        <v>115.25</v>
      </c>
      <c r="AU33" s="231">
        <v>22.5</v>
      </c>
      <c r="AV33" s="231">
        <v>7.5</v>
      </c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132">
        <f t="shared" ref="BP33:BP35" si="26">SUM(P33:BO33)</f>
        <v>219.75</v>
      </c>
    </row>
    <row r="34" spans="1:68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88"/>
      <c r="O34" s="219" t="s">
        <v>935</v>
      </c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>
        <v>0</v>
      </c>
      <c r="AH34" s="230">
        <v>0</v>
      </c>
      <c r="AI34" s="230">
        <v>0</v>
      </c>
      <c r="AJ34" s="230">
        <v>0</v>
      </c>
      <c r="AK34" s="230">
        <v>0</v>
      </c>
      <c r="AL34" s="230">
        <v>0</v>
      </c>
      <c r="AM34" s="231">
        <f>3/4</f>
        <v>0.75</v>
      </c>
      <c r="AN34" s="231">
        <f t="shared" ref="AN34:AO34" si="27">1/4</f>
        <v>0.25</v>
      </c>
      <c r="AO34" s="231">
        <f t="shared" si="27"/>
        <v>0.25</v>
      </c>
      <c r="AP34" s="231">
        <f>37/4</f>
        <v>9.25</v>
      </c>
      <c r="AQ34" s="231">
        <f>2/4</f>
        <v>0.5</v>
      </c>
      <c r="AR34" s="231">
        <f>23/4</f>
        <v>5.75</v>
      </c>
      <c r="AS34" s="231">
        <f>71/4</f>
        <v>17.75</v>
      </c>
      <c r="AT34" s="231">
        <f>152/4</f>
        <v>38</v>
      </c>
      <c r="AU34" s="231">
        <v>6</v>
      </c>
      <c r="AV34" s="231">
        <v>6.5</v>
      </c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132">
        <f t="shared" si="26"/>
        <v>85</v>
      </c>
    </row>
    <row r="35" spans="1:68" ht="12.75" customHeigh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88"/>
      <c r="O35" s="221" t="s">
        <v>633</v>
      </c>
      <c r="P35" s="222" t="str">
        <f t="shared" ref="P35:BO35" si="28">IF(ISBLANK(P33),"-",P33+P34)</f>
        <v>-</v>
      </c>
      <c r="Q35" s="222" t="str">
        <f t="shared" si="28"/>
        <v>-</v>
      </c>
      <c r="R35" s="222" t="str">
        <f t="shared" si="28"/>
        <v>-</v>
      </c>
      <c r="S35" s="222" t="str">
        <f t="shared" si="28"/>
        <v>-</v>
      </c>
      <c r="T35" s="222" t="str">
        <f t="shared" si="28"/>
        <v>-</v>
      </c>
      <c r="U35" s="222" t="str">
        <f t="shared" si="28"/>
        <v>-</v>
      </c>
      <c r="V35" s="222" t="str">
        <f t="shared" si="28"/>
        <v>-</v>
      </c>
      <c r="W35" s="222" t="str">
        <f t="shared" si="28"/>
        <v>-</v>
      </c>
      <c r="X35" s="222" t="str">
        <f t="shared" si="28"/>
        <v>-</v>
      </c>
      <c r="Y35" s="222" t="str">
        <f t="shared" si="28"/>
        <v>-</v>
      </c>
      <c r="Z35" s="222" t="str">
        <f t="shared" si="28"/>
        <v>-</v>
      </c>
      <c r="AA35" s="222" t="str">
        <f t="shared" si="28"/>
        <v>-</v>
      </c>
      <c r="AB35" s="222" t="str">
        <f t="shared" si="28"/>
        <v>-</v>
      </c>
      <c r="AC35" s="222" t="str">
        <f t="shared" si="28"/>
        <v>-</v>
      </c>
      <c r="AD35" s="222" t="str">
        <f t="shared" si="28"/>
        <v>-</v>
      </c>
      <c r="AE35" s="222" t="str">
        <f t="shared" si="28"/>
        <v>-</v>
      </c>
      <c r="AF35" s="222" t="str">
        <f t="shared" si="28"/>
        <v>-</v>
      </c>
      <c r="AG35" s="222">
        <f t="shared" si="28"/>
        <v>0</v>
      </c>
      <c r="AH35" s="222">
        <f t="shared" si="28"/>
        <v>0</v>
      </c>
      <c r="AI35" s="222">
        <f t="shared" si="28"/>
        <v>0</v>
      </c>
      <c r="AJ35" s="222">
        <f t="shared" si="28"/>
        <v>0</v>
      </c>
      <c r="AK35" s="222">
        <f t="shared" si="28"/>
        <v>0</v>
      </c>
      <c r="AL35" s="222">
        <f t="shared" si="28"/>
        <v>0</v>
      </c>
      <c r="AM35" s="222">
        <f t="shared" si="28"/>
        <v>0.75</v>
      </c>
      <c r="AN35" s="222">
        <f t="shared" si="28"/>
        <v>0.25</v>
      </c>
      <c r="AO35" s="222">
        <f t="shared" si="28"/>
        <v>0.5</v>
      </c>
      <c r="AP35" s="222">
        <f t="shared" si="28"/>
        <v>16.25</v>
      </c>
      <c r="AQ35" s="222">
        <f t="shared" si="28"/>
        <v>3</v>
      </c>
      <c r="AR35" s="222">
        <f t="shared" si="28"/>
        <v>20</v>
      </c>
      <c r="AS35" s="222">
        <f t="shared" si="28"/>
        <v>68.25</v>
      </c>
      <c r="AT35" s="222">
        <f t="shared" si="28"/>
        <v>153.25</v>
      </c>
      <c r="AU35" s="222">
        <f t="shared" si="28"/>
        <v>28.5</v>
      </c>
      <c r="AV35" s="222">
        <f t="shared" si="28"/>
        <v>14</v>
      </c>
      <c r="AW35" s="222" t="str">
        <f t="shared" si="28"/>
        <v>-</v>
      </c>
      <c r="AX35" s="222" t="str">
        <f t="shared" si="28"/>
        <v>-</v>
      </c>
      <c r="AY35" s="222" t="str">
        <f t="shared" si="28"/>
        <v>-</v>
      </c>
      <c r="AZ35" s="222" t="str">
        <f t="shared" si="28"/>
        <v>-</v>
      </c>
      <c r="BA35" s="222" t="str">
        <f t="shared" si="28"/>
        <v>-</v>
      </c>
      <c r="BB35" s="222" t="str">
        <f t="shared" si="28"/>
        <v>-</v>
      </c>
      <c r="BC35" s="222" t="str">
        <f t="shared" si="28"/>
        <v>-</v>
      </c>
      <c r="BD35" s="222" t="str">
        <f t="shared" si="28"/>
        <v>-</v>
      </c>
      <c r="BE35" s="222" t="str">
        <f t="shared" si="28"/>
        <v>-</v>
      </c>
      <c r="BF35" s="222" t="str">
        <f t="shared" si="28"/>
        <v>-</v>
      </c>
      <c r="BG35" s="222" t="str">
        <f t="shared" si="28"/>
        <v>-</v>
      </c>
      <c r="BH35" s="222" t="str">
        <f t="shared" si="28"/>
        <v>-</v>
      </c>
      <c r="BI35" s="222" t="str">
        <f t="shared" si="28"/>
        <v>-</v>
      </c>
      <c r="BJ35" s="222" t="str">
        <f t="shared" si="28"/>
        <v>-</v>
      </c>
      <c r="BK35" s="222" t="str">
        <f t="shared" si="28"/>
        <v>-</v>
      </c>
      <c r="BL35" s="222" t="str">
        <f t="shared" si="28"/>
        <v>-</v>
      </c>
      <c r="BM35" s="222" t="str">
        <f t="shared" si="28"/>
        <v>-</v>
      </c>
      <c r="BN35" s="222" t="str">
        <f t="shared" si="28"/>
        <v>-</v>
      </c>
      <c r="BO35" s="222" t="str">
        <f t="shared" si="28"/>
        <v>-</v>
      </c>
      <c r="BP35" s="133">
        <f t="shared" si="26"/>
        <v>304.75</v>
      </c>
    </row>
    <row r="36" spans="1:68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88"/>
      <c r="O36" s="219" t="s">
        <v>936</v>
      </c>
      <c r="P36" s="223" t="str">
        <f t="shared" ref="P36:BO36" si="29">IF(ISNUMBER(P35),(IF(P35&gt;0,(100/(P33+P34))*P33,"-")),"-")</f>
        <v>-</v>
      </c>
      <c r="Q36" s="223" t="str">
        <f t="shared" si="29"/>
        <v>-</v>
      </c>
      <c r="R36" s="223" t="str">
        <f t="shared" si="29"/>
        <v>-</v>
      </c>
      <c r="S36" s="223" t="str">
        <f t="shared" si="29"/>
        <v>-</v>
      </c>
      <c r="T36" s="223" t="str">
        <f t="shared" si="29"/>
        <v>-</v>
      </c>
      <c r="U36" s="223" t="str">
        <f t="shared" si="29"/>
        <v>-</v>
      </c>
      <c r="V36" s="223" t="str">
        <f t="shared" si="29"/>
        <v>-</v>
      </c>
      <c r="W36" s="223" t="str">
        <f t="shared" si="29"/>
        <v>-</v>
      </c>
      <c r="X36" s="223" t="str">
        <f t="shared" si="29"/>
        <v>-</v>
      </c>
      <c r="Y36" s="223" t="str">
        <f t="shared" si="29"/>
        <v>-</v>
      </c>
      <c r="Z36" s="223" t="str">
        <f t="shared" si="29"/>
        <v>-</v>
      </c>
      <c r="AA36" s="223" t="str">
        <f t="shared" si="29"/>
        <v>-</v>
      </c>
      <c r="AB36" s="223" t="str">
        <f t="shared" si="29"/>
        <v>-</v>
      </c>
      <c r="AC36" s="223" t="str">
        <f t="shared" si="29"/>
        <v>-</v>
      </c>
      <c r="AD36" s="223" t="str">
        <f t="shared" si="29"/>
        <v>-</v>
      </c>
      <c r="AE36" s="223" t="str">
        <f t="shared" si="29"/>
        <v>-</v>
      </c>
      <c r="AF36" s="223" t="str">
        <f t="shared" si="29"/>
        <v>-</v>
      </c>
      <c r="AG36" s="223" t="str">
        <f t="shared" si="29"/>
        <v>-</v>
      </c>
      <c r="AH36" s="223" t="str">
        <f t="shared" si="29"/>
        <v>-</v>
      </c>
      <c r="AI36" s="223" t="str">
        <f t="shared" si="29"/>
        <v>-</v>
      </c>
      <c r="AJ36" s="223" t="str">
        <f t="shared" si="29"/>
        <v>-</v>
      </c>
      <c r="AK36" s="223" t="str">
        <f t="shared" si="29"/>
        <v>-</v>
      </c>
      <c r="AL36" s="223" t="str">
        <f t="shared" si="29"/>
        <v>-</v>
      </c>
      <c r="AM36" s="223">
        <f t="shared" si="29"/>
        <v>0</v>
      </c>
      <c r="AN36" s="223">
        <f t="shared" si="29"/>
        <v>0</v>
      </c>
      <c r="AO36" s="223">
        <f t="shared" si="29"/>
        <v>50</v>
      </c>
      <c r="AP36" s="223">
        <f t="shared" si="29"/>
        <v>43.07692307692308</v>
      </c>
      <c r="AQ36" s="223">
        <f t="shared" si="29"/>
        <v>83.333333333333343</v>
      </c>
      <c r="AR36" s="223">
        <f t="shared" si="29"/>
        <v>71.25</v>
      </c>
      <c r="AS36" s="223">
        <f t="shared" si="29"/>
        <v>73.992673992673986</v>
      </c>
      <c r="AT36" s="223">
        <f t="shared" si="29"/>
        <v>75.203915171288742</v>
      </c>
      <c r="AU36" s="223">
        <f t="shared" si="29"/>
        <v>78.94736842105263</v>
      </c>
      <c r="AV36" s="223">
        <f t="shared" si="29"/>
        <v>53.571428571428577</v>
      </c>
      <c r="AW36" s="223" t="str">
        <f t="shared" si="29"/>
        <v>-</v>
      </c>
      <c r="AX36" s="223" t="str">
        <f t="shared" si="29"/>
        <v>-</v>
      </c>
      <c r="AY36" s="223" t="str">
        <f t="shared" si="29"/>
        <v>-</v>
      </c>
      <c r="AZ36" s="223" t="str">
        <f t="shared" si="29"/>
        <v>-</v>
      </c>
      <c r="BA36" s="223" t="str">
        <f t="shared" si="29"/>
        <v>-</v>
      </c>
      <c r="BB36" s="223" t="str">
        <f t="shared" si="29"/>
        <v>-</v>
      </c>
      <c r="BC36" s="223" t="str">
        <f t="shared" si="29"/>
        <v>-</v>
      </c>
      <c r="BD36" s="223" t="str">
        <f t="shared" si="29"/>
        <v>-</v>
      </c>
      <c r="BE36" s="223" t="str">
        <f t="shared" si="29"/>
        <v>-</v>
      </c>
      <c r="BF36" s="223" t="str">
        <f t="shared" si="29"/>
        <v>-</v>
      </c>
      <c r="BG36" s="223" t="str">
        <f t="shared" si="29"/>
        <v>-</v>
      </c>
      <c r="BH36" s="223" t="str">
        <f t="shared" si="29"/>
        <v>-</v>
      </c>
      <c r="BI36" s="223" t="str">
        <f t="shared" si="29"/>
        <v>-</v>
      </c>
      <c r="BJ36" s="223" t="str">
        <f t="shared" si="29"/>
        <v>-</v>
      </c>
      <c r="BK36" s="223" t="str">
        <f t="shared" si="29"/>
        <v>-</v>
      </c>
      <c r="BL36" s="223" t="str">
        <f t="shared" si="29"/>
        <v>-</v>
      </c>
      <c r="BM36" s="223" t="str">
        <f t="shared" si="29"/>
        <v>-</v>
      </c>
      <c r="BN36" s="223" t="str">
        <f t="shared" si="29"/>
        <v>-</v>
      </c>
      <c r="BO36" s="223" t="str">
        <f t="shared" si="29"/>
        <v>-</v>
      </c>
      <c r="BP36" s="270">
        <f t="shared" ref="BP36:BP37" si="30">AVERAGE(P36:BO36)</f>
        <v>52.937564256670029</v>
      </c>
    </row>
    <row r="37" spans="1:68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8"/>
      <c r="N37" s="288"/>
      <c r="O37" s="224" t="s">
        <v>937</v>
      </c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122" t="e">
        <f t="shared" si="30"/>
        <v>#DIV/0!</v>
      </c>
    </row>
    <row r="38" spans="1:68" ht="12.75" customHeight="1" x14ac:dyDescent="0.2">
      <c r="A38" s="304" t="s">
        <v>16</v>
      </c>
      <c r="B38" s="304" t="s">
        <v>1450</v>
      </c>
      <c r="C38" s="304" t="s">
        <v>170</v>
      </c>
      <c r="D38" s="304" t="s">
        <v>303</v>
      </c>
      <c r="E38" s="304" t="s">
        <v>327</v>
      </c>
      <c r="F38" s="304" t="s">
        <v>539</v>
      </c>
      <c r="G38" s="304" t="s">
        <v>540</v>
      </c>
      <c r="H38" s="305" t="s">
        <v>103</v>
      </c>
      <c r="I38" s="304" t="s">
        <v>325</v>
      </c>
      <c r="J38" s="304"/>
      <c r="K38" s="304"/>
      <c r="L38" s="304"/>
      <c r="M38" s="303"/>
      <c r="N38" s="303">
        <v>4</v>
      </c>
      <c r="O38" s="219" t="s">
        <v>934</v>
      </c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230">
        <v>0</v>
      </c>
      <c r="AN38" s="231">
        <f>3/4</f>
        <v>0.75</v>
      </c>
      <c r="AO38" s="231">
        <f>20/4</f>
        <v>5</v>
      </c>
      <c r="AP38" s="231">
        <f>27/4</f>
        <v>6.75</v>
      </c>
      <c r="AQ38" s="231">
        <f>4/4</f>
        <v>1</v>
      </c>
      <c r="AR38" s="231">
        <f>16/4</f>
        <v>4</v>
      </c>
      <c r="AS38" s="231">
        <f>72/4</f>
        <v>18</v>
      </c>
      <c r="AT38" s="231">
        <f>279/4</f>
        <v>69.75</v>
      </c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132">
        <f t="shared" ref="BP38:BP40" si="31">SUM(P38:BO38)</f>
        <v>105.25</v>
      </c>
    </row>
    <row r="39" spans="1:68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88"/>
      <c r="O39" s="219" t="s">
        <v>935</v>
      </c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>
        <v>0</v>
      </c>
      <c r="AH39" s="231">
        <f>1/4</f>
        <v>0.25</v>
      </c>
      <c r="AI39" s="230">
        <v>0</v>
      </c>
      <c r="AJ39" s="230">
        <v>0</v>
      </c>
      <c r="AK39" s="230">
        <v>0</v>
      </c>
      <c r="AL39" s="230">
        <v>0</v>
      </c>
      <c r="AM39" s="231">
        <f>14/4</f>
        <v>3.5</v>
      </c>
      <c r="AN39" s="231">
        <f>4/4</f>
        <v>1</v>
      </c>
      <c r="AO39" s="231">
        <f>6/4</f>
        <v>1.5</v>
      </c>
      <c r="AP39" s="231">
        <f>36/4</f>
        <v>9</v>
      </c>
      <c r="AQ39" s="231">
        <f>6/4</f>
        <v>1.5</v>
      </c>
      <c r="AR39" s="231">
        <f>15/4</f>
        <v>3.75</v>
      </c>
      <c r="AS39" s="231">
        <f>36/4</f>
        <v>9</v>
      </c>
      <c r="AT39" s="231">
        <f>23/4</f>
        <v>5.75</v>
      </c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132">
        <f t="shared" si="31"/>
        <v>35.25</v>
      </c>
    </row>
    <row r="40" spans="1:68" ht="12.75" customHeigh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88"/>
      <c r="O40" s="221" t="s">
        <v>633</v>
      </c>
      <c r="P40" s="222" t="str">
        <f t="shared" ref="P40:BO40" si="32">IF(ISBLANK(P38),"-",P38+P39)</f>
        <v>-</v>
      </c>
      <c r="Q40" s="222" t="str">
        <f t="shared" si="32"/>
        <v>-</v>
      </c>
      <c r="R40" s="222" t="str">
        <f t="shared" si="32"/>
        <v>-</v>
      </c>
      <c r="S40" s="222" t="str">
        <f t="shared" si="32"/>
        <v>-</v>
      </c>
      <c r="T40" s="222" t="str">
        <f t="shared" si="32"/>
        <v>-</v>
      </c>
      <c r="U40" s="222" t="str">
        <f t="shared" si="32"/>
        <v>-</v>
      </c>
      <c r="V40" s="222" t="str">
        <f t="shared" si="32"/>
        <v>-</v>
      </c>
      <c r="W40" s="222" t="str">
        <f t="shared" si="32"/>
        <v>-</v>
      </c>
      <c r="X40" s="222" t="str">
        <f t="shared" si="32"/>
        <v>-</v>
      </c>
      <c r="Y40" s="222" t="str">
        <f t="shared" si="32"/>
        <v>-</v>
      </c>
      <c r="Z40" s="222" t="str">
        <f t="shared" si="32"/>
        <v>-</v>
      </c>
      <c r="AA40" s="222" t="str">
        <f t="shared" si="32"/>
        <v>-</v>
      </c>
      <c r="AB40" s="222" t="str">
        <f t="shared" si="32"/>
        <v>-</v>
      </c>
      <c r="AC40" s="222" t="str">
        <f t="shared" si="32"/>
        <v>-</v>
      </c>
      <c r="AD40" s="222" t="str">
        <f t="shared" si="32"/>
        <v>-</v>
      </c>
      <c r="AE40" s="222" t="str">
        <f t="shared" si="32"/>
        <v>-</v>
      </c>
      <c r="AF40" s="222" t="str">
        <f t="shared" si="32"/>
        <v>-</v>
      </c>
      <c r="AG40" s="222">
        <f t="shared" si="32"/>
        <v>0</v>
      </c>
      <c r="AH40" s="222">
        <f t="shared" si="32"/>
        <v>0.25</v>
      </c>
      <c r="AI40" s="222">
        <f t="shared" si="32"/>
        <v>0</v>
      </c>
      <c r="AJ40" s="222">
        <f t="shared" si="32"/>
        <v>0</v>
      </c>
      <c r="AK40" s="222">
        <f t="shared" si="32"/>
        <v>0</v>
      </c>
      <c r="AL40" s="222">
        <f t="shared" si="32"/>
        <v>0</v>
      </c>
      <c r="AM40" s="222">
        <f t="shared" si="32"/>
        <v>3.5</v>
      </c>
      <c r="AN40" s="222">
        <f t="shared" si="32"/>
        <v>1.75</v>
      </c>
      <c r="AO40" s="222">
        <f t="shared" si="32"/>
        <v>6.5</v>
      </c>
      <c r="AP40" s="222">
        <f t="shared" si="32"/>
        <v>15.75</v>
      </c>
      <c r="AQ40" s="222">
        <f t="shared" si="32"/>
        <v>2.5</v>
      </c>
      <c r="AR40" s="222">
        <f t="shared" si="32"/>
        <v>7.75</v>
      </c>
      <c r="AS40" s="222">
        <f t="shared" si="32"/>
        <v>27</v>
      </c>
      <c r="AT40" s="222">
        <f t="shared" si="32"/>
        <v>75.5</v>
      </c>
      <c r="AU40" s="222" t="str">
        <f t="shared" si="32"/>
        <v>-</v>
      </c>
      <c r="AV40" s="222" t="str">
        <f t="shared" si="32"/>
        <v>-</v>
      </c>
      <c r="AW40" s="222" t="str">
        <f t="shared" si="32"/>
        <v>-</v>
      </c>
      <c r="AX40" s="222" t="str">
        <f t="shared" si="32"/>
        <v>-</v>
      </c>
      <c r="AY40" s="222" t="str">
        <f t="shared" si="32"/>
        <v>-</v>
      </c>
      <c r="AZ40" s="222" t="str">
        <f t="shared" si="32"/>
        <v>-</v>
      </c>
      <c r="BA40" s="222" t="str">
        <f t="shared" si="32"/>
        <v>-</v>
      </c>
      <c r="BB40" s="222" t="str">
        <f t="shared" si="32"/>
        <v>-</v>
      </c>
      <c r="BC40" s="222" t="str">
        <f t="shared" si="32"/>
        <v>-</v>
      </c>
      <c r="BD40" s="222" t="str">
        <f t="shared" si="32"/>
        <v>-</v>
      </c>
      <c r="BE40" s="222" t="str">
        <f t="shared" si="32"/>
        <v>-</v>
      </c>
      <c r="BF40" s="222" t="str">
        <f t="shared" si="32"/>
        <v>-</v>
      </c>
      <c r="BG40" s="222" t="str">
        <f t="shared" si="32"/>
        <v>-</v>
      </c>
      <c r="BH40" s="222" t="str">
        <f t="shared" si="32"/>
        <v>-</v>
      </c>
      <c r="BI40" s="222" t="str">
        <f t="shared" si="32"/>
        <v>-</v>
      </c>
      <c r="BJ40" s="222" t="str">
        <f t="shared" si="32"/>
        <v>-</v>
      </c>
      <c r="BK40" s="222" t="str">
        <f t="shared" si="32"/>
        <v>-</v>
      </c>
      <c r="BL40" s="222" t="str">
        <f t="shared" si="32"/>
        <v>-</v>
      </c>
      <c r="BM40" s="222" t="str">
        <f t="shared" si="32"/>
        <v>-</v>
      </c>
      <c r="BN40" s="222" t="str">
        <f t="shared" si="32"/>
        <v>-</v>
      </c>
      <c r="BO40" s="222" t="str">
        <f t="shared" si="32"/>
        <v>-</v>
      </c>
      <c r="BP40" s="133">
        <f t="shared" si="31"/>
        <v>140.5</v>
      </c>
    </row>
    <row r="41" spans="1:68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88"/>
      <c r="O41" s="219" t="s">
        <v>936</v>
      </c>
      <c r="P41" s="223" t="str">
        <f t="shared" ref="P41:BO41" si="33">IF(ISNUMBER(P40),(IF(P40&gt;0,(100/(P38+P39))*P38,"-")),"-")</f>
        <v>-</v>
      </c>
      <c r="Q41" s="223" t="str">
        <f t="shared" si="33"/>
        <v>-</v>
      </c>
      <c r="R41" s="223" t="str">
        <f t="shared" si="33"/>
        <v>-</v>
      </c>
      <c r="S41" s="223" t="str">
        <f t="shared" si="33"/>
        <v>-</v>
      </c>
      <c r="T41" s="223" t="str">
        <f t="shared" si="33"/>
        <v>-</v>
      </c>
      <c r="U41" s="223" t="str">
        <f t="shared" si="33"/>
        <v>-</v>
      </c>
      <c r="V41" s="223" t="str">
        <f t="shared" si="33"/>
        <v>-</v>
      </c>
      <c r="W41" s="223" t="str">
        <f t="shared" si="33"/>
        <v>-</v>
      </c>
      <c r="X41" s="223" t="str">
        <f t="shared" si="33"/>
        <v>-</v>
      </c>
      <c r="Y41" s="223" t="str">
        <f t="shared" si="33"/>
        <v>-</v>
      </c>
      <c r="Z41" s="223" t="str">
        <f t="shared" si="33"/>
        <v>-</v>
      </c>
      <c r="AA41" s="223" t="str">
        <f t="shared" si="33"/>
        <v>-</v>
      </c>
      <c r="AB41" s="223" t="str">
        <f t="shared" si="33"/>
        <v>-</v>
      </c>
      <c r="AC41" s="223" t="str">
        <f t="shared" si="33"/>
        <v>-</v>
      </c>
      <c r="AD41" s="223" t="str">
        <f t="shared" si="33"/>
        <v>-</v>
      </c>
      <c r="AE41" s="223" t="str">
        <f t="shared" si="33"/>
        <v>-</v>
      </c>
      <c r="AF41" s="223" t="str">
        <f t="shared" si="33"/>
        <v>-</v>
      </c>
      <c r="AG41" s="223" t="str">
        <f t="shared" si="33"/>
        <v>-</v>
      </c>
      <c r="AH41" s="223">
        <f t="shared" si="33"/>
        <v>0</v>
      </c>
      <c r="AI41" s="223" t="str">
        <f t="shared" si="33"/>
        <v>-</v>
      </c>
      <c r="AJ41" s="223" t="str">
        <f t="shared" si="33"/>
        <v>-</v>
      </c>
      <c r="AK41" s="223" t="str">
        <f t="shared" si="33"/>
        <v>-</v>
      </c>
      <c r="AL41" s="223" t="str">
        <f t="shared" si="33"/>
        <v>-</v>
      </c>
      <c r="AM41" s="223">
        <f t="shared" si="33"/>
        <v>0</v>
      </c>
      <c r="AN41" s="223">
        <f t="shared" si="33"/>
        <v>42.857142857142861</v>
      </c>
      <c r="AO41" s="223">
        <f t="shared" si="33"/>
        <v>76.92307692307692</v>
      </c>
      <c r="AP41" s="223">
        <f t="shared" si="33"/>
        <v>42.857142857142854</v>
      </c>
      <c r="AQ41" s="223">
        <f t="shared" si="33"/>
        <v>40</v>
      </c>
      <c r="AR41" s="223">
        <f t="shared" si="33"/>
        <v>51.612903225806448</v>
      </c>
      <c r="AS41" s="223">
        <f t="shared" si="33"/>
        <v>66.666666666666671</v>
      </c>
      <c r="AT41" s="223">
        <f t="shared" si="33"/>
        <v>92.384105960264904</v>
      </c>
      <c r="AU41" s="223" t="str">
        <f t="shared" si="33"/>
        <v>-</v>
      </c>
      <c r="AV41" s="223" t="str">
        <f t="shared" si="33"/>
        <v>-</v>
      </c>
      <c r="AW41" s="223" t="str">
        <f t="shared" si="33"/>
        <v>-</v>
      </c>
      <c r="AX41" s="223" t="str">
        <f t="shared" si="33"/>
        <v>-</v>
      </c>
      <c r="AY41" s="223" t="str">
        <f t="shared" si="33"/>
        <v>-</v>
      </c>
      <c r="AZ41" s="223" t="str">
        <f t="shared" si="33"/>
        <v>-</v>
      </c>
      <c r="BA41" s="223" t="str">
        <f t="shared" si="33"/>
        <v>-</v>
      </c>
      <c r="BB41" s="223" t="str">
        <f t="shared" si="33"/>
        <v>-</v>
      </c>
      <c r="BC41" s="223" t="str">
        <f t="shared" si="33"/>
        <v>-</v>
      </c>
      <c r="BD41" s="223" t="str">
        <f t="shared" si="33"/>
        <v>-</v>
      </c>
      <c r="BE41" s="223" t="str">
        <f t="shared" si="33"/>
        <v>-</v>
      </c>
      <c r="BF41" s="223" t="str">
        <f t="shared" si="33"/>
        <v>-</v>
      </c>
      <c r="BG41" s="223" t="str">
        <f t="shared" si="33"/>
        <v>-</v>
      </c>
      <c r="BH41" s="223" t="str">
        <f t="shared" si="33"/>
        <v>-</v>
      </c>
      <c r="BI41" s="223" t="str">
        <f t="shared" si="33"/>
        <v>-</v>
      </c>
      <c r="BJ41" s="223" t="str">
        <f t="shared" si="33"/>
        <v>-</v>
      </c>
      <c r="BK41" s="223" t="str">
        <f t="shared" si="33"/>
        <v>-</v>
      </c>
      <c r="BL41" s="223" t="str">
        <f t="shared" si="33"/>
        <v>-</v>
      </c>
      <c r="BM41" s="223" t="str">
        <f t="shared" si="33"/>
        <v>-</v>
      </c>
      <c r="BN41" s="223" t="str">
        <f t="shared" si="33"/>
        <v>-</v>
      </c>
      <c r="BO41" s="223" t="str">
        <f t="shared" si="33"/>
        <v>-</v>
      </c>
      <c r="BP41" s="270">
        <f t="shared" ref="BP41:BP42" si="34">AVERAGE(P41:BO41)</f>
        <v>45.922337610011184</v>
      </c>
    </row>
    <row r="42" spans="1:68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8"/>
      <c r="N42" s="288"/>
      <c r="O42" s="224" t="s">
        <v>937</v>
      </c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122" t="e">
        <f t="shared" si="34"/>
        <v>#DIV/0!</v>
      </c>
    </row>
    <row r="43" spans="1:68" ht="12.75" customHeight="1" x14ac:dyDescent="0.2">
      <c r="A43" s="304" t="s">
        <v>16</v>
      </c>
      <c r="B43" s="304" t="s">
        <v>1451</v>
      </c>
      <c r="C43" s="304" t="s">
        <v>170</v>
      </c>
      <c r="D43" s="304" t="s">
        <v>303</v>
      </c>
      <c r="E43" s="304" t="s">
        <v>316</v>
      </c>
      <c r="F43" s="304" t="s">
        <v>317</v>
      </c>
      <c r="G43" s="304" t="s">
        <v>328</v>
      </c>
      <c r="H43" s="305" t="s">
        <v>103</v>
      </c>
      <c r="I43" s="304" t="s">
        <v>329</v>
      </c>
      <c r="J43" s="304"/>
      <c r="K43" s="304"/>
      <c r="L43" s="304"/>
      <c r="M43" s="303"/>
      <c r="N43" s="303">
        <v>1</v>
      </c>
      <c r="O43" s="219" t="s">
        <v>934</v>
      </c>
      <c r="P43" s="230">
        <v>0</v>
      </c>
      <c r="Q43" s="230">
        <v>0</v>
      </c>
      <c r="R43" s="230">
        <v>0</v>
      </c>
      <c r="S43" s="230">
        <v>0</v>
      </c>
      <c r="T43" s="230">
        <v>0</v>
      </c>
      <c r="U43" s="230">
        <v>0</v>
      </c>
      <c r="V43" s="230">
        <v>0</v>
      </c>
      <c r="W43" s="230">
        <v>0</v>
      </c>
      <c r="X43" s="230">
        <v>0</v>
      </c>
      <c r="Y43" s="230">
        <v>0</v>
      </c>
      <c r="Z43" s="230">
        <v>0</v>
      </c>
      <c r="AA43" s="230">
        <v>0</v>
      </c>
      <c r="AB43" s="230">
        <v>0</v>
      </c>
      <c r="AC43" s="230">
        <v>0</v>
      </c>
      <c r="AD43" s="230">
        <v>0</v>
      </c>
      <c r="AE43" s="230">
        <v>0</v>
      </c>
      <c r="AF43" s="230">
        <v>0</v>
      </c>
      <c r="AG43" s="220">
        <v>0</v>
      </c>
      <c r="AH43" s="220">
        <v>0</v>
      </c>
      <c r="AI43" s="220">
        <v>0</v>
      </c>
      <c r="AJ43" s="220">
        <v>0</v>
      </c>
      <c r="AK43" s="220">
        <v>0</v>
      </c>
      <c r="AL43" s="220">
        <v>0</v>
      </c>
      <c r="AM43" s="220">
        <v>0</v>
      </c>
      <c r="AN43" s="220">
        <v>0</v>
      </c>
      <c r="AO43" s="220">
        <v>6</v>
      </c>
      <c r="AP43" s="226">
        <v>7</v>
      </c>
      <c r="AQ43" s="220">
        <v>0</v>
      </c>
      <c r="AR43" s="226">
        <v>62</v>
      </c>
      <c r="AS43" s="226">
        <v>396</v>
      </c>
      <c r="AT43" s="226">
        <v>157</v>
      </c>
      <c r="AU43" s="226">
        <v>64</v>
      </c>
      <c r="AV43" s="226">
        <v>32</v>
      </c>
      <c r="AW43" s="226">
        <v>89</v>
      </c>
      <c r="AX43" s="226">
        <v>35</v>
      </c>
      <c r="AY43" s="226">
        <v>5</v>
      </c>
      <c r="AZ43" s="226">
        <v>47</v>
      </c>
      <c r="BA43" s="226">
        <v>37</v>
      </c>
      <c r="BB43" s="226">
        <v>91</v>
      </c>
      <c r="BC43" s="226">
        <v>5</v>
      </c>
      <c r="BD43" s="226">
        <v>3</v>
      </c>
      <c r="BE43" s="226">
        <v>62</v>
      </c>
      <c r="BF43" s="226">
        <v>14</v>
      </c>
      <c r="BG43" s="226">
        <v>20</v>
      </c>
      <c r="BH43" s="220">
        <v>0</v>
      </c>
      <c r="BI43" s="226">
        <v>7</v>
      </c>
      <c r="BJ43" s="226">
        <v>10</v>
      </c>
      <c r="BK43" s="220">
        <v>0</v>
      </c>
      <c r="BL43" s="220">
        <v>0</v>
      </c>
      <c r="BM43" s="220">
        <v>0</v>
      </c>
      <c r="BN43" s="220">
        <v>0</v>
      </c>
      <c r="BO43" s="220">
        <v>0</v>
      </c>
      <c r="BP43" s="132">
        <f t="shared" ref="BP43:BP45" si="35">SUM(P43:BO43)</f>
        <v>1149</v>
      </c>
    </row>
    <row r="44" spans="1:68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88"/>
      <c r="O44" s="219" t="s">
        <v>935</v>
      </c>
      <c r="P44" s="230">
        <v>0</v>
      </c>
      <c r="Q44" s="230">
        <v>0</v>
      </c>
      <c r="R44" s="230">
        <v>0</v>
      </c>
      <c r="S44" s="230">
        <v>0</v>
      </c>
      <c r="T44" s="230">
        <v>0</v>
      </c>
      <c r="U44" s="230">
        <v>0</v>
      </c>
      <c r="V44" s="230">
        <v>0</v>
      </c>
      <c r="W44" s="230">
        <v>0</v>
      </c>
      <c r="X44" s="230">
        <v>0</v>
      </c>
      <c r="Y44" s="230">
        <v>0</v>
      </c>
      <c r="Z44" s="230">
        <v>0</v>
      </c>
      <c r="AA44" s="230">
        <v>0</v>
      </c>
      <c r="AB44" s="230">
        <v>0</v>
      </c>
      <c r="AC44" s="230">
        <v>0</v>
      </c>
      <c r="AD44" s="230">
        <v>0</v>
      </c>
      <c r="AE44" s="230">
        <v>0</v>
      </c>
      <c r="AF44" s="230">
        <v>0</v>
      </c>
      <c r="AG44" s="220">
        <v>0</v>
      </c>
      <c r="AH44" s="220">
        <v>0</v>
      </c>
      <c r="AI44" s="220">
        <v>0</v>
      </c>
      <c r="AJ44" s="220">
        <v>0</v>
      </c>
      <c r="AK44" s="220">
        <v>0</v>
      </c>
      <c r="AL44" s="220">
        <v>0</v>
      </c>
      <c r="AM44" s="220">
        <v>0</v>
      </c>
      <c r="AN44" s="226">
        <v>1</v>
      </c>
      <c r="AO44" s="220">
        <v>3</v>
      </c>
      <c r="AP44" s="226">
        <v>3</v>
      </c>
      <c r="AQ44" s="226">
        <v>1</v>
      </c>
      <c r="AR44" s="226">
        <v>4</v>
      </c>
      <c r="AS44" s="226">
        <v>16</v>
      </c>
      <c r="AT44" s="226">
        <v>9</v>
      </c>
      <c r="AU44" s="226">
        <v>12</v>
      </c>
      <c r="AV44" s="226">
        <v>2</v>
      </c>
      <c r="AW44" s="226">
        <v>14</v>
      </c>
      <c r="AX44" s="226">
        <v>26</v>
      </c>
      <c r="AY44" s="226">
        <v>4</v>
      </c>
      <c r="AZ44" s="226">
        <v>21</v>
      </c>
      <c r="BA44" s="226">
        <v>19</v>
      </c>
      <c r="BB44" s="226">
        <v>10</v>
      </c>
      <c r="BC44" s="226">
        <v>4</v>
      </c>
      <c r="BD44" s="226">
        <v>2</v>
      </c>
      <c r="BE44" s="226">
        <v>13</v>
      </c>
      <c r="BF44" s="226">
        <v>6</v>
      </c>
      <c r="BG44" s="226">
        <v>5</v>
      </c>
      <c r="BH44" s="220">
        <v>0</v>
      </c>
      <c r="BI44" s="220">
        <v>0</v>
      </c>
      <c r="BJ44" s="226">
        <v>8</v>
      </c>
      <c r="BK44" s="220">
        <v>0</v>
      </c>
      <c r="BL44" s="220">
        <v>0</v>
      </c>
      <c r="BM44" s="220">
        <v>0</v>
      </c>
      <c r="BN44" s="220">
        <v>0</v>
      </c>
      <c r="BO44" s="220">
        <v>0</v>
      </c>
      <c r="BP44" s="132">
        <f t="shared" si="35"/>
        <v>183</v>
      </c>
    </row>
    <row r="45" spans="1:68" ht="12.75" customHeigh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88"/>
      <c r="O45" s="221" t="s">
        <v>633</v>
      </c>
      <c r="P45" s="222">
        <f t="shared" ref="P45:BO45" si="36">IF(ISBLANK(P43),"-",P43+P44)</f>
        <v>0</v>
      </c>
      <c r="Q45" s="222">
        <f t="shared" si="36"/>
        <v>0</v>
      </c>
      <c r="R45" s="222">
        <f t="shared" si="36"/>
        <v>0</v>
      </c>
      <c r="S45" s="222">
        <f t="shared" si="36"/>
        <v>0</v>
      </c>
      <c r="T45" s="222">
        <f t="shared" si="36"/>
        <v>0</v>
      </c>
      <c r="U45" s="222">
        <f t="shared" si="36"/>
        <v>0</v>
      </c>
      <c r="V45" s="222">
        <f t="shared" si="36"/>
        <v>0</v>
      </c>
      <c r="W45" s="222">
        <f t="shared" si="36"/>
        <v>0</v>
      </c>
      <c r="X45" s="222">
        <f t="shared" si="36"/>
        <v>0</v>
      </c>
      <c r="Y45" s="222">
        <f t="shared" si="36"/>
        <v>0</v>
      </c>
      <c r="Z45" s="222">
        <f t="shared" si="36"/>
        <v>0</v>
      </c>
      <c r="AA45" s="222">
        <f t="shared" si="36"/>
        <v>0</v>
      </c>
      <c r="AB45" s="222">
        <f t="shared" si="36"/>
        <v>0</v>
      </c>
      <c r="AC45" s="222">
        <f t="shared" si="36"/>
        <v>0</v>
      </c>
      <c r="AD45" s="222">
        <f t="shared" si="36"/>
        <v>0</v>
      </c>
      <c r="AE45" s="222">
        <f t="shared" si="36"/>
        <v>0</v>
      </c>
      <c r="AF45" s="222">
        <f t="shared" si="36"/>
        <v>0</v>
      </c>
      <c r="AG45" s="222">
        <f t="shared" si="36"/>
        <v>0</v>
      </c>
      <c r="AH45" s="222">
        <f t="shared" si="36"/>
        <v>0</v>
      </c>
      <c r="AI45" s="222">
        <f t="shared" si="36"/>
        <v>0</v>
      </c>
      <c r="AJ45" s="222">
        <f t="shared" si="36"/>
        <v>0</v>
      </c>
      <c r="AK45" s="222">
        <f t="shared" si="36"/>
        <v>0</v>
      </c>
      <c r="AL45" s="222">
        <f t="shared" si="36"/>
        <v>0</v>
      </c>
      <c r="AM45" s="222">
        <f t="shared" si="36"/>
        <v>0</v>
      </c>
      <c r="AN45" s="222">
        <f t="shared" si="36"/>
        <v>1</v>
      </c>
      <c r="AO45" s="222">
        <f t="shared" si="36"/>
        <v>9</v>
      </c>
      <c r="AP45" s="222">
        <f t="shared" si="36"/>
        <v>10</v>
      </c>
      <c r="AQ45" s="222">
        <f t="shared" si="36"/>
        <v>1</v>
      </c>
      <c r="AR45" s="222">
        <f t="shared" si="36"/>
        <v>66</v>
      </c>
      <c r="AS45" s="222">
        <f t="shared" si="36"/>
        <v>412</v>
      </c>
      <c r="AT45" s="222">
        <f t="shared" si="36"/>
        <v>166</v>
      </c>
      <c r="AU45" s="222">
        <f t="shared" si="36"/>
        <v>76</v>
      </c>
      <c r="AV45" s="222">
        <f t="shared" si="36"/>
        <v>34</v>
      </c>
      <c r="AW45" s="222">
        <f t="shared" si="36"/>
        <v>103</v>
      </c>
      <c r="AX45" s="222">
        <f t="shared" si="36"/>
        <v>61</v>
      </c>
      <c r="AY45" s="222">
        <f t="shared" si="36"/>
        <v>9</v>
      </c>
      <c r="AZ45" s="222">
        <f t="shared" si="36"/>
        <v>68</v>
      </c>
      <c r="BA45" s="222">
        <f t="shared" si="36"/>
        <v>56</v>
      </c>
      <c r="BB45" s="222">
        <f t="shared" si="36"/>
        <v>101</v>
      </c>
      <c r="BC45" s="222">
        <f t="shared" si="36"/>
        <v>9</v>
      </c>
      <c r="BD45" s="222">
        <f t="shared" si="36"/>
        <v>5</v>
      </c>
      <c r="BE45" s="222">
        <f t="shared" si="36"/>
        <v>75</v>
      </c>
      <c r="BF45" s="222">
        <f t="shared" si="36"/>
        <v>20</v>
      </c>
      <c r="BG45" s="222">
        <f t="shared" si="36"/>
        <v>25</v>
      </c>
      <c r="BH45" s="222">
        <f t="shared" si="36"/>
        <v>0</v>
      </c>
      <c r="BI45" s="222">
        <f t="shared" si="36"/>
        <v>7</v>
      </c>
      <c r="BJ45" s="222">
        <f t="shared" si="36"/>
        <v>18</v>
      </c>
      <c r="BK45" s="222">
        <f t="shared" si="36"/>
        <v>0</v>
      </c>
      <c r="BL45" s="222">
        <f t="shared" si="36"/>
        <v>0</v>
      </c>
      <c r="BM45" s="222">
        <f t="shared" si="36"/>
        <v>0</v>
      </c>
      <c r="BN45" s="222">
        <f t="shared" si="36"/>
        <v>0</v>
      </c>
      <c r="BO45" s="222">
        <f t="shared" si="36"/>
        <v>0</v>
      </c>
      <c r="BP45" s="133">
        <f t="shared" si="35"/>
        <v>1332</v>
      </c>
    </row>
    <row r="46" spans="1:68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88"/>
      <c r="O46" s="219" t="s">
        <v>936</v>
      </c>
      <c r="P46" s="223" t="str">
        <f t="shared" ref="P46:BO46" si="37">IF(ISNUMBER(P45),(IF(P45&gt;0,(100/(P43+P44))*P43,"-")),"-")</f>
        <v>-</v>
      </c>
      <c r="Q46" s="223" t="str">
        <f t="shared" si="37"/>
        <v>-</v>
      </c>
      <c r="R46" s="223" t="str">
        <f t="shared" si="37"/>
        <v>-</v>
      </c>
      <c r="S46" s="223" t="str">
        <f t="shared" si="37"/>
        <v>-</v>
      </c>
      <c r="T46" s="223" t="str">
        <f t="shared" si="37"/>
        <v>-</v>
      </c>
      <c r="U46" s="223" t="str">
        <f t="shared" si="37"/>
        <v>-</v>
      </c>
      <c r="V46" s="223" t="str">
        <f t="shared" si="37"/>
        <v>-</v>
      </c>
      <c r="W46" s="223" t="str">
        <f t="shared" si="37"/>
        <v>-</v>
      </c>
      <c r="X46" s="223" t="str">
        <f t="shared" si="37"/>
        <v>-</v>
      </c>
      <c r="Y46" s="223" t="str">
        <f t="shared" si="37"/>
        <v>-</v>
      </c>
      <c r="Z46" s="223" t="str">
        <f t="shared" si="37"/>
        <v>-</v>
      </c>
      <c r="AA46" s="223" t="str">
        <f t="shared" si="37"/>
        <v>-</v>
      </c>
      <c r="AB46" s="223" t="str">
        <f t="shared" si="37"/>
        <v>-</v>
      </c>
      <c r="AC46" s="223" t="str">
        <f t="shared" si="37"/>
        <v>-</v>
      </c>
      <c r="AD46" s="223" t="str">
        <f t="shared" si="37"/>
        <v>-</v>
      </c>
      <c r="AE46" s="223" t="str">
        <f t="shared" si="37"/>
        <v>-</v>
      </c>
      <c r="AF46" s="223" t="str">
        <f t="shared" si="37"/>
        <v>-</v>
      </c>
      <c r="AG46" s="223" t="str">
        <f t="shared" si="37"/>
        <v>-</v>
      </c>
      <c r="AH46" s="223" t="str">
        <f t="shared" si="37"/>
        <v>-</v>
      </c>
      <c r="AI46" s="223" t="str">
        <f t="shared" si="37"/>
        <v>-</v>
      </c>
      <c r="AJ46" s="223" t="str">
        <f t="shared" si="37"/>
        <v>-</v>
      </c>
      <c r="AK46" s="223" t="str">
        <f t="shared" si="37"/>
        <v>-</v>
      </c>
      <c r="AL46" s="223" t="str">
        <f t="shared" si="37"/>
        <v>-</v>
      </c>
      <c r="AM46" s="223" t="str">
        <f t="shared" si="37"/>
        <v>-</v>
      </c>
      <c r="AN46" s="223">
        <f t="shared" si="37"/>
        <v>0</v>
      </c>
      <c r="AO46" s="223">
        <f t="shared" si="37"/>
        <v>66.666666666666657</v>
      </c>
      <c r="AP46" s="223">
        <f t="shared" si="37"/>
        <v>70</v>
      </c>
      <c r="AQ46" s="223">
        <f t="shared" si="37"/>
        <v>0</v>
      </c>
      <c r="AR46" s="223">
        <f t="shared" si="37"/>
        <v>93.939393939393938</v>
      </c>
      <c r="AS46" s="223">
        <f t="shared" si="37"/>
        <v>96.116504854368927</v>
      </c>
      <c r="AT46" s="223">
        <f t="shared" si="37"/>
        <v>94.578313253012055</v>
      </c>
      <c r="AU46" s="223">
        <f t="shared" si="37"/>
        <v>84.21052631578948</v>
      </c>
      <c r="AV46" s="223">
        <f t="shared" si="37"/>
        <v>94.117647058823536</v>
      </c>
      <c r="AW46" s="223">
        <f t="shared" si="37"/>
        <v>86.407766990291265</v>
      </c>
      <c r="AX46" s="223">
        <f t="shared" si="37"/>
        <v>57.377049180327873</v>
      </c>
      <c r="AY46" s="223">
        <f t="shared" si="37"/>
        <v>55.555555555555557</v>
      </c>
      <c r="AZ46" s="223">
        <f t="shared" si="37"/>
        <v>69.117647058823536</v>
      </c>
      <c r="BA46" s="223">
        <f t="shared" si="37"/>
        <v>66.071428571428569</v>
      </c>
      <c r="BB46" s="223">
        <f t="shared" si="37"/>
        <v>90.099009900990097</v>
      </c>
      <c r="BC46" s="223">
        <f t="shared" si="37"/>
        <v>55.555555555555557</v>
      </c>
      <c r="BD46" s="223">
        <f t="shared" si="37"/>
        <v>60</v>
      </c>
      <c r="BE46" s="223">
        <f t="shared" si="37"/>
        <v>82.666666666666657</v>
      </c>
      <c r="BF46" s="223">
        <f t="shared" si="37"/>
        <v>70</v>
      </c>
      <c r="BG46" s="223">
        <f t="shared" si="37"/>
        <v>80</v>
      </c>
      <c r="BH46" s="223" t="str">
        <f t="shared" si="37"/>
        <v>-</v>
      </c>
      <c r="BI46" s="223">
        <f t="shared" si="37"/>
        <v>100</v>
      </c>
      <c r="BJ46" s="223">
        <f t="shared" si="37"/>
        <v>55.555555555555557</v>
      </c>
      <c r="BK46" s="223" t="str">
        <f t="shared" si="37"/>
        <v>-</v>
      </c>
      <c r="BL46" s="223" t="str">
        <f t="shared" si="37"/>
        <v>-</v>
      </c>
      <c r="BM46" s="223" t="str">
        <f t="shared" si="37"/>
        <v>-</v>
      </c>
      <c r="BN46" s="223" t="str">
        <f t="shared" si="37"/>
        <v>-</v>
      </c>
      <c r="BO46" s="223" t="str">
        <f t="shared" si="37"/>
        <v>-</v>
      </c>
      <c r="BP46" s="270">
        <f t="shared" ref="BP46:BP47" si="38">AVERAGE(P46:BO46)</f>
        <v>69.456149414693158</v>
      </c>
    </row>
    <row r="47" spans="1:68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8"/>
      <c r="N47" s="288"/>
      <c r="O47" s="224" t="s">
        <v>937</v>
      </c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>
        <v>0</v>
      </c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122">
        <f t="shared" si="38"/>
        <v>0</v>
      </c>
    </row>
    <row r="48" spans="1:68" ht="12.75" customHeight="1" x14ac:dyDescent="0.2">
      <c r="A48" s="304" t="s">
        <v>16</v>
      </c>
      <c r="B48" s="304" t="s">
        <v>1452</v>
      </c>
      <c r="C48" s="304" t="s">
        <v>170</v>
      </c>
      <c r="D48" s="304" t="s">
        <v>303</v>
      </c>
      <c r="E48" s="304" t="s">
        <v>411</v>
      </c>
      <c r="F48" s="304" t="s">
        <v>412</v>
      </c>
      <c r="G48" s="304" t="s">
        <v>413</v>
      </c>
      <c r="H48" s="305" t="s">
        <v>365</v>
      </c>
      <c r="I48" s="304" t="s">
        <v>414</v>
      </c>
      <c r="J48" s="304"/>
      <c r="K48" s="304"/>
      <c r="L48" s="304"/>
      <c r="M48" s="303"/>
      <c r="N48" s="303">
        <v>4</v>
      </c>
      <c r="O48" s="219" t="s">
        <v>934</v>
      </c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59">
        <v>0</v>
      </c>
      <c r="AL48" s="220">
        <v>0</v>
      </c>
      <c r="AM48" s="220"/>
      <c r="AN48" s="220">
        <v>0</v>
      </c>
      <c r="AO48" s="220">
        <v>0</v>
      </c>
      <c r="AP48" s="226">
        <f>5/4</f>
        <v>1.25</v>
      </c>
      <c r="AQ48" s="220">
        <v>0</v>
      </c>
      <c r="AR48" s="226">
        <f>2/4</f>
        <v>0.5</v>
      </c>
      <c r="AS48" s="226">
        <f>79/4</f>
        <v>19.75</v>
      </c>
      <c r="AT48" s="226">
        <f>236/4</f>
        <v>59</v>
      </c>
      <c r="AU48" s="226">
        <f>177/4</f>
        <v>44.25</v>
      </c>
      <c r="AV48" s="226">
        <v>55</v>
      </c>
      <c r="AW48" s="220"/>
      <c r="AX48" s="226">
        <v>13.25</v>
      </c>
      <c r="AY48" s="220"/>
      <c r="AZ48" s="226">
        <v>55.5</v>
      </c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132">
        <f t="shared" ref="BP48:BP50" si="39">SUM(P48:BO48)</f>
        <v>248.5</v>
      </c>
    </row>
    <row r="49" spans="1:68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88"/>
      <c r="O49" s="219" t="s">
        <v>935</v>
      </c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6">
        <f>2/4</f>
        <v>0.5</v>
      </c>
      <c r="AL49" s="226">
        <f>1/4</f>
        <v>0.25</v>
      </c>
      <c r="AM49" s="220"/>
      <c r="AN49" s="220">
        <v>0</v>
      </c>
      <c r="AO49" s="226">
        <f>1/4</f>
        <v>0.25</v>
      </c>
      <c r="AP49" s="226">
        <f>9/4</f>
        <v>2.25</v>
      </c>
      <c r="AQ49" s="226">
        <f>2/4</f>
        <v>0.5</v>
      </c>
      <c r="AR49" s="226">
        <f>10/4</f>
        <v>2.5</v>
      </c>
      <c r="AS49" s="226">
        <f>52/4</f>
        <v>13</v>
      </c>
      <c r="AT49" s="226">
        <f>108/4</f>
        <v>27</v>
      </c>
      <c r="AU49" s="226">
        <f>32/4</f>
        <v>8</v>
      </c>
      <c r="AV49" s="226">
        <v>10.5</v>
      </c>
      <c r="AW49" s="220"/>
      <c r="AX49" s="226">
        <v>5.5</v>
      </c>
      <c r="AY49" s="220"/>
      <c r="AZ49" s="226">
        <v>42.3</v>
      </c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132">
        <f t="shared" si="39"/>
        <v>112.55</v>
      </c>
    </row>
    <row r="50" spans="1:68" ht="12.75" customHeigh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88"/>
      <c r="O50" s="221" t="s">
        <v>633</v>
      </c>
      <c r="P50" s="222" t="str">
        <f t="shared" ref="P50:BO50" si="40">IF(ISBLANK(P48),"-",P48+P49)</f>
        <v>-</v>
      </c>
      <c r="Q50" s="222" t="str">
        <f t="shared" si="40"/>
        <v>-</v>
      </c>
      <c r="R50" s="222" t="str">
        <f t="shared" si="40"/>
        <v>-</v>
      </c>
      <c r="S50" s="222" t="str">
        <f t="shared" si="40"/>
        <v>-</v>
      </c>
      <c r="T50" s="222" t="str">
        <f t="shared" si="40"/>
        <v>-</v>
      </c>
      <c r="U50" s="222" t="str">
        <f t="shared" si="40"/>
        <v>-</v>
      </c>
      <c r="V50" s="222" t="str">
        <f t="shared" si="40"/>
        <v>-</v>
      </c>
      <c r="W50" s="222" t="str">
        <f t="shared" si="40"/>
        <v>-</v>
      </c>
      <c r="X50" s="222" t="str">
        <f t="shared" si="40"/>
        <v>-</v>
      </c>
      <c r="Y50" s="222" t="str">
        <f t="shared" si="40"/>
        <v>-</v>
      </c>
      <c r="Z50" s="222" t="str">
        <f t="shared" si="40"/>
        <v>-</v>
      </c>
      <c r="AA50" s="222" t="str">
        <f t="shared" si="40"/>
        <v>-</v>
      </c>
      <c r="AB50" s="222" t="str">
        <f t="shared" si="40"/>
        <v>-</v>
      </c>
      <c r="AC50" s="222" t="str">
        <f t="shared" si="40"/>
        <v>-</v>
      </c>
      <c r="AD50" s="222" t="str">
        <f t="shared" si="40"/>
        <v>-</v>
      </c>
      <c r="AE50" s="222" t="str">
        <f t="shared" si="40"/>
        <v>-</v>
      </c>
      <c r="AF50" s="222" t="str">
        <f t="shared" si="40"/>
        <v>-</v>
      </c>
      <c r="AG50" s="222" t="str">
        <f t="shared" si="40"/>
        <v>-</v>
      </c>
      <c r="AH50" s="222" t="str">
        <f t="shared" si="40"/>
        <v>-</v>
      </c>
      <c r="AI50" s="222" t="str">
        <f t="shared" si="40"/>
        <v>-</v>
      </c>
      <c r="AJ50" s="222" t="str">
        <f t="shared" si="40"/>
        <v>-</v>
      </c>
      <c r="AK50" s="222">
        <f t="shared" si="40"/>
        <v>0.5</v>
      </c>
      <c r="AL50" s="222">
        <f t="shared" si="40"/>
        <v>0.25</v>
      </c>
      <c r="AM50" s="222" t="str">
        <f t="shared" si="40"/>
        <v>-</v>
      </c>
      <c r="AN50" s="222">
        <f t="shared" si="40"/>
        <v>0</v>
      </c>
      <c r="AO50" s="222">
        <f t="shared" si="40"/>
        <v>0.25</v>
      </c>
      <c r="AP50" s="222">
        <f t="shared" si="40"/>
        <v>3.5</v>
      </c>
      <c r="AQ50" s="222">
        <f t="shared" si="40"/>
        <v>0.5</v>
      </c>
      <c r="AR50" s="222">
        <f t="shared" si="40"/>
        <v>3</v>
      </c>
      <c r="AS50" s="222">
        <f t="shared" si="40"/>
        <v>32.75</v>
      </c>
      <c r="AT50" s="222">
        <f t="shared" si="40"/>
        <v>86</v>
      </c>
      <c r="AU50" s="222">
        <f t="shared" si="40"/>
        <v>52.25</v>
      </c>
      <c r="AV50" s="222">
        <f t="shared" si="40"/>
        <v>65.5</v>
      </c>
      <c r="AW50" s="222" t="str">
        <f t="shared" si="40"/>
        <v>-</v>
      </c>
      <c r="AX50" s="222">
        <f t="shared" si="40"/>
        <v>18.75</v>
      </c>
      <c r="AY50" s="222" t="str">
        <f t="shared" si="40"/>
        <v>-</v>
      </c>
      <c r="AZ50" s="222">
        <f t="shared" si="40"/>
        <v>97.8</v>
      </c>
      <c r="BA50" s="222" t="str">
        <f t="shared" si="40"/>
        <v>-</v>
      </c>
      <c r="BB50" s="222" t="str">
        <f t="shared" si="40"/>
        <v>-</v>
      </c>
      <c r="BC50" s="222" t="str">
        <f t="shared" si="40"/>
        <v>-</v>
      </c>
      <c r="BD50" s="222" t="str">
        <f t="shared" si="40"/>
        <v>-</v>
      </c>
      <c r="BE50" s="222" t="str">
        <f t="shared" si="40"/>
        <v>-</v>
      </c>
      <c r="BF50" s="222" t="str">
        <f t="shared" si="40"/>
        <v>-</v>
      </c>
      <c r="BG50" s="222" t="str">
        <f t="shared" si="40"/>
        <v>-</v>
      </c>
      <c r="BH50" s="222" t="str">
        <f t="shared" si="40"/>
        <v>-</v>
      </c>
      <c r="BI50" s="222" t="str">
        <f t="shared" si="40"/>
        <v>-</v>
      </c>
      <c r="BJ50" s="222" t="str">
        <f t="shared" si="40"/>
        <v>-</v>
      </c>
      <c r="BK50" s="222" t="str">
        <f t="shared" si="40"/>
        <v>-</v>
      </c>
      <c r="BL50" s="222" t="str">
        <f t="shared" si="40"/>
        <v>-</v>
      </c>
      <c r="BM50" s="222" t="str">
        <f t="shared" si="40"/>
        <v>-</v>
      </c>
      <c r="BN50" s="222" t="str">
        <f t="shared" si="40"/>
        <v>-</v>
      </c>
      <c r="BO50" s="222" t="str">
        <f t="shared" si="40"/>
        <v>-</v>
      </c>
      <c r="BP50" s="133">
        <f t="shared" si="39"/>
        <v>361.05</v>
      </c>
    </row>
    <row r="51" spans="1:68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88"/>
      <c r="O51" s="219" t="s">
        <v>936</v>
      </c>
      <c r="P51" s="223" t="str">
        <f t="shared" ref="P51:BO51" si="41">IF(ISNUMBER(P50),(IF(P50&gt;0,(100/(P48+P49))*P48,"-")),"-")</f>
        <v>-</v>
      </c>
      <c r="Q51" s="223" t="str">
        <f t="shared" si="41"/>
        <v>-</v>
      </c>
      <c r="R51" s="223" t="str">
        <f t="shared" si="41"/>
        <v>-</v>
      </c>
      <c r="S51" s="223" t="str">
        <f t="shared" si="41"/>
        <v>-</v>
      </c>
      <c r="T51" s="223" t="str">
        <f t="shared" si="41"/>
        <v>-</v>
      </c>
      <c r="U51" s="223" t="str">
        <f t="shared" si="41"/>
        <v>-</v>
      </c>
      <c r="V51" s="223" t="str">
        <f t="shared" si="41"/>
        <v>-</v>
      </c>
      <c r="W51" s="223" t="str">
        <f t="shared" si="41"/>
        <v>-</v>
      </c>
      <c r="X51" s="223" t="str">
        <f t="shared" si="41"/>
        <v>-</v>
      </c>
      <c r="Y51" s="223" t="str">
        <f t="shared" si="41"/>
        <v>-</v>
      </c>
      <c r="Z51" s="223" t="str">
        <f t="shared" si="41"/>
        <v>-</v>
      </c>
      <c r="AA51" s="223" t="str">
        <f t="shared" si="41"/>
        <v>-</v>
      </c>
      <c r="AB51" s="223" t="str">
        <f t="shared" si="41"/>
        <v>-</v>
      </c>
      <c r="AC51" s="223" t="str">
        <f t="shared" si="41"/>
        <v>-</v>
      </c>
      <c r="AD51" s="223" t="str">
        <f t="shared" si="41"/>
        <v>-</v>
      </c>
      <c r="AE51" s="223" t="str">
        <f t="shared" si="41"/>
        <v>-</v>
      </c>
      <c r="AF51" s="223" t="str">
        <f t="shared" si="41"/>
        <v>-</v>
      </c>
      <c r="AG51" s="223" t="str">
        <f t="shared" si="41"/>
        <v>-</v>
      </c>
      <c r="AH51" s="223" t="str">
        <f t="shared" si="41"/>
        <v>-</v>
      </c>
      <c r="AI51" s="223" t="str">
        <f t="shared" si="41"/>
        <v>-</v>
      </c>
      <c r="AJ51" s="223" t="str">
        <f t="shared" si="41"/>
        <v>-</v>
      </c>
      <c r="AK51" s="223">
        <f t="shared" si="41"/>
        <v>0</v>
      </c>
      <c r="AL51" s="223">
        <f t="shared" si="41"/>
        <v>0</v>
      </c>
      <c r="AM51" s="223" t="str">
        <f t="shared" si="41"/>
        <v>-</v>
      </c>
      <c r="AN51" s="223" t="str">
        <f t="shared" si="41"/>
        <v>-</v>
      </c>
      <c r="AO51" s="223">
        <f t="shared" si="41"/>
        <v>0</v>
      </c>
      <c r="AP51" s="223">
        <f t="shared" si="41"/>
        <v>35.714285714285715</v>
      </c>
      <c r="AQ51" s="223">
        <f t="shared" si="41"/>
        <v>0</v>
      </c>
      <c r="AR51" s="223">
        <f t="shared" si="41"/>
        <v>16.666666666666668</v>
      </c>
      <c r="AS51" s="223">
        <f t="shared" si="41"/>
        <v>60.305343511450388</v>
      </c>
      <c r="AT51" s="223">
        <f t="shared" si="41"/>
        <v>68.604651162790702</v>
      </c>
      <c r="AU51" s="223">
        <f t="shared" si="41"/>
        <v>84.68899521531101</v>
      </c>
      <c r="AV51" s="223">
        <f t="shared" si="41"/>
        <v>83.969465648854964</v>
      </c>
      <c r="AW51" s="223" t="str">
        <f t="shared" si="41"/>
        <v>-</v>
      </c>
      <c r="AX51" s="223">
        <f t="shared" si="41"/>
        <v>70.666666666666657</v>
      </c>
      <c r="AY51" s="223" t="str">
        <f t="shared" si="41"/>
        <v>-</v>
      </c>
      <c r="AZ51" s="223">
        <f t="shared" si="41"/>
        <v>56.74846625766871</v>
      </c>
      <c r="BA51" s="223" t="str">
        <f t="shared" si="41"/>
        <v>-</v>
      </c>
      <c r="BB51" s="223" t="str">
        <f t="shared" si="41"/>
        <v>-</v>
      </c>
      <c r="BC51" s="223" t="str">
        <f t="shared" si="41"/>
        <v>-</v>
      </c>
      <c r="BD51" s="223" t="str">
        <f t="shared" si="41"/>
        <v>-</v>
      </c>
      <c r="BE51" s="223" t="str">
        <f t="shared" si="41"/>
        <v>-</v>
      </c>
      <c r="BF51" s="223" t="str">
        <f t="shared" si="41"/>
        <v>-</v>
      </c>
      <c r="BG51" s="223" t="str">
        <f t="shared" si="41"/>
        <v>-</v>
      </c>
      <c r="BH51" s="223" t="str">
        <f t="shared" si="41"/>
        <v>-</v>
      </c>
      <c r="BI51" s="223" t="str">
        <f t="shared" si="41"/>
        <v>-</v>
      </c>
      <c r="BJ51" s="223" t="str">
        <f t="shared" si="41"/>
        <v>-</v>
      </c>
      <c r="BK51" s="223" t="str">
        <f t="shared" si="41"/>
        <v>-</v>
      </c>
      <c r="BL51" s="223" t="str">
        <f t="shared" si="41"/>
        <v>-</v>
      </c>
      <c r="BM51" s="223" t="str">
        <f t="shared" si="41"/>
        <v>-</v>
      </c>
      <c r="BN51" s="223" t="str">
        <f t="shared" si="41"/>
        <v>-</v>
      </c>
      <c r="BO51" s="223" t="str">
        <f t="shared" si="41"/>
        <v>-</v>
      </c>
      <c r="BP51" s="270">
        <f t="shared" ref="BP51:BP52" si="42">AVERAGE(P51:BO51)</f>
        <v>39.780378403641237</v>
      </c>
    </row>
    <row r="52" spans="1:68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8"/>
      <c r="N52" s="288"/>
      <c r="O52" s="224" t="s">
        <v>937</v>
      </c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122" t="e">
        <f t="shared" si="42"/>
        <v>#DIV/0!</v>
      </c>
    </row>
    <row r="53" spans="1:68" ht="12.75" customHeight="1" x14ac:dyDescent="0.2">
      <c r="A53" s="304" t="s">
        <v>16</v>
      </c>
      <c r="B53" s="304" t="s">
        <v>1453</v>
      </c>
      <c r="C53" s="304" t="s">
        <v>170</v>
      </c>
      <c r="D53" s="304" t="s">
        <v>303</v>
      </c>
      <c r="E53" s="304" t="s">
        <v>316</v>
      </c>
      <c r="F53" s="304" t="s">
        <v>415</v>
      </c>
      <c r="G53" s="304" t="s">
        <v>416</v>
      </c>
      <c r="H53" s="305" t="s">
        <v>365</v>
      </c>
      <c r="I53" s="304" t="s">
        <v>417</v>
      </c>
      <c r="J53" s="304"/>
      <c r="K53" s="304"/>
      <c r="L53" s="304"/>
      <c r="M53" s="303"/>
      <c r="N53" s="303">
        <v>1</v>
      </c>
      <c r="O53" s="219" t="s">
        <v>934</v>
      </c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1">
        <v>2</v>
      </c>
      <c r="AS53" s="231">
        <v>25</v>
      </c>
      <c r="AT53" s="231">
        <v>30</v>
      </c>
      <c r="AU53" s="231">
        <v>6</v>
      </c>
      <c r="AV53" s="231">
        <v>14</v>
      </c>
      <c r="AW53" s="231">
        <v>6</v>
      </c>
      <c r="AX53" s="231">
        <v>33</v>
      </c>
      <c r="AY53" s="231">
        <v>24</v>
      </c>
      <c r="AZ53" s="231">
        <v>71</v>
      </c>
      <c r="BA53" s="231">
        <v>82</v>
      </c>
      <c r="BB53" s="231">
        <v>88</v>
      </c>
      <c r="BC53" s="231">
        <v>74</v>
      </c>
      <c r="BD53" s="231">
        <v>19</v>
      </c>
      <c r="BE53" s="231">
        <v>127</v>
      </c>
      <c r="BF53" s="231">
        <v>83</v>
      </c>
      <c r="BG53" s="231">
        <v>79</v>
      </c>
      <c r="BH53" s="231">
        <v>1</v>
      </c>
      <c r="BI53" s="231">
        <v>320</v>
      </c>
      <c r="BJ53" s="231">
        <v>66</v>
      </c>
      <c r="BK53" s="230">
        <v>0</v>
      </c>
      <c r="BL53" s="230">
        <v>0</v>
      </c>
      <c r="BM53" s="230">
        <v>0</v>
      </c>
      <c r="BN53" s="231">
        <v>3</v>
      </c>
      <c r="BO53" s="231">
        <v>2</v>
      </c>
      <c r="BP53" s="132">
        <f t="shared" ref="BP53:BP55" si="43">SUM(P53:BO53)</f>
        <v>1155</v>
      </c>
    </row>
    <row r="54" spans="1:68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88"/>
      <c r="O54" s="219" t="s">
        <v>935</v>
      </c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1">
        <v>10</v>
      </c>
      <c r="AS54" s="231">
        <v>18</v>
      </c>
      <c r="AT54" s="231">
        <v>12</v>
      </c>
      <c r="AU54" s="231">
        <v>2</v>
      </c>
      <c r="AV54" s="231">
        <v>6</v>
      </c>
      <c r="AW54" s="231">
        <v>6</v>
      </c>
      <c r="AX54" s="231">
        <v>28</v>
      </c>
      <c r="AY54" s="231">
        <v>9</v>
      </c>
      <c r="AZ54" s="231">
        <v>13</v>
      </c>
      <c r="BA54" s="231">
        <v>29</v>
      </c>
      <c r="BB54" s="231">
        <v>12</v>
      </c>
      <c r="BC54" s="231">
        <v>15</v>
      </c>
      <c r="BD54" s="231">
        <v>3</v>
      </c>
      <c r="BE54" s="231">
        <v>7</v>
      </c>
      <c r="BF54" s="231">
        <v>12</v>
      </c>
      <c r="BG54" s="231">
        <v>16</v>
      </c>
      <c r="BH54" s="231">
        <v>2</v>
      </c>
      <c r="BI54" s="231">
        <v>69</v>
      </c>
      <c r="BJ54" s="231">
        <v>16</v>
      </c>
      <c r="BK54" s="230">
        <v>0</v>
      </c>
      <c r="BL54" s="230">
        <v>0</v>
      </c>
      <c r="BM54" s="230">
        <v>0</v>
      </c>
      <c r="BN54" s="231">
        <v>2</v>
      </c>
      <c r="BO54" s="231">
        <v>2</v>
      </c>
      <c r="BP54" s="132">
        <f t="shared" si="43"/>
        <v>289</v>
      </c>
    </row>
    <row r="55" spans="1:68" ht="12.75" customHeigh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88"/>
      <c r="O55" s="221" t="s">
        <v>633</v>
      </c>
      <c r="P55" s="222" t="str">
        <f t="shared" ref="P55:BO55" si="44">IF(ISBLANK(P53),"-",P53+P54)</f>
        <v>-</v>
      </c>
      <c r="Q55" s="222" t="str">
        <f t="shared" si="44"/>
        <v>-</v>
      </c>
      <c r="R55" s="222" t="str">
        <f t="shared" si="44"/>
        <v>-</v>
      </c>
      <c r="S55" s="222" t="str">
        <f t="shared" si="44"/>
        <v>-</v>
      </c>
      <c r="T55" s="222" t="str">
        <f t="shared" si="44"/>
        <v>-</v>
      </c>
      <c r="U55" s="222" t="str">
        <f t="shared" si="44"/>
        <v>-</v>
      </c>
      <c r="V55" s="222" t="str">
        <f t="shared" si="44"/>
        <v>-</v>
      </c>
      <c r="W55" s="222" t="str">
        <f t="shared" si="44"/>
        <v>-</v>
      </c>
      <c r="X55" s="222" t="str">
        <f t="shared" si="44"/>
        <v>-</v>
      </c>
      <c r="Y55" s="222" t="str">
        <f t="shared" si="44"/>
        <v>-</v>
      </c>
      <c r="Z55" s="222" t="str">
        <f t="shared" si="44"/>
        <v>-</v>
      </c>
      <c r="AA55" s="222" t="str">
        <f t="shared" si="44"/>
        <v>-</v>
      </c>
      <c r="AB55" s="222" t="str">
        <f t="shared" si="44"/>
        <v>-</v>
      </c>
      <c r="AC55" s="222" t="str">
        <f t="shared" si="44"/>
        <v>-</v>
      </c>
      <c r="AD55" s="222" t="str">
        <f t="shared" si="44"/>
        <v>-</v>
      </c>
      <c r="AE55" s="222" t="str">
        <f t="shared" si="44"/>
        <v>-</v>
      </c>
      <c r="AF55" s="222" t="str">
        <f t="shared" si="44"/>
        <v>-</v>
      </c>
      <c r="AG55" s="222" t="str">
        <f t="shared" si="44"/>
        <v>-</v>
      </c>
      <c r="AH55" s="222" t="str">
        <f t="shared" si="44"/>
        <v>-</v>
      </c>
      <c r="AI55" s="222" t="str">
        <f t="shared" si="44"/>
        <v>-</v>
      </c>
      <c r="AJ55" s="222" t="str">
        <f t="shared" si="44"/>
        <v>-</v>
      </c>
      <c r="AK55" s="222" t="str">
        <f t="shared" si="44"/>
        <v>-</v>
      </c>
      <c r="AL55" s="222" t="str">
        <f t="shared" si="44"/>
        <v>-</v>
      </c>
      <c r="AM55" s="222" t="str">
        <f t="shared" si="44"/>
        <v>-</v>
      </c>
      <c r="AN55" s="222" t="str">
        <f t="shared" si="44"/>
        <v>-</v>
      </c>
      <c r="AO55" s="222" t="str">
        <f t="shared" si="44"/>
        <v>-</v>
      </c>
      <c r="AP55" s="222" t="str">
        <f t="shared" si="44"/>
        <v>-</v>
      </c>
      <c r="AQ55" s="222" t="str">
        <f t="shared" si="44"/>
        <v>-</v>
      </c>
      <c r="AR55" s="222">
        <f t="shared" si="44"/>
        <v>12</v>
      </c>
      <c r="AS55" s="222">
        <f t="shared" si="44"/>
        <v>43</v>
      </c>
      <c r="AT55" s="222">
        <f t="shared" si="44"/>
        <v>42</v>
      </c>
      <c r="AU55" s="222">
        <f t="shared" si="44"/>
        <v>8</v>
      </c>
      <c r="AV55" s="222">
        <f t="shared" si="44"/>
        <v>20</v>
      </c>
      <c r="AW55" s="222">
        <f t="shared" si="44"/>
        <v>12</v>
      </c>
      <c r="AX55" s="222">
        <f t="shared" si="44"/>
        <v>61</v>
      </c>
      <c r="AY55" s="222">
        <f t="shared" si="44"/>
        <v>33</v>
      </c>
      <c r="AZ55" s="222">
        <f t="shared" si="44"/>
        <v>84</v>
      </c>
      <c r="BA55" s="222">
        <f t="shared" si="44"/>
        <v>111</v>
      </c>
      <c r="BB55" s="222">
        <f t="shared" si="44"/>
        <v>100</v>
      </c>
      <c r="BC55" s="222">
        <f t="shared" si="44"/>
        <v>89</v>
      </c>
      <c r="BD55" s="222">
        <f t="shared" si="44"/>
        <v>22</v>
      </c>
      <c r="BE55" s="222">
        <f t="shared" si="44"/>
        <v>134</v>
      </c>
      <c r="BF55" s="222">
        <f t="shared" si="44"/>
        <v>95</v>
      </c>
      <c r="BG55" s="222">
        <f t="shared" si="44"/>
        <v>95</v>
      </c>
      <c r="BH55" s="222">
        <f t="shared" si="44"/>
        <v>3</v>
      </c>
      <c r="BI55" s="222">
        <f t="shared" si="44"/>
        <v>389</v>
      </c>
      <c r="BJ55" s="222">
        <f t="shared" si="44"/>
        <v>82</v>
      </c>
      <c r="BK55" s="222">
        <f t="shared" si="44"/>
        <v>0</v>
      </c>
      <c r="BL55" s="222">
        <f t="shared" si="44"/>
        <v>0</v>
      </c>
      <c r="BM55" s="222">
        <f t="shared" si="44"/>
        <v>0</v>
      </c>
      <c r="BN55" s="222">
        <f t="shared" si="44"/>
        <v>5</v>
      </c>
      <c r="BO55" s="222">
        <f t="shared" si="44"/>
        <v>4</v>
      </c>
      <c r="BP55" s="133">
        <f t="shared" si="43"/>
        <v>1444</v>
      </c>
    </row>
    <row r="56" spans="1:68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88"/>
      <c r="O56" s="219" t="s">
        <v>936</v>
      </c>
      <c r="P56" s="223" t="str">
        <f t="shared" ref="P56:BO56" si="45">IF(ISNUMBER(P55),(IF(P55&gt;0,(100/(P53+P54))*P53,"-")),"-")</f>
        <v>-</v>
      </c>
      <c r="Q56" s="223" t="str">
        <f t="shared" si="45"/>
        <v>-</v>
      </c>
      <c r="R56" s="223" t="str">
        <f t="shared" si="45"/>
        <v>-</v>
      </c>
      <c r="S56" s="223" t="str">
        <f t="shared" si="45"/>
        <v>-</v>
      </c>
      <c r="T56" s="223" t="str">
        <f t="shared" si="45"/>
        <v>-</v>
      </c>
      <c r="U56" s="223" t="str">
        <f t="shared" si="45"/>
        <v>-</v>
      </c>
      <c r="V56" s="223" t="str">
        <f t="shared" si="45"/>
        <v>-</v>
      </c>
      <c r="W56" s="223" t="str">
        <f t="shared" si="45"/>
        <v>-</v>
      </c>
      <c r="X56" s="223" t="str">
        <f t="shared" si="45"/>
        <v>-</v>
      </c>
      <c r="Y56" s="223" t="str">
        <f t="shared" si="45"/>
        <v>-</v>
      </c>
      <c r="Z56" s="223" t="str">
        <f t="shared" si="45"/>
        <v>-</v>
      </c>
      <c r="AA56" s="223" t="str">
        <f t="shared" si="45"/>
        <v>-</v>
      </c>
      <c r="AB56" s="223" t="str">
        <f t="shared" si="45"/>
        <v>-</v>
      </c>
      <c r="AC56" s="223" t="str">
        <f t="shared" si="45"/>
        <v>-</v>
      </c>
      <c r="AD56" s="223" t="str">
        <f t="shared" si="45"/>
        <v>-</v>
      </c>
      <c r="AE56" s="223" t="str">
        <f t="shared" si="45"/>
        <v>-</v>
      </c>
      <c r="AF56" s="223" t="str">
        <f t="shared" si="45"/>
        <v>-</v>
      </c>
      <c r="AG56" s="223" t="str">
        <f t="shared" si="45"/>
        <v>-</v>
      </c>
      <c r="AH56" s="223" t="str">
        <f t="shared" si="45"/>
        <v>-</v>
      </c>
      <c r="AI56" s="223" t="str">
        <f t="shared" si="45"/>
        <v>-</v>
      </c>
      <c r="AJ56" s="223" t="str">
        <f t="shared" si="45"/>
        <v>-</v>
      </c>
      <c r="AK56" s="223" t="str">
        <f t="shared" si="45"/>
        <v>-</v>
      </c>
      <c r="AL56" s="223" t="str">
        <f t="shared" si="45"/>
        <v>-</v>
      </c>
      <c r="AM56" s="223" t="str">
        <f t="shared" si="45"/>
        <v>-</v>
      </c>
      <c r="AN56" s="223" t="str">
        <f t="shared" si="45"/>
        <v>-</v>
      </c>
      <c r="AO56" s="223" t="str">
        <f t="shared" si="45"/>
        <v>-</v>
      </c>
      <c r="AP56" s="223" t="str">
        <f t="shared" si="45"/>
        <v>-</v>
      </c>
      <c r="AQ56" s="223" t="str">
        <f t="shared" si="45"/>
        <v>-</v>
      </c>
      <c r="AR56" s="223">
        <f t="shared" si="45"/>
        <v>16.666666666666668</v>
      </c>
      <c r="AS56" s="223">
        <f t="shared" si="45"/>
        <v>58.139534883720934</v>
      </c>
      <c r="AT56" s="223">
        <f t="shared" si="45"/>
        <v>71.428571428571431</v>
      </c>
      <c r="AU56" s="223">
        <f t="shared" si="45"/>
        <v>75</v>
      </c>
      <c r="AV56" s="223">
        <f t="shared" si="45"/>
        <v>70</v>
      </c>
      <c r="AW56" s="223">
        <f t="shared" si="45"/>
        <v>50</v>
      </c>
      <c r="AX56" s="223">
        <f t="shared" si="45"/>
        <v>54.098360655737707</v>
      </c>
      <c r="AY56" s="223">
        <f t="shared" si="45"/>
        <v>72.72727272727272</v>
      </c>
      <c r="AZ56" s="223">
        <f t="shared" si="45"/>
        <v>84.523809523809518</v>
      </c>
      <c r="BA56" s="223">
        <f t="shared" si="45"/>
        <v>73.873873873873876</v>
      </c>
      <c r="BB56" s="223">
        <f t="shared" si="45"/>
        <v>88</v>
      </c>
      <c r="BC56" s="223">
        <f t="shared" si="45"/>
        <v>83.146067415730343</v>
      </c>
      <c r="BD56" s="223">
        <f t="shared" si="45"/>
        <v>86.363636363636374</v>
      </c>
      <c r="BE56" s="223">
        <f t="shared" si="45"/>
        <v>94.776119402985074</v>
      </c>
      <c r="BF56" s="223">
        <f t="shared" si="45"/>
        <v>87.368421052631575</v>
      </c>
      <c r="BG56" s="223">
        <f t="shared" si="45"/>
        <v>83.157894736842096</v>
      </c>
      <c r="BH56" s="223">
        <f t="shared" si="45"/>
        <v>33.333333333333336</v>
      </c>
      <c r="BI56" s="223">
        <f t="shared" si="45"/>
        <v>82.262210796915156</v>
      </c>
      <c r="BJ56" s="223">
        <f t="shared" si="45"/>
        <v>80.487804878048777</v>
      </c>
      <c r="BK56" s="223" t="str">
        <f t="shared" si="45"/>
        <v>-</v>
      </c>
      <c r="BL56" s="223" t="str">
        <f t="shared" si="45"/>
        <v>-</v>
      </c>
      <c r="BM56" s="223" t="str">
        <f t="shared" si="45"/>
        <v>-</v>
      </c>
      <c r="BN56" s="223">
        <f t="shared" si="45"/>
        <v>60</v>
      </c>
      <c r="BO56" s="223">
        <f t="shared" si="45"/>
        <v>50</v>
      </c>
      <c r="BP56" s="270">
        <f t="shared" ref="BP56:BP57" si="46">AVERAGE(P56:BO56)</f>
        <v>69.302551320941689</v>
      </c>
    </row>
    <row r="57" spans="1:68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8"/>
      <c r="N57" s="288"/>
      <c r="O57" s="224" t="s">
        <v>937</v>
      </c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225"/>
      <c r="BP57" s="122" t="e">
        <f t="shared" si="46"/>
        <v>#DIV/0!</v>
      </c>
    </row>
    <row r="58" spans="1:68" ht="12.75" customHeight="1" x14ac:dyDescent="0.2">
      <c r="A58" s="304" t="s">
        <v>16</v>
      </c>
      <c r="B58" s="304" t="s">
        <v>1454</v>
      </c>
      <c r="C58" s="304" t="s">
        <v>170</v>
      </c>
      <c r="D58" s="304" t="s">
        <v>303</v>
      </c>
      <c r="E58" s="304" t="s">
        <v>418</v>
      </c>
      <c r="F58" s="304" t="s">
        <v>419</v>
      </c>
      <c r="G58" s="304" t="s">
        <v>420</v>
      </c>
      <c r="H58" s="305" t="s">
        <v>421</v>
      </c>
      <c r="I58" s="304" t="s">
        <v>422</v>
      </c>
      <c r="J58" s="304"/>
      <c r="K58" s="304"/>
      <c r="L58" s="304"/>
      <c r="M58" s="303"/>
      <c r="N58" s="303">
        <v>2</v>
      </c>
      <c r="O58" s="219" t="s">
        <v>934</v>
      </c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1">
        <v>4.5</v>
      </c>
      <c r="AW58" s="231">
        <v>0.5</v>
      </c>
      <c r="AX58" s="231">
        <v>5</v>
      </c>
      <c r="AY58" s="231">
        <v>6</v>
      </c>
      <c r="AZ58" s="231">
        <v>2</v>
      </c>
      <c r="BA58" s="231">
        <v>0.5</v>
      </c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132">
        <f t="shared" ref="BP58:BP60" si="47">SUM(P58:BO58)</f>
        <v>18.5</v>
      </c>
    </row>
    <row r="59" spans="1:68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88"/>
      <c r="O59" s="219" t="s">
        <v>935</v>
      </c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1">
        <v>3.5</v>
      </c>
      <c r="AW59" s="231">
        <v>3</v>
      </c>
      <c r="AX59" s="231">
        <v>6</v>
      </c>
      <c r="AY59" s="231">
        <v>6.5</v>
      </c>
      <c r="AZ59" s="231">
        <v>1</v>
      </c>
      <c r="BA59" s="231">
        <v>1</v>
      </c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132">
        <f t="shared" si="47"/>
        <v>21</v>
      </c>
    </row>
    <row r="60" spans="1:68" ht="12.75" customHeigh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88"/>
      <c r="O60" s="221" t="s">
        <v>633</v>
      </c>
      <c r="P60" s="222" t="str">
        <f t="shared" ref="P60:BO60" si="48">IF(ISBLANK(P58),"-",P58+P59)</f>
        <v>-</v>
      </c>
      <c r="Q60" s="222" t="str">
        <f t="shared" si="48"/>
        <v>-</v>
      </c>
      <c r="R60" s="222" t="str">
        <f t="shared" si="48"/>
        <v>-</v>
      </c>
      <c r="S60" s="222" t="str">
        <f t="shared" si="48"/>
        <v>-</v>
      </c>
      <c r="T60" s="222" t="str">
        <f t="shared" si="48"/>
        <v>-</v>
      </c>
      <c r="U60" s="222" t="str">
        <f t="shared" si="48"/>
        <v>-</v>
      </c>
      <c r="V60" s="222" t="str">
        <f t="shared" si="48"/>
        <v>-</v>
      </c>
      <c r="W60" s="222" t="str">
        <f t="shared" si="48"/>
        <v>-</v>
      </c>
      <c r="X60" s="222" t="str">
        <f t="shared" si="48"/>
        <v>-</v>
      </c>
      <c r="Y60" s="222" t="str">
        <f t="shared" si="48"/>
        <v>-</v>
      </c>
      <c r="Z60" s="222" t="str">
        <f t="shared" si="48"/>
        <v>-</v>
      </c>
      <c r="AA60" s="222" t="str">
        <f t="shared" si="48"/>
        <v>-</v>
      </c>
      <c r="AB60" s="222" t="str">
        <f t="shared" si="48"/>
        <v>-</v>
      </c>
      <c r="AC60" s="222" t="str">
        <f t="shared" si="48"/>
        <v>-</v>
      </c>
      <c r="AD60" s="222" t="str">
        <f t="shared" si="48"/>
        <v>-</v>
      </c>
      <c r="AE60" s="222" t="str">
        <f t="shared" si="48"/>
        <v>-</v>
      </c>
      <c r="AF60" s="222" t="str">
        <f t="shared" si="48"/>
        <v>-</v>
      </c>
      <c r="AG60" s="222" t="str">
        <f t="shared" si="48"/>
        <v>-</v>
      </c>
      <c r="AH60" s="222" t="str">
        <f t="shared" si="48"/>
        <v>-</v>
      </c>
      <c r="AI60" s="222" t="str">
        <f t="shared" si="48"/>
        <v>-</v>
      </c>
      <c r="AJ60" s="222" t="str">
        <f t="shared" si="48"/>
        <v>-</v>
      </c>
      <c r="AK60" s="222" t="str">
        <f t="shared" si="48"/>
        <v>-</v>
      </c>
      <c r="AL60" s="222" t="str">
        <f t="shared" si="48"/>
        <v>-</v>
      </c>
      <c r="AM60" s="222" t="str">
        <f t="shared" si="48"/>
        <v>-</v>
      </c>
      <c r="AN60" s="222" t="str">
        <f t="shared" si="48"/>
        <v>-</v>
      </c>
      <c r="AO60" s="222" t="str">
        <f t="shared" si="48"/>
        <v>-</v>
      </c>
      <c r="AP60" s="222" t="str">
        <f t="shared" si="48"/>
        <v>-</v>
      </c>
      <c r="AQ60" s="222" t="str">
        <f t="shared" si="48"/>
        <v>-</v>
      </c>
      <c r="AR60" s="222" t="str">
        <f t="shared" si="48"/>
        <v>-</v>
      </c>
      <c r="AS60" s="222" t="str">
        <f t="shared" si="48"/>
        <v>-</v>
      </c>
      <c r="AT60" s="222" t="str">
        <f t="shared" si="48"/>
        <v>-</v>
      </c>
      <c r="AU60" s="222" t="str">
        <f t="shared" si="48"/>
        <v>-</v>
      </c>
      <c r="AV60" s="222">
        <f t="shared" si="48"/>
        <v>8</v>
      </c>
      <c r="AW60" s="222">
        <f t="shared" si="48"/>
        <v>3.5</v>
      </c>
      <c r="AX60" s="222">
        <f t="shared" si="48"/>
        <v>11</v>
      </c>
      <c r="AY60" s="222">
        <f t="shared" si="48"/>
        <v>12.5</v>
      </c>
      <c r="AZ60" s="222">
        <f t="shared" si="48"/>
        <v>3</v>
      </c>
      <c r="BA60" s="222">
        <f t="shared" si="48"/>
        <v>1.5</v>
      </c>
      <c r="BB60" s="222" t="str">
        <f t="shared" si="48"/>
        <v>-</v>
      </c>
      <c r="BC60" s="222" t="str">
        <f t="shared" si="48"/>
        <v>-</v>
      </c>
      <c r="BD60" s="222" t="str">
        <f t="shared" si="48"/>
        <v>-</v>
      </c>
      <c r="BE60" s="222" t="str">
        <f t="shared" si="48"/>
        <v>-</v>
      </c>
      <c r="BF60" s="222" t="str">
        <f t="shared" si="48"/>
        <v>-</v>
      </c>
      <c r="BG60" s="222" t="str">
        <f t="shared" si="48"/>
        <v>-</v>
      </c>
      <c r="BH60" s="222" t="str">
        <f t="shared" si="48"/>
        <v>-</v>
      </c>
      <c r="BI60" s="222" t="str">
        <f t="shared" si="48"/>
        <v>-</v>
      </c>
      <c r="BJ60" s="222" t="str">
        <f t="shared" si="48"/>
        <v>-</v>
      </c>
      <c r="BK60" s="222" t="str">
        <f t="shared" si="48"/>
        <v>-</v>
      </c>
      <c r="BL60" s="222" t="str">
        <f t="shared" si="48"/>
        <v>-</v>
      </c>
      <c r="BM60" s="222" t="str">
        <f t="shared" si="48"/>
        <v>-</v>
      </c>
      <c r="BN60" s="222" t="str">
        <f t="shared" si="48"/>
        <v>-</v>
      </c>
      <c r="BO60" s="222" t="str">
        <f t="shared" si="48"/>
        <v>-</v>
      </c>
      <c r="BP60" s="133">
        <f t="shared" si="47"/>
        <v>39.5</v>
      </c>
    </row>
    <row r="61" spans="1:68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88"/>
      <c r="O61" s="219" t="s">
        <v>936</v>
      </c>
      <c r="P61" s="223" t="str">
        <f t="shared" ref="P61:BO61" si="49">IF(ISNUMBER(P60),(IF(P60&gt;0,(100/(P58+P59))*P58,"-")),"-")</f>
        <v>-</v>
      </c>
      <c r="Q61" s="223" t="str">
        <f t="shared" si="49"/>
        <v>-</v>
      </c>
      <c r="R61" s="223" t="str">
        <f t="shared" si="49"/>
        <v>-</v>
      </c>
      <c r="S61" s="223" t="str">
        <f t="shared" si="49"/>
        <v>-</v>
      </c>
      <c r="T61" s="223" t="str">
        <f t="shared" si="49"/>
        <v>-</v>
      </c>
      <c r="U61" s="223" t="str">
        <f t="shared" si="49"/>
        <v>-</v>
      </c>
      <c r="V61" s="223" t="str">
        <f t="shared" si="49"/>
        <v>-</v>
      </c>
      <c r="W61" s="223" t="str">
        <f t="shared" si="49"/>
        <v>-</v>
      </c>
      <c r="X61" s="223" t="str">
        <f t="shared" si="49"/>
        <v>-</v>
      </c>
      <c r="Y61" s="223" t="str">
        <f t="shared" si="49"/>
        <v>-</v>
      </c>
      <c r="Z61" s="223" t="str">
        <f t="shared" si="49"/>
        <v>-</v>
      </c>
      <c r="AA61" s="223" t="str">
        <f t="shared" si="49"/>
        <v>-</v>
      </c>
      <c r="AB61" s="223" t="str">
        <f t="shared" si="49"/>
        <v>-</v>
      </c>
      <c r="AC61" s="223" t="str">
        <f t="shared" si="49"/>
        <v>-</v>
      </c>
      <c r="AD61" s="223" t="str">
        <f t="shared" si="49"/>
        <v>-</v>
      </c>
      <c r="AE61" s="223" t="str">
        <f t="shared" si="49"/>
        <v>-</v>
      </c>
      <c r="AF61" s="223" t="str">
        <f t="shared" si="49"/>
        <v>-</v>
      </c>
      <c r="AG61" s="223" t="str">
        <f t="shared" si="49"/>
        <v>-</v>
      </c>
      <c r="AH61" s="223" t="str">
        <f t="shared" si="49"/>
        <v>-</v>
      </c>
      <c r="AI61" s="223" t="str">
        <f t="shared" si="49"/>
        <v>-</v>
      </c>
      <c r="AJ61" s="223" t="str">
        <f t="shared" si="49"/>
        <v>-</v>
      </c>
      <c r="AK61" s="223" t="str">
        <f t="shared" si="49"/>
        <v>-</v>
      </c>
      <c r="AL61" s="223" t="str">
        <f t="shared" si="49"/>
        <v>-</v>
      </c>
      <c r="AM61" s="223" t="str">
        <f t="shared" si="49"/>
        <v>-</v>
      </c>
      <c r="AN61" s="223" t="str">
        <f t="shared" si="49"/>
        <v>-</v>
      </c>
      <c r="AO61" s="223" t="str">
        <f t="shared" si="49"/>
        <v>-</v>
      </c>
      <c r="AP61" s="223" t="str">
        <f t="shared" si="49"/>
        <v>-</v>
      </c>
      <c r="AQ61" s="223" t="str">
        <f t="shared" si="49"/>
        <v>-</v>
      </c>
      <c r="AR61" s="223" t="str">
        <f t="shared" si="49"/>
        <v>-</v>
      </c>
      <c r="AS61" s="223" t="str">
        <f t="shared" si="49"/>
        <v>-</v>
      </c>
      <c r="AT61" s="223" t="str">
        <f t="shared" si="49"/>
        <v>-</v>
      </c>
      <c r="AU61" s="223" t="str">
        <f t="shared" si="49"/>
        <v>-</v>
      </c>
      <c r="AV61" s="223">
        <f t="shared" si="49"/>
        <v>56.25</v>
      </c>
      <c r="AW61" s="223">
        <f t="shared" si="49"/>
        <v>14.285714285714286</v>
      </c>
      <c r="AX61" s="223">
        <f t="shared" si="49"/>
        <v>45.45454545454546</v>
      </c>
      <c r="AY61" s="223">
        <f t="shared" si="49"/>
        <v>48</v>
      </c>
      <c r="AZ61" s="223">
        <f t="shared" si="49"/>
        <v>66.666666666666671</v>
      </c>
      <c r="BA61" s="223">
        <f t="shared" si="49"/>
        <v>33.333333333333336</v>
      </c>
      <c r="BB61" s="223" t="str">
        <f t="shared" si="49"/>
        <v>-</v>
      </c>
      <c r="BC61" s="223" t="str">
        <f t="shared" si="49"/>
        <v>-</v>
      </c>
      <c r="BD61" s="223" t="str">
        <f t="shared" si="49"/>
        <v>-</v>
      </c>
      <c r="BE61" s="223" t="str">
        <f t="shared" si="49"/>
        <v>-</v>
      </c>
      <c r="BF61" s="223" t="str">
        <f t="shared" si="49"/>
        <v>-</v>
      </c>
      <c r="BG61" s="223" t="str">
        <f t="shared" si="49"/>
        <v>-</v>
      </c>
      <c r="BH61" s="223" t="str">
        <f t="shared" si="49"/>
        <v>-</v>
      </c>
      <c r="BI61" s="223" t="str">
        <f t="shared" si="49"/>
        <v>-</v>
      </c>
      <c r="BJ61" s="223" t="str">
        <f t="shared" si="49"/>
        <v>-</v>
      </c>
      <c r="BK61" s="223" t="str">
        <f t="shared" si="49"/>
        <v>-</v>
      </c>
      <c r="BL61" s="223" t="str">
        <f t="shared" si="49"/>
        <v>-</v>
      </c>
      <c r="BM61" s="223" t="str">
        <f t="shared" si="49"/>
        <v>-</v>
      </c>
      <c r="BN61" s="223" t="str">
        <f t="shared" si="49"/>
        <v>-</v>
      </c>
      <c r="BO61" s="223" t="str">
        <f t="shared" si="49"/>
        <v>-</v>
      </c>
      <c r="BP61" s="270">
        <f t="shared" ref="BP61:BP62" si="50">AVERAGE(P61:BO61)</f>
        <v>43.998376623376622</v>
      </c>
    </row>
    <row r="62" spans="1:68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8"/>
      <c r="N62" s="288"/>
      <c r="O62" s="224" t="s">
        <v>937</v>
      </c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9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122" t="e">
        <f t="shared" si="50"/>
        <v>#DIV/0!</v>
      </c>
    </row>
    <row r="63" spans="1:68" ht="12.75" customHeight="1" x14ac:dyDescent="0.2">
      <c r="A63" s="304" t="s">
        <v>16</v>
      </c>
      <c r="B63" s="304" t="s">
        <v>1455</v>
      </c>
      <c r="C63" s="304" t="s">
        <v>170</v>
      </c>
      <c r="D63" s="304" t="s">
        <v>303</v>
      </c>
      <c r="E63" s="304" t="s">
        <v>423</v>
      </c>
      <c r="F63" s="304" t="s">
        <v>424</v>
      </c>
      <c r="G63" s="304" t="s">
        <v>425</v>
      </c>
      <c r="H63" s="305" t="s">
        <v>426</v>
      </c>
      <c r="I63" s="304" t="s">
        <v>323</v>
      </c>
      <c r="J63" s="304"/>
      <c r="K63" s="304"/>
      <c r="L63" s="304"/>
      <c r="M63" s="303"/>
      <c r="N63" s="303">
        <v>2</v>
      </c>
      <c r="O63" s="219" t="s">
        <v>934</v>
      </c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6">
        <f>29/3</f>
        <v>9.6666666666666661</v>
      </c>
      <c r="AV63" s="226">
        <v>4</v>
      </c>
      <c r="AW63" s="226">
        <v>19.75</v>
      </c>
      <c r="AX63" s="226">
        <v>20.75</v>
      </c>
      <c r="AY63" s="226">
        <v>15</v>
      </c>
      <c r="AZ63" s="226">
        <v>13.8</v>
      </c>
      <c r="BA63" s="226">
        <v>2.75</v>
      </c>
      <c r="BB63" s="226">
        <v>5</v>
      </c>
      <c r="BC63" s="220">
        <v>0</v>
      </c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132">
        <f t="shared" ref="BP63:BP65" si="51">SUM(P63:BO63)</f>
        <v>90.716666666666654</v>
      </c>
    </row>
    <row r="64" spans="1:68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88"/>
      <c r="O64" s="219" t="s">
        <v>935</v>
      </c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6">
        <f>18/3</f>
        <v>6</v>
      </c>
      <c r="AV64" s="226">
        <v>1.75</v>
      </c>
      <c r="AW64" s="226">
        <v>12</v>
      </c>
      <c r="AX64" s="226">
        <v>10.5</v>
      </c>
      <c r="AY64" s="226">
        <v>11.3</v>
      </c>
      <c r="AZ64" s="226">
        <v>10.8</v>
      </c>
      <c r="BA64" s="226">
        <v>2.75</v>
      </c>
      <c r="BB64" s="226">
        <v>7.25</v>
      </c>
      <c r="BC64" s="226">
        <v>0.75</v>
      </c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132">
        <f t="shared" si="51"/>
        <v>63.099999999999994</v>
      </c>
    </row>
    <row r="65" spans="1:68" ht="12.75" customHeigh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88"/>
      <c r="O65" s="221" t="s">
        <v>633</v>
      </c>
      <c r="P65" s="222" t="str">
        <f t="shared" ref="P65:BO65" si="52">IF(ISBLANK(P63),"-",P63+P64)</f>
        <v>-</v>
      </c>
      <c r="Q65" s="222" t="str">
        <f t="shared" si="52"/>
        <v>-</v>
      </c>
      <c r="R65" s="222" t="str">
        <f t="shared" si="52"/>
        <v>-</v>
      </c>
      <c r="S65" s="222" t="str">
        <f t="shared" si="52"/>
        <v>-</v>
      </c>
      <c r="T65" s="222" t="str">
        <f t="shared" si="52"/>
        <v>-</v>
      </c>
      <c r="U65" s="222" t="str">
        <f t="shared" si="52"/>
        <v>-</v>
      </c>
      <c r="V65" s="222" t="str">
        <f t="shared" si="52"/>
        <v>-</v>
      </c>
      <c r="W65" s="222" t="str">
        <f t="shared" si="52"/>
        <v>-</v>
      </c>
      <c r="X65" s="222" t="str">
        <f t="shared" si="52"/>
        <v>-</v>
      </c>
      <c r="Y65" s="222" t="str">
        <f t="shared" si="52"/>
        <v>-</v>
      </c>
      <c r="Z65" s="222" t="str">
        <f t="shared" si="52"/>
        <v>-</v>
      </c>
      <c r="AA65" s="222" t="str">
        <f t="shared" si="52"/>
        <v>-</v>
      </c>
      <c r="AB65" s="222" t="str">
        <f t="shared" si="52"/>
        <v>-</v>
      </c>
      <c r="AC65" s="222" t="str">
        <f t="shared" si="52"/>
        <v>-</v>
      </c>
      <c r="AD65" s="222" t="str">
        <f t="shared" si="52"/>
        <v>-</v>
      </c>
      <c r="AE65" s="222" t="str">
        <f t="shared" si="52"/>
        <v>-</v>
      </c>
      <c r="AF65" s="222" t="str">
        <f t="shared" si="52"/>
        <v>-</v>
      </c>
      <c r="AG65" s="222" t="str">
        <f t="shared" si="52"/>
        <v>-</v>
      </c>
      <c r="AH65" s="222" t="str">
        <f t="shared" si="52"/>
        <v>-</v>
      </c>
      <c r="AI65" s="222" t="str">
        <f t="shared" si="52"/>
        <v>-</v>
      </c>
      <c r="AJ65" s="222" t="str">
        <f t="shared" si="52"/>
        <v>-</v>
      </c>
      <c r="AK65" s="222" t="str">
        <f t="shared" si="52"/>
        <v>-</v>
      </c>
      <c r="AL65" s="222" t="str">
        <f t="shared" si="52"/>
        <v>-</v>
      </c>
      <c r="AM65" s="222" t="str">
        <f t="shared" si="52"/>
        <v>-</v>
      </c>
      <c r="AN65" s="222" t="str">
        <f t="shared" si="52"/>
        <v>-</v>
      </c>
      <c r="AO65" s="222" t="str">
        <f t="shared" si="52"/>
        <v>-</v>
      </c>
      <c r="AP65" s="222" t="str">
        <f t="shared" si="52"/>
        <v>-</v>
      </c>
      <c r="AQ65" s="222" t="str">
        <f t="shared" si="52"/>
        <v>-</v>
      </c>
      <c r="AR65" s="222" t="str">
        <f t="shared" si="52"/>
        <v>-</v>
      </c>
      <c r="AS65" s="222" t="str">
        <f t="shared" si="52"/>
        <v>-</v>
      </c>
      <c r="AT65" s="222" t="str">
        <f t="shared" si="52"/>
        <v>-</v>
      </c>
      <c r="AU65" s="222">
        <f t="shared" si="52"/>
        <v>15.666666666666666</v>
      </c>
      <c r="AV65" s="222">
        <f t="shared" si="52"/>
        <v>5.75</v>
      </c>
      <c r="AW65" s="222">
        <f t="shared" si="52"/>
        <v>31.75</v>
      </c>
      <c r="AX65" s="222">
        <f t="shared" si="52"/>
        <v>31.25</v>
      </c>
      <c r="AY65" s="222">
        <f t="shared" si="52"/>
        <v>26.3</v>
      </c>
      <c r="AZ65" s="222">
        <f t="shared" si="52"/>
        <v>24.6</v>
      </c>
      <c r="BA65" s="222">
        <f t="shared" si="52"/>
        <v>5.5</v>
      </c>
      <c r="BB65" s="222">
        <f t="shared" si="52"/>
        <v>12.25</v>
      </c>
      <c r="BC65" s="222">
        <f t="shared" si="52"/>
        <v>0.75</v>
      </c>
      <c r="BD65" s="222" t="str">
        <f t="shared" si="52"/>
        <v>-</v>
      </c>
      <c r="BE65" s="222" t="str">
        <f t="shared" si="52"/>
        <v>-</v>
      </c>
      <c r="BF65" s="222" t="str">
        <f t="shared" si="52"/>
        <v>-</v>
      </c>
      <c r="BG65" s="222" t="str">
        <f t="shared" si="52"/>
        <v>-</v>
      </c>
      <c r="BH65" s="222" t="str">
        <f t="shared" si="52"/>
        <v>-</v>
      </c>
      <c r="BI65" s="222" t="str">
        <f t="shared" si="52"/>
        <v>-</v>
      </c>
      <c r="BJ65" s="222" t="str">
        <f t="shared" si="52"/>
        <v>-</v>
      </c>
      <c r="BK65" s="222" t="str">
        <f t="shared" si="52"/>
        <v>-</v>
      </c>
      <c r="BL65" s="222" t="str">
        <f t="shared" si="52"/>
        <v>-</v>
      </c>
      <c r="BM65" s="222" t="str">
        <f t="shared" si="52"/>
        <v>-</v>
      </c>
      <c r="BN65" s="222" t="str">
        <f t="shared" si="52"/>
        <v>-</v>
      </c>
      <c r="BO65" s="222" t="str">
        <f t="shared" si="52"/>
        <v>-</v>
      </c>
      <c r="BP65" s="133">
        <f t="shared" si="51"/>
        <v>153.81666666666666</v>
      </c>
    </row>
    <row r="66" spans="1:68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88"/>
      <c r="O66" s="219" t="s">
        <v>936</v>
      </c>
      <c r="P66" s="223" t="str">
        <f t="shared" ref="P66:BO66" si="53">IF(ISNUMBER(P65),(IF(P65&gt;0,(100/(P63+P64))*P63,"-")),"-")</f>
        <v>-</v>
      </c>
      <c r="Q66" s="223" t="str">
        <f t="shared" si="53"/>
        <v>-</v>
      </c>
      <c r="R66" s="223" t="str">
        <f t="shared" si="53"/>
        <v>-</v>
      </c>
      <c r="S66" s="223" t="str">
        <f t="shared" si="53"/>
        <v>-</v>
      </c>
      <c r="T66" s="223" t="str">
        <f t="shared" si="53"/>
        <v>-</v>
      </c>
      <c r="U66" s="223" t="str">
        <f t="shared" si="53"/>
        <v>-</v>
      </c>
      <c r="V66" s="223" t="str">
        <f t="shared" si="53"/>
        <v>-</v>
      </c>
      <c r="W66" s="223" t="str">
        <f t="shared" si="53"/>
        <v>-</v>
      </c>
      <c r="X66" s="223" t="str">
        <f t="shared" si="53"/>
        <v>-</v>
      </c>
      <c r="Y66" s="223" t="str">
        <f t="shared" si="53"/>
        <v>-</v>
      </c>
      <c r="Z66" s="223" t="str">
        <f t="shared" si="53"/>
        <v>-</v>
      </c>
      <c r="AA66" s="223" t="str">
        <f t="shared" si="53"/>
        <v>-</v>
      </c>
      <c r="AB66" s="223" t="str">
        <f t="shared" si="53"/>
        <v>-</v>
      </c>
      <c r="AC66" s="223" t="str">
        <f t="shared" si="53"/>
        <v>-</v>
      </c>
      <c r="AD66" s="223" t="str">
        <f t="shared" si="53"/>
        <v>-</v>
      </c>
      <c r="AE66" s="223" t="str">
        <f t="shared" si="53"/>
        <v>-</v>
      </c>
      <c r="AF66" s="223" t="str">
        <f t="shared" si="53"/>
        <v>-</v>
      </c>
      <c r="AG66" s="223" t="str">
        <f t="shared" si="53"/>
        <v>-</v>
      </c>
      <c r="AH66" s="223" t="str">
        <f t="shared" si="53"/>
        <v>-</v>
      </c>
      <c r="AI66" s="223" t="str">
        <f t="shared" si="53"/>
        <v>-</v>
      </c>
      <c r="AJ66" s="223" t="str">
        <f t="shared" si="53"/>
        <v>-</v>
      </c>
      <c r="AK66" s="223" t="str">
        <f t="shared" si="53"/>
        <v>-</v>
      </c>
      <c r="AL66" s="223" t="str">
        <f t="shared" si="53"/>
        <v>-</v>
      </c>
      <c r="AM66" s="223" t="str">
        <f t="shared" si="53"/>
        <v>-</v>
      </c>
      <c r="AN66" s="223" t="str">
        <f t="shared" si="53"/>
        <v>-</v>
      </c>
      <c r="AO66" s="223" t="str">
        <f t="shared" si="53"/>
        <v>-</v>
      </c>
      <c r="AP66" s="223" t="str">
        <f t="shared" si="53"/>
        <v>-</v>
      </c>
      <c r="AQ66" s="223" t="str">
        <f t="shared" si="53"/>
        <v>-</v>
      </c>
      <c r="AR66" s="223" t="str">
        <f t="shared" si="53"/>
        <v>-</v>
      </c>
      <c r="AS66" s="223" t="str">
        <f t="shared" si="53"/>
        <v>-</v>
      </c>
      <c r="AT66" s="223" t="str">
        <f t="shared" si="53"/>
        <v>-</v>
      </c>
      <c r="AU66" s="223">
        <f t="shared" si="53"/>
        <v>61.702127659574465</v>
      </c>
      <c r="AV66" s="223">
        <f t="shared" si="53"/>
        <v>69.565217391304344</v>
      </c>
      <c r="AW66" s="223">
        <f t="shared" si="53"/>
        <v>62.204724409448822</v>
      </c>
      <c r="AX66" s="223">
        <f t="shared" si="53"/>
        <v>66.400000000000006</v>
      </c>
      <c r="AY66" s="223">
        <f t="shared" si="53"/>
        <v>57.034220532319395</v>
      </c>
      <c r="AZ66" s="223">
        <f t="shared" si="53"/>
        <v>56.097560975609753</v>
      </c>
      <c r="BA66" s="223">
        <f t="shared" si="53"/>
        <v>50.000000000000007</v>
      </c>
      <c r="BB66" s="223">
        <f t="shared" si="53"/>
        <v>40.816326530612244</v>
      </c>
      <c r="BC66" s="223">
        <f t="shared" si="53"/>
        <v>0</v>
      </c>
      <c r="BD66" s="223" t="str">
        <f t="shared" si="53"/>
        <v>-</v>
      </c>
      <c r="BE66" s="223" t="str">
        <f t="shared" si="53"/>
        <v>-</v>
      </c>
      <c r="BF66" s="223" t="str">
        <f t="shared" si="53"/>
        <v>-</v>
      </c>
      <c r="BG66" s="223" t="str">
        <f t="shared" si="53"/>
        <v>-</v>
      </c>
      <c r="BH66" s="223" t="str">
        <f t="shared" si="53"/>
        <v>-</v>
      </c>
      <c r="BI66" s="223" t="str">
        <f t="shared" si="53"/>
        <v>-</v>
      </c>
      <c r="BJ66" s="223" t="str">
        <f t="shared" si="53"/>
        <v>-</v>
      </c>
      <c r="BK66" s="223" t="str">
        <f t="shared" si="53"/>
        <v>-</v>
      </c>
      <c r="BL66" s="223" t="str">
        <f t="shared" si="53"/>
        <v>-</v>
      </c>
      <c r="BM66" s="223" t="str">
        <f t="shared" si="53"/>
        <v>-</v>
      </c>
      <c r="BN66" s="223" t="str">
        <f t="shared" si="53"/>
        <v>-</v>
      </c>
      <c r="BO66" s="223" t="str">
        <f t="shared" si="53"/>
        <v>-</v>
      </c>
      <c r="BP66" s="270">
        <f t="shared" ref="BP66:BP67" si="54">AVERAGE(P66:BO66)</f>
        <v>51.535575277652121</v>
      </c>
    </row>
    <row r="67" spans="1:68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8"/>
      <c r="N67" s="288"/>
      <c r="O67" s="224" t="s">
        <v>937</v>
      </c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9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122" t="e">
        <f t="shared" si="54"/>
        <v>#DIV/0!</v>
      </c>
    </row>
    <row r="68" spans="1:68" ht="12.75" customHeight="1" x14ac:dyDescent="0.2">
      <c r="A68" s="304" t="s">
        <v>16</v>
      </c>
      <c r="B68" s="304" t="s">
        <v>1456</v>
      </c>
      <c r="C68" s="304" t="s">
        <v>170</v>
      </c>
      <c r="D68" s="304" t="s">
        <v>303</v>
      </c>
      <c r="E68" s="304" t="s">
        <v>427</v>
      </c>
      <c r="F68" s="304" t="s">
        <v>428</v>
      </c>
      <c r="G68" s="304" t="s">
        <v>429</v>
      </c>
      <c r="H68" s="305" t="s">
        <v>430</v>
      </c>
      <c r="I68" s="304" t="s">
        <v>431</v>
      </c>
      <c r="J68" s="304"/>
      <c r="K68" s="304"/>
      <c r="L68" s="304"/>
      <c r="M68" s="303"/>
      <c r="N68" s="303">
        <v>2</v>
      </c>
      <c r="O68" s="219" t="s">
        <v>934</v>
      </c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1">
        <v>6.5</v>
      </c>
      <c r="AX68" s="231">
        <v>37</v>
      </c>
      <c r="AY68" s="231">
        <v>19.5</v>
      </c>
      <c r="AZ68" s="231">
        <v>11.5</v>
      </c>
      <c r="BA68" s="231">
        <v>22</v>
      </c>
      <c r="BB68" s="231">
        <v>18.5</v>
      </c>
      <c r="BC68" s="230">
        <v>0</v>
      </c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132">
        <f t="shared" ref="BP68:BP70" si="55">SUM(P68:BO68)</f>
        <v>115</v>
      </c>
    </row>
    <row r="69" spans="1:68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88"/>
      <c r="O69" s="219" t="s">
        <v>935</v>
      </c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1">
        <v>2.5</v>
      </c>
      <c r="AX69" s="231">
        <v>7</v>
      </c>
      <c r="AY69" s="231">
        <v>13.5</v>
      </c>
      <c r="AZ69" s="231">
        <v>1.5</v>
      </c>
      <c r="BA69" s="231">
        <v>10.5</v>
      </c>
      <c r="BB69" s="231">
        <v>6.5</v>
      </c>
      <c r="BC69" s="237">
        <v>0</v>
      </c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132">
        <f t="shared" si="55"/>
        <v>41.5</v>
      </c>
    </row>
    <row r="70" spans="1:68" ht="12.75" customHeigh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88"/>
      <c r="O70" s="221" t="s">
        <v>633</v>
      </c>
      <c r="P70" s="222" t="str">
        <f t="shared" ref="P70:BO70" si="56">IF(ISBLANK(P68),"-",P68+P69)</f>
        <v>-</v>
      </c>
      <c r="Q70" s="222" t="str">
        <f t="shared" si="56"/>
        <v>-</v>
      </c>
      <c r="R70" s="222" t="str">
        <f t="shared" si="56"/>
        <v>-</v>
      </c>
      <c r="S70" s="222" t="str">
        <f t="shared" si="56"/>
        <v>-</v>
      </c>
      <c r="T70" s="222" t="str">
        <f t="shared" si="56"/>
        <v>-</v>
      </c>
      <c r="U70" s="222" t="str">
        <f t="shared" si="56"/>
        <v>-</v>
      </c>
      <c r="V70" s="222" t="str">
        <f t="shared" si="56"/>
        <v>-</v>
      </c>
      <c r="W70" s="222" t="str">
        <f t="shared" si="56"/>
        <v>-</v>
      </c>
      <c r="X70" s="222" t="str">
        <f t="shared" si="56"/>
        <v>-</v>
      </c>
      <c r="Y70" s="222" t="str">
        <f t="shared" si="56"/>
        <v>-</v>
      </c>
      <c r="Z70" s="222" t="str">
        <f t="shared" si="56"/>
        <v>-</v>
      </c>
      <c r="AA70" s="222" t="str">
        <f t="shared" si="56"/>
        <v>-</v>
      </c>
      <c r="AB70" s="222" t="str">
        <f t="shared" si="56"/>
        <v>-</v>
      </c>
      <c r="AC70" s="222" t="str">
        <f t="shared" si="56"/>
        <v>-</v>
      </c>
      <c r="AD70" s="222" t="str">
        <f t="shared" si="56"/>
        <v>-</v>
      </c>
      <c r="AE70" s="222" t="str">
        <f t="shared" si="56"/>
        <v>-</v>
      </c>
      <c r="AF70" s="222" t="str">
        <f t="shared" si="56"/>
        <v>-</v>
      </c>
      <c r="AG70" s="222" t="str">
        <f t="shared" si="56"/>
        <v>-</v>
      </c>
      <c r="AH70" s="222" t="str">
        <f t="shared" si="56"/>
        <v>-</v>
      </c>
      <c r="AI70" s="222" t="str">
        <f t="shared" si="56"/>
        <v>-</v>
      </c>
      <c r="AJ70" s="222" t="str">
        <f t="shared" si="56"/>
        <v>-</v>
      </c>
      <c r="AK70" s="222" t="str">
        <f t="shared" si="56"/>
        <v>-</v>
      </c>
      <c r="AL70" s="222" t="str">
        <f t="shared" si="56"/>
        <v>-</v>
      </c>
      <c r="AM70" s="222" t="str">
        <f t="shared" si="56"/>
        <v>-</v>
      </c>
      <c r="AN70" s="222" t="str">
        <f t="shared" si="56"/>
        <v>-</v>
      </c>
      <c r="AO70" s="222" t="str">
        <f t="shared" si="56"/>
        <v>-</v>
      </c>
      <c r="AP70" s="222" t="str">
        <f t="shared" si="56"/>
        <v>-</v>
      </c>
      <c r="AQ70" s="222" t="str">
        <f t="shared" si="56"/>
        <v>-</v>
      </c>
      <c r="AR70" s="222" t="str">
        <f t="shared" si="56"/>
        <v>-</v>
      </c>
      <c r="AS70" s="222" t="str">
        <f t="shared" si="56"/>
        <v>-</v>
      </c>
      <c r="AT70" s="222" t="str">
        <f t="shared" si="56"/>
        <v>-</v>
      </c>
      <c r="AU70" s="222" t="str">
        <f t="shared" si="56"/>
        <v>-</v>
      </c>
      <c r="AV70" s="222" t="str">
        <f t="shared" si="56"/>
        <v>-</v>
      </c>
      <c r="AW70" s="222">
        <f t="shared" si="56"/>
        <v>9</v>
      </c>
      <c r="AX70" s="222">
        <f t="shared" si="56"/>
        <v>44</v>
      </c>
      <c r="AY70" s="222">
        <f t="shared" si="56"/>
        <v>33</v>
      </c>
      <c r="AZ70" s="222">
        <f t="shared" si="56"/>
        <v>13</v>
      </c>
      <c r="BA70" s="222">
        <f t="shared" si="56"/>
        <v>32.5</v>
      </c>
      <c r="BB70" s="222">
        <f t="shared" si="56"/>
        <v>25</v>
      </c>
      <c r="BC70" s="222">
        <f t="shared" si="56"/>
        <v>0</v>
      </c>
      <c r="BD70" s="222" t="str">
        <f t="shared" si="56"/>
        <v>-</v>
      </c>
      <c r="BE70" s="222" t="str">
        <f t="shared" si="56"/>
        <v>-</v>
      </c>
      <c r="BF70" s="222" t="str">
        <f t="shared" si="56"/>
        <v>-</v>
      </c>
      <c r="BG70" s="222" t="str">
        <f t="shared" si="56"/>
        <v>-</v>
      </c>
      <c r="BH70" s="222" t="str">
        <f t="shared" si="56"/>
        <v>-</v>
      </c>
      <c r="BI70" s="222" t="str">
        <f t="shared" si="56"/>
        <v>-</v>
      </c>
      <c r="BJ70" s="222" t="str">
        <f t="shared" si="56"/>
        <v>-</v>
      </c>
      <c r="BK70" s="222" t="str">
        <f t="shared" si="56"/>
        <v>-</v>
      </c>
      <c r="BL70" s="222" t="str">
        <f t="shared" si="56"/>
        <v>-</v>
      </c>
      <c r="BM70" s="222" t="str">
        <f t="shared" si="56"/>
        <v>-</v>
      </c>
      <c r="BN70" s="222" t="str">
        <f t="shared" si="56"/>
        <v>-</v>
      </c>
      <c r="BO70" s="222" t="str">
        <f t="shared" si="56"/>
        <v>-</v>
      </c>
      <c r="BP70" s="133">
        <f t="shared" si="55"/>
        <v>156.5</v>
      </c>
    </row>
    <row r="71" spans="1:68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88"/>
      <c r="O71" s="219" t="s">
        <v>936</v>
      </c>
      <c r="P71" s="223" t="str">
        <f t="shared" ref="P71:BO71" si="57">IF(ISNUMBER(P70),(IF(P70&gt;0,(100/(P68+P69))*P68,"-")),"-")</f>
        <v>-</v>
      </c>
      <c r="Q71" s="223" t="str">
        <f t="shared" si="57"/>
        <v>-</v>
      </c>
      <c r="R71" s="223" t="str">
        <f t="shared" si="57"/>
        <v>-</v>
      </c>
      <c r="S71" s="223" t="str">
        <f t="shared" si="57"/>
        <v>-</v>
      </c>
      <c r="T71" s="223" t="str">
        <f t="shared" si="57"/>
        <v>-</v>
      </c>
      <c r="U71" s="223" t="str">
        <f t="shared" si="57"/>
        <v>-</v>
      </c>
      <c r="V71" s="223" t="str">
        <f t="shared" si="57"/>
        <v>-</v>
      </c>
      <c r="W71" s="223" t="str">
        <f t="shared" si="57"/>
        <v>-</v>
      </c>
      <c r="X71" s="223" t="str">
        <f t="shared" si="57"/>
        <v>-</v>
      </c>
      <c r="Y71" s="223" t="str">
        <f t="shared" si="57"/>
        <v>-</v>
      </c>
      <c r="Z71" s="223" t="str">
        <f t="shared" si="57"/>
        <v>-</v>
      </c>
      <c r="AA71" s="223" t="str">
        <f t="shared" si="57"/>
        <v>-</v>
      </c>
      <c r="AB71" s="223" t="str">
        <f t="shared" si="57"/>
        <v>-</v>
      </c>
      <c r="AC71" s="223" t="str">
        <f t="shared" si="57"/>
        <v>-</v>
      </c>
      <c r="AD71" s="223" t="str">
        <f t="shared" si="57"/>
        <v>-</v>
      </c>
      <c r="AE71" s="223" t="str">
        <f t="shared" si="57"/>
        <v>-</v>
      </c>
      <c r="AF71" s="223" t="str">
        <f t="shared" si="57"/>
        <v>-</v>
      </c>
      <c r="AG71" s="223" t="str">
        <f t="shared" si="57"/>
        <v>-</v>
      </c>
      <c r="AH71" s="223" t="str">
        <f t="shared" si="57"/>
        <v>-</v>
      </c>
      <c r="AI71" s="223" t="str">
        <f t="shared" si="57"/>
        <v>-</v>
      </c>
      <c r="AJ71" s="223" t="str">
        <f t="shared" si="57"/>
        <v>-</v>
      </c>
      <c r="AK71" s="223" t="str">
        <f t="shared" si="57"/>
        <v>-</v>
      </c>
      <c r="AL71" s="223" t="str">
        <f t="shared" si="57"/>
        <v>-</v>
      </c>
      <c r="AM71" s="223" t="str">
        <f t="shared" si="57"/>
        <v>-</v>
      </c>
      <c r="AN71" s="223" t="str">
        <f t="shared" si="57"/>
        <v>-</v>
      </c>
      <c r="AO71" s="223" t="str">
        <f t="shared" si="57"/>
        <v>-</v>
      </c>
      <c r="AP71" s="223" t="str">
        <f t="shared" si="57"/>
        <v>-</v>
      </c>
      <c r="AQ71" s="223" t="str">
        <f t="shared" si="57"/>
        <v>-</v>
      </c>
      <c r="AR71" s="223" t="str">
        <f t="shared" si="57"/>
        <v>-</v>
      </c>
      <c r="AS71" s="223" t="str">
        <f t="shared" si="57"/>
        <v>-</v>
      </c>
      <c r="AT71" s="223" t="str">
        <f t="shared" si="57"/>
        <v>-</v>
      </c>
      <c r="AU71" s="223" t="str">
        <f t="shared" si="57"/>
        <v>-</v>
      </c>
      <c r="AV71" s="223" t="str">
        <f t="shared" si="57"/>
        <v>-</v>
      </c>
      <c r="AW71" s="223">
        <f t="shared" si="57"/>
        <v>72.222222222222214</v>
      </c>
      <c r="AX71" s="223">
        <f t="shared" si="57"/>
        <v>84.090909090909093</v>
      </c>
      <c r="AY71" s="223">
        <f t="shared" si="57"/>
        <v>59.090909090909093</v>
      </c>
      <c r="AZ71" s="223">
        <f t="shared" si="57"/>
        <v>88.461538461538467</v>
      </c>
      <c r="BA71" s="223">
        <f t="shared" si="57"/>
        <v>67.692307692307693</v>
      </c>
      <c r="BB71" s="223">
        <f t="shared" si="57"/>
        <v>74</v>
      </c>
      <c r="BC71" s="223" t="str">
        <f t="shared" si="57"/>
        <v>-</v>
      </c>
      <c r="BD71" s="223" t="str">
        <f t="shared" si="57"/>
        <v>-</v>
      </c>
      <c r="BE71" s="223" t="str">
        <f t="shared" si="57"/>
        <v>-</v>
      </c>
      <c r="BF71" s="223" t="str">
        <f t="shared" si="57"/>
        <v>-</v>
      </c>
      <c r="BG71" s="223" t="str">
        <f t="shared" si="57"/>
        <v>-</v>
      </c>
      <c r="BH71" s="223" t="str">
        <f t="shared" si="57"/>
        <v>-</v>
      </c>
      <c r="BI71" s="223" t="str">
        <f t="shared" si="57"/>
        <v>-</v>
      </c>
      <c r="BJ71" s="223" t="str">
        <f t="shared" si="57"/>
        <v>-</v>
      </c>
      <c r="BK71" s="223" t="str">
        <f t="shared" si="57"/>
        <v>-</v>
      </c>
      <c r="BL71" s="223" t="str">
        <f t="shared" si="57"/>
        <v>-</v>
      </c>
      <c r="BM71" s="223" t="str">
        <f t="shared" si="57"/>
        <v>-</v>
      </c>
      <c r="BN71" s="223" t="str">
        <f t="shared" si="57"/>
        <v>-</v>
      </c>
      <c r="BO71" s="223" t="str">
        <f t="shared" si="57"/>
        <v>-</v>
      </c>
      <c r="BP71" s="270">
        <f t="shared" ref="BP71:BP72" si="58">AVERAGE(P71:BO71)</f>
        <v>74.259647759647763</v>
      </c>
    </row>
    <row r="72" spans="1:68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8"/>
      <c r="N72" s="288"/>
      <c r="O72" s="224" t="s">
        <v>937</v>
      </c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122" t="e">
        <f t="shared" si="58"/>
        <v>#DIV/0!</v>
      </c>
    </row>
    <row r="73" spans="1:68" ht="12.75" customHeight="1" x14ac:dyDescent="0.2">
      <c r="A73" s="304" t="s">
        <v>16</v>
      </c>
      <c r="B73" s="304" t="s">
        <v>1457</v>
      </c>
      <c r="C73" s="304" t="s">
        <v>170</v>
      </c>
      <c r="D73" s="304" t="s">
        <v>303</v>
      </c>
      <c r="E73" s="304" t="s">
        <v>432</v>
      </c>
      <c r="F73" s="304"/>
      <c r="G73" s="304"/>
      <c r="H73" s="305" t="s">
        <v>433</v>
      </c>
      <c r="I73" s="304"/>
      <c r="J73" s="304"/>
      <c r="K73" s="304"/>
      <c r="L73" s="304"/>
      <c r="M73" s="303"/>
      <c r="N73" s="303">
        <v>2</v>
      </c>
      <c r="O73" s="219" t="s">
        <v>934</v>
      </c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1">
        <v>4.5</v>
      </c>
      <c r="AX73" s="231">
        <v>4</v>
      </c>
      <c r="AY73" s="231">
        <v>10</v>
      </c>
      <c r="AZ73" s="231">
        <v>4</v>
      </c>
      <c r="BA73" s="231">
        <v>2</v>
      </c>
      <c r="BB73" s="231">
        <v>1</v>
      </c>
      <c r="BC73" s="231">
        <v>3</v>
      </c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132">
        <f t="shared" ref="BP73:BP75" si="59">SUM(P73:BO73)</f>
        <v>28.5</v>
      </c>
    </row>
    <row r="74" spans="1:68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8"/>
      <c r="N74" s="288"/>
      <c r="O74" s="219" t="s">
        <v>935</v>
      </c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1">
        <v>5</v>
      </c>
      <c r="AX74" s="231">
        <v>5.5</v>
      </c>
      <c r="AY74" s="231">
        <v>16.5</v>
      </c>
      <c r="AZ74" s="231">
        <v>3.5</v>
      </c>
      <c r="BA74" s="231">
        <v>0.5</v>
      </c>
      <c r="BB74" s="231">
        <v>0.5</v>
      </c>
      <c r="BC74" s="231">
        <v>2</v>
      </c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132">
        <f t="shared" si="59"/>
        <v>33.5</v>
      </c>
    </row>
    <row r="75" spans="1:68" ht="12.75" customHeigh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8"/>
      <c r="N75" s="288"/>
      <c r="O75" s="221" t="s">
        <v>633</v>
      </c>
      <c r="P75" s="222" t="str">
        <f t="shared" ref="P75:BO75" si="60">IF(ISBLANK(P73),"-",P73+P74)</f>
        <v>-</v>
      </c>
      <c r="Q75" s="222" t="str">
        <f t="shared" si="60"/>
        <v>-</v>
      </c>
      <c r="R75" s="222" t="str">
        <f t="shared" si="60"/>
        <v>-</v>
      </c>
      <c r="S75" s="222" t="str">
        <f t="shared" si="60"/>
        <v>-</v>
      </c>
      <c r="T75" s="222" t="str">
        <f t="shared" si="60"/>
        <v>-</v>
      </c>
      <c r="U75" s="222" t="str">
        <f t="shared" si="60"/>
        <v>-</v>
      </c>
      <c r="V75" s="222" t="str">
        <f t="shared" si="60"/>
        <v>-</v>
      </c>
      <c r="W75" s="222" t="str">
        <f t="shared" si="60"/>
        <v>-</v>
      </c>
      <c r="X75" s="222" t="str">
        <f t="shared" si="60"/>
        <v>-</v>
      </c>
      <c r="Y75" s="222" t="str">
        <f t="shared" si="60"/>
        <v>-</v>
      </c>
      <c r="Z75" s="222" t="str">
        <f t="shared" si="60"/>
        <v>-</v>
      </c>
      <c r="AA75" s="222" t="str">
        <f t="shared" si="60"/>
        <v>-</v>
      </c>
      <c r="AB75" s="222" t="str">
        <f t="shared" si="60"/>
        <v>-</v>
      </c>
      <c r="AC75" s="222" t="str">
        <f t="shared" si="60"/>
        <v>-</v>
      </c>
      <c r="AD75" s="222" t="str">
        <f t="shared" si="60"/>
        <v>-</v>
      </c>
      <c r="AE75" s="222" t="str">
        <f t="shared" si="60"/>
        <v>-</v>
      </c>
      <c r="AF75" s="222" t="str">
        <f t="shared" si="60"/>
        <v>-</v>
      </c>
      <c r="AG75" s="222" t="str">
        <f t="shared" si="60"/>
        <v>-</v>
      </c>
      <c r="AH75" s="222" t="str">
        <f t="shared" si="60"/>
        <v>-</v>
      </c>
      <c r="AI75" s="222" t="str">
        <f t="shared" si="60"/>
        <v>-</v>
      </c>
      <c r="AJ75" s="222" t="str">
        <f t="shared" si="60"/>
        <v>-</v>
      </c>
      <c r="AK75" s="222" t="str">
        <f t="shared" si="60"/>
        <v>-</v>
      </c>
      <c r="AL75" s="222" t="str">
        <f t="shared" si="60"/>
        <v>-</v>
      </c>
      <c r="AM75" s="222" t="str">
        <f t="shared" si="60"/>
        <v>-</v>
      </c>
      <c r="AN75" s="222" t="str">
        <f t="shared" si="60"/>
        <v>-</v>
      </c>
      <c r="AO75" s="222" t="str">
        <f t="shared" si="60"/>
        <v>-</v>
      </c>
      <c r="AP75" s="222" t="str">
        <f t="shared" si="60"/>
        <v>-</v>
      </c>
      <c r="AQ75" s="222" t="str">
        <f t="shared" si="60"/>
        <v>-</v>
      </c>
      <c r="AR75" s="222" t="str">
        <f t="shared" si="60"/>
        <v>-</v>
      </c>
      <c r="AS75" s="222" t="str">
        <f t="shared" si="60"/>
        <v>-</v>
      </c>
      <c r="AT75" s="222" t="str">
        <f t="shared" si="60"/>
        <v>-</v>
      </c>
      <c r="AU75" s="222" t="str">
        <f t="shared" si="60"/>
        <v>-</v>
      </c>
      <c r="AV75" s="222" t="str">
        <f t="shared" si="60"/>
        <v>-</v>
      </c>
      <c r="AW75" s="222">
        <f t="shared" si="60"/>
        <v>9.5</v>
      </c>
      <c r="AX75" s="222">
        <f t="shared" si="60"/>
        <v>9.5</v>
      </c>
      <c r="AY75" s="222">
        <f t="shared" si="60"/>
        <v>26.5</v>
      </c>
      <c r="AZ75" s="222">
        <f t="shared" si="60"/>
        <v>7.5</v>
      </c>
      <c r="BA75" s="222">
        <f t="shared" si="60"/>
        <v>2.5</v>
      </c>
      <c r="BB75" s="222">
        <f t="shared" si="60"/>
        <v>1.5</v>
      </c>
      <c r="BC75" s="222">
        <f t="shared" si="60"/>
        <v>5</v>
      </c>
      <c r="BD75" s="222" t="str">
        <f t="shared" si="60"/>
        <v>-</v>
      </c>
      <c r="BE75" s="222" t="str">
        <f t="shared" si="60"/>
        <v>-</v>
      </c>
      <c r="BF75" s="222" t="str">
        <f t="shared" si="60"/>
        <v>-</v>
      </c>
      <c r="BG75" s="222" t="str">
        <f t="shared" si="60"/>
        <v>-</v>
      </c>
      <c r="BH75" s="222" t="str">
        <f t="shared" si="60"/>
        <v>-</v>
      </c>
      <c r="BI75" s="222" t="str">
        <f t="shared" si="60"/>
        <v>-</v>
      </c>
      <c r="BJ75" s="222" t="str">
        <f t="shared" si="60"/>
        <v>-</v>
      </c>
      <c r="BK75" s="222" t="str">
        <f t="shared" si="60"/>
        <v>-</v>
      </c>
      <c r="BL75" s="222" t="str">
        <f t="shared" si="60"/>
        <v>-</v>
      </c>
      <c r="BM75" s="222" t="str">
        <f t="shared" si="60"/>
        <v>-</v>
      </c>
      <c r="BN75" s="222" t="str">
        <f t="shared" si="60"/>
        <v>-</v>
      </c>
      <c r="BO75" s="222" t="str">
        <f t="shared" si="60"/>
        <v>-</v>
      </c>
      <c r="BP75" s="133">
        <f t="shared" si="59"/>
        <v>62</v>
      </c>
    </row>
    <row r="76" spans="1:68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8"/>
      <c r="N76" s="288"/>
      <c r="O76" s="219" t="s">
        <v>936</v>
      </c>
      <c r="P76" s="223" t="str">
        <f t="shared" ref="P76:BO76" si="61">IF(ISNUMBER(P75),(IF(P75&gt;0,(100/(P73+P74))*P73,"-")),"-")</f>
        <v>-</v>
      </c>
      <c r="Q76" s="223" t="str">
        <f t="shared" si="61"/>
        <v>-</v>
      </c>
      <c r="R76" s="223" t="str">
        <f t="shared" si="61"/>
        <v>-</v>
      </c>
      <c r="S76" s="223" t="str">
        <f t="shared" si="61"/>
        <v>-</v>
      </c>
      <c r="T76" s="223" t="str">
        <f t="shared" si="61"/>
        <v>-</v>
      </c>
      <c r="U76" s="223" t="str">
        <f t="shared" si="61"/>
        <v>-</v>
      </c>
      <c r="V76" s="223" t="str">
        <f t="shared" si="61"/>
        <v>-</v>
      </c>
      <c r="W76" s="223" t="str">
        <f t="shared" si="61"/>
        <v>-</v>
      </c>
      <c r="X76" s="223" t="str">
        <f t="shared" si="61"/>
        <v>-</v>
      </c>
      <c r="Y76" s="223" t="str">
        <f t="shared" si="61"/>
        <v>-</v>
      </c>
      <c r="Z76" s="223" t="str">
        <f t="shared" si="61"/>
        <v>-</v>
      </c>
      <c r="AA76" s="223" t="str">
        <f t="shared" si="61"/>
        <v>-</v>
      </c>
      <c r="AB76" s="223" t="str">
        <f t="shared" si="61"/>
        <v>-</v>
      </c>
      <c r="AC76" s="223" t="str">
        <f t="shared" si="61"/>
        <v>-</v>
      </c>
      <c r="AD76" s="223" t="str">
        <f t="shared" si="61"/>
        <v>-</v>
      </c>
      <c r="AE76" s="223" t="str">
        <f t="shared" si="61"/>
        <v>-</v>
      </c>
      <c r="AF76" s="223" t="str">
        <f t="shared" si="61"/>
        <v>-</v>
      </c>
      <c r="AG76" s="223" t="str">
        <f t="shared" si="61"/>
        <v>-</v>
      </c>
      <c r="AH76" s="223" t="str">
        <f t="shared" si="61"/>
        <v>-</v>
      </c>
      <c r="AI76" s="223" t="str">
        <f t="shared" si="61"/>
        <v>-</v>
      </c>
      <c r="AJ76" s="223" t="str">
        <f t="shared" si="61"/>
        <v>-</v>
      </c>
      <c r="AK76" s="223" t="str">
        <f t="shared" si="61"/>
        <v>-</v>
      </c>
      <c r="AL76" s="223" t="str">
        <f t="shared" si="61"/>
        <v>-</v>
      </c>
      <c r="AM76" s="223" t="str">
        <f t="shared" si="61"/>
        <v>-</v>
      </c>
      <c r="AN76" s="223" t="str">
        <f t="shared" si="61"/>
        <v>-</v>
      </c>
      <c r="AO76" s="223" t="str">
        <f t="shared" si="61"/>
        <v>-</v>
      </c>
      <c r="AP76" s="223" t="str">
        <f t="shared" si="61"/>
        <v>-</v>
      </c>
      <c r="AQ76" s="223" t="str">
        <f t="shared" si="61"/>
        <v>-</v>
      </c>
      <c r="AR76" s="223" t="str">
        <f t="shared" si="61"/>
        <v>-</v>
      </c>
      <c r="AS76" s="223" t="str">
        <f t="shared" si="61"/>
        <v>-</v>
      </c>
      <c r="AT76" s="223" t="str">
        <f t="shared" si="61"/>
        <v>-</v>
      </c>
      <c r="AU76" s="223" t="str">
        <f t="shared" si="61"/>
        <v>-</v>
      </c>
      <c r="AV76" s="223" t="str">
        <f t="shared" si="61"/>
        <v>-</v>
      </c>
      <c r="AW76" s="223">
        <f t="shared" si="61"/>
        <v>47.368421052631582</v>
      </c>
      <c r="AX76" s="223">
        <f t="shared" si="61"/>
        <v>42.10526315789474</v>
      </c>
      <c r="AY76" s="223">
        <f t="shared" si="61"/>
        <v>37.735849056603776</v>
      </c>
      <c r="AZ76" s="223">
        <f t="shared" si="61"/>
        <v>53.333333333333336</v>
      </c>
      <c r="BA76" s="223">
        <f t="shared" si="61"/>
        <v>80</v>
      </c>
      <c r="BB76" s="223">
        <f t="shared" si="61"/>
        <v>66.666666666666671</v>
      </c>
      <c r="BC76" s="223">
        <f t="shared" si="61"/>
        <v>60</v>
      </c>
      <c r="BD76" s="223" t="str">
        <f t="shared" si="61"/>
        <v>-</v>
      </c>
      <c r="BE76" s="223" t="str">
        <f t="shared" si="61"/>
        <v>-</v>
      </c>
      <c r="BF76" s="223" t="str">
        <f t="shared" si="61"/>
        <v>-</v>
      </c>
      <c r="BG76" s="223" t="str">
        <f t="shared" si="61"/>
        <v>-</v>
      </c>
      <c r="BH76" s="223" t="str">
        <f t="shared" si="61"/>
        <v>-</v>
      </c>
      <c r="BI76" s="223" t="str">
        <f t="shared" si="61"/>
        <v>-</v>
      </c>
      <c r="BJ76" s="223" t="str">
        <f t="shared" si="61"/>
        <v>-</v>
      </c>
      <c r="BK76" s="223" t="str">
        <f t="shared" si="61"/>
        <v>-</v>
      </c>
      <c r="BL76" s="223" t="str">
        <f t="shared" si="61"/>
        <v>-</v>
      </c>
      <c r="BM76" s="223" t="str">
        <f t="shared" si="61"/>
        <v>-</v>
      </c>
      <c r="BN76" s="223" t="str">
        <f t="shared" si="61"/>
        <v>-</v>
      </c>
      <c r="BO76" s="223" t="str">
        <f t="shared" si="61"/>
        <v>-</v>
      </c>
      <c r="BP76" s="270">
        <f t="shared" ref="BP76:BP77" si="62">AVERAGE(P76:BO76)</f>
        <v>55.315647609590016</v>
      </c>
    </row>
    <row r="77" spans="1:68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9"/>
      <c r="N77" s="289"/>
      <c r="O77" s="224" t="s">
        <v>937</v>
      </c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122" t="e">
        <f t="shared" si="62"/>
        <v>#DIV/0!</v>
      </c>
    </row>
    <row r="80" spans="1:68" x14ac:dyDescent="0.2">
      <c r="O80" s="129" t="s">
        <v>943</v>
      </c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</row>
    <row r="81" spans="15:67" x14ac:dyDescent="0.2">
      <c r="O81" s="127" t="s">
        <v>939</v>
      </c>
      <c r="P81" s="125">
        <v>1</v>
      </c>
      <c r="Q81" s="125">
        <v>2</v>
      </c>
      <c r="R81" s="125">
        <v>3</v>
      </c>
      <c r="S81" s="125">
        <v>4</v>
      </c>
      <c r="T81" s="125">
        <v>5</v>
      </c>
      <c r="U81" s="125">
        <v>6</v>
      </c>
      <c r="V81" s="125">
        <v>7</v>
      </c>
      <c r="W81" s="125">
        <v>8</v>
      </c>
      <c r="X81" s="125">
        <v>9</v>
      </c>
      <c r="Y81" s="125">
        <v>10</v>
      </c>
      <c r="Z81" s="125">
        <v>11</v>
      </c>
      <c r="AA81" s="125">
        <v>12</v>
      </c>
      <c r="AB81" s="125">
        <v>13</v>
      </c>
      <c r="AC81" s="125">
        <v>14</v>
      </c>
      <c r="AD81" s="125">
        <v>15</v>
      </c>
      <c r="AE81" s="125">
        <v>16</v>
      </c>
      <c r="AF81" s="125">
        <v>17</v>
      </c>
      <c r="AG81" s="125">
        <v>18</v>
      </c>
      <c r="AH81" s="125">
        <v>19</v>
      </c>
      <c r="AI81" s="125">
        <v>20</v>
      </c>
      <c r="AJ81" s="125">
        <v>21</v>
      </c>
      <c r="AK81" s="125">
        <v>22</v>
      </c>
      <c r="AL81" s="125">
        <v>23</v>
      </c>
      <c r="AM81" s="125">
        <v>24</v>
      </c>
      <c r="AN81" s="125">
        <v>25</v>
      </c>
      <c r="AO81" s="125">
        <v>26</v>
      </c>
      <c r="AP81" s="125">
        <v>27</v>
      </c>
      <c r="AQ81" s="125">
        <v>28</v>
      </c>
      <c r="AR81" s="125">
        <v>29</v>
      </c>
      <c r="AS81" s="125">
        <v>30</v>
      </c>
      <c r="AT81" s="125">
        <v>31</v>
      </c>
      <c r="AU81" s="125">
        <v>32</v>
      </c>
      <c r="AV81" s="125">
        <v>33</v>
      </c>
      <c r="AW81" s="125">
        <v>34</v>
      </c>
      <c r="AX81" s="125">
        <v>35</v>
      </c>
      <c r="AY81" s="125">
        <v>36</v>
      </c>
      <c r="AZ81" s="125">
        <v>37</v>
      </c>
      <c r="BA81" s="125">
        <v>38</v>
      </c>
      <c r="BB81" s="125">
        <v>39</v>
      </c>
      <c r="BC81" s="125">
        <v>40</v>
      </c>
      <c r="BD81" s="125">
        <v>41</v>
      </c>
      <c r="BE81" s="125">
        <v>42</v>
      </c>
      <c r="BF81" s="125">
        <v>43</v>
      </c>
      <c r="BG81" s="125">
        <v>44</v>
      </c>
      <c r="BH81" s="125">
        <v>45</v>
      </c>
      <c r="BI81" s="125">
        <v>46</v>
      </c>
      <c r="BJ81" s="125">
        <v>47</v>
      </c>
      <c r="BK81" s="125">
        <v>48</v>
      </c>
      <c r="BL81" s="125">
        <v>49</v>
      </c>
      <c r="BM81" s="125">
        <v>50</v>
      </c>
      <c r="BN81" s="125">
        <v>51</v>
      </c>
      <c r="BO81" s="125">
        <v>52</v>
      </c>
    </row>
    <row r="82" spans="15:67" x14ac:dyDescent="0.2">
      <c r="O82" s="127" t="s">
        <v>940</v>
      </c>
      <c r="P82" s="199">
        <f>SUM(P5,P10,P15,P20,P25,P30,P35,P40,P45,P50,P55,P60,P65,P70,P75)</f>
        <v>4</v>
      </c>
      <c r="Q82" s="199">
        <f t="shared" ref="Q82:BO82" si="63">SUM(Q5,Q10,Q15,Q20,Q25,Q30,Q35,Q40,Q45,Q50,Q55,Q60,Q65,Q70,Q75)</f>
        <v>0.5</v>
      </c>
      <c r="R82" s="199">
        <f t="shared" si="63"/>
        <v>0.5</v>
      </c>
      <c r="S82" s="199">
        <f t="shared" si="63"/>
        <v>0</v>
      </c>
      <c r="T82" s="199">
        <f t="shared" si="63"/>
        <v>0</v>
      </c>
      <c r="U82" s="199">
        <f t="shared" si="63"/>
        <v>0</v>
      </c>
      <c r="V82" s="199">
        <f t="shared" si="63"/>
        <v>0</v>
      </c>
      <c r="W82" s="199">
        <f t="shared" si="63"/>
        <v>0</v>
      </c>
      <c r="X82" s="199">
        <f t="shared" si="63"/>
        <v>0</v>
      </c>
      <c r="Y82" s="199">
        <f t="shared" si="63"/>
        <v>0</v>
      </c>
      <c r="Z82" s="199">
        <f t="shared" si="63"/>
        <v>0</v>
      </c>
      <c r="AA82" s="199">
        <f t="shared" si="63"/>
        <v>0</v>
      </c>
      <c r="AB82" s="199">
        <f t="shared" si="63"/>
        <v>0</v>
      </c>
      <c r="AC82" s="199">
        <f t="shared" si="63"/>
        <v>0</v>
      </c>
      <c r="AD82" s="199">
        <f t="shared" si="63"/>
        <v>0</v>
      </c>
      <c r="AE82" s="199">
        <f t="shared" si="63"/>
        <v>0</v>
      </c>
      <c r="AF82" s="199">
        <f t="shared" si="63"/>
        <v>0</v>
      </c>
      <c r="AG82" s="199">
        <f t="shared" si="63"/>
        <v>0</v>
      </c>
      <c r="AH82" s="199">
        <f t="shared" si="63"/>
        <v>0.5</v>
      </c>
      <c r="AI82" s="199">
        <f t="shared" si="63"/>
        <v>0</v>
      </c>
      <c r="AJ82" s="199">
        <f t="shared" si="63"/>
        <v>0</v>
      </c>
      <c r="AK82" s="199">
        <f>SUM(AK5,AK10,AK15,AK20,AK25,AK30,AK35,AK40,AK45,AK50,AK55,AK60,AK65,AK70,AK75)</f>
        <v>0.5</v>
      </c>
      <c r="AL82" s="199">
        <f t="shared" si="63"/>
        <v>1.5</v>
      </c>
      <c r="AM82" s="199">
        <f t="shared" si="63"/>
        <v>8</v>
      </c>
      <c r="AN82" s="199">
        <f t="shared" si="63"/>
        <v>3.25</v>
      </c>
      <c r="AO82" s="199">
        <f t="shared" si="63"/>
        <v>20</v>
      </c>
      <c r="AP82" s="199">
        <f t="shared" si="63"/>
        <v>69.5</v>
      </c>
      <c r="AQ82" s="199">
        <f t="shared" si="63"/>
        <v>21.75</v>
      </c>
      <c r="AR82" s="199">
        <f t="shared" si="63"/>
        <v>258.5</v>
      </c>
      <c r="AS82" s="199">
        <f t="shared" si="63"/>
        <v>1115.5</v>
      </c>
      <c r="AT82" s="199">
        <f t="shared" si="63"/>
        <v>680.5</v>
      </c>
      <c r="AU82" s="199">
        <f>SUM(AU5,AU10,AU15,AU20,AU25,AU30,AU35,AU40,AU45,AU50,AU55,AU60,AU65,AU70,AU75)</f>
        <v>281.41666666666669</v>
      </c>
      <c r="AV82" s="199">
        <f>SUM(AV5,AV10,AV15,AV20,AV25,AV30,AV35,AV40,AV45,AV50,AV55,AV60,AV65,AV70,AV75)</f>
        <v>303.85000000000002</v>
      </c>
      <c r="AW82" s="199">
        <f t="shared" si="63"/>
        <v>366.5</v>
      </c>
      <c r="AX82" s="199">
        <f t="shared" si="63"/>
        <v>420.5</v>
      </c>
      <c r="AY82" s="199">
        <f>SUM(AY5,AY10,AY15,AY20,AY25,AY30,AY35,AY40,AY45,AY50,AY55,AY60,AY65,AY70,AY75)</f>
        <v>366.09999999999997</v>
      </c>
      <c r="AZ82" s="199">
        <f t="shared" si="63"/>
        <v>422</v>
      </c>
      <c r="BA82" s="199">
        <f t="shared" si="63"/>
        <v>689.8</v>
      </c>
      <c r="BB82" s="199">
        <f t="shared" si="63"/>
        <v>314.55</v>
      </c>
      <c r="BC82" s="199">
        <f t="shared" si="63"/>
        <v>122.05</v>
      </c>
      <c r="BD82" s="199">
        <f t="shared" si="63"/>
        <v>33</v>
      </c>
      <c r="BE82" s="199">
        <f t="shared" si="63"/>
        <v>257</v>
      </c>
      <c r="BF82" s="199">
        <f t="shared" si="63"/>
        <v>234</v>
      </c>
      <c r="BG82" s="199">
        <f t="shared" si="63"/>
        <v>154</v>
      </c>
      <c r="BH82" s="199">
        <f t="shared" si="63"/>
        <v>3</v>
      </c>
      <c r="BI82" s="199">
        <f t="shared" si="63"/>
        <v>468</v>
      </c>
      <c r="BJ82" s="199">
        <f t="shared" si="63"/>
        <v>172</v>
      </c>
      <c r="BK82" s="199">
        <f t="shared" si="63"/>
        <v>0</v>
      </c>
      <c r="BL82" s="199">
        <f t="shared" si="63"/>
        <v>0</v>
      </c>
      <c r="BM82" s="199">
        <f t="shared" si="63"/>
        <v>0</v>
      </c>
      <c r="BN82" s="199">
        <f t="shared" si="63"/>
        <v>6</v>
      </c>
      <c r="BO82" s="199">
        <f t="shared" si="63"/>
        <v>4</v>
      </c>
    </row>
    <row r="83" spans="15:67" x14ac:dyDescent="0.2">
      <c r="O83" s="127" t="s">
        <v>1067</v>
      </c>
      <c r="P83" s="199">
        <f>COUNT(P5,P10,P15,P20,P25,P30,P35,P40,P45,P50,P55,P60,P65,P70,P75)</f>
        <v>3</v>
      </c>
      <c r="Q83" s="199">
        <f t="shared" ref="Q83:BO83" si="64">COUNT(Q5,Q10,Q15,Q20,Q25,Q30,Q35,Q40,Q45,Q50,Q55,Q60,Q65,Q70,Q75)</f>
        <v>3</v>
      </c>
      <c r="R83" s="199">
        <f t="shared" si="64"/>
        <v>3</v>
      </c>
      <c r="S83" s="199">
        <f t="shared" si="64"/>
        <v>3</v>
      </c>
      <c r="T83" s="199">
        <f t="shared" si="64"/>
        <v>3</v>
      </c>
      <c r="U83" s="199">
        <f t="shared" si="64"/>
        <v>3</v>
      </c>
      <c r="V83" s="199">
        <f t="shared" si="64"/>
        <v>3</v>
      </c>
      <c r="W83" s="199">
        <f t="shared" si="64"/>
        <v>3</v>
      </c>
      <c r="X83" s="199">
        <f t="shared" si="64"/>
        <v>3</v>
      </c>
      <c r="Y83" s="199">
        <f t="shared" si="64"/>
        <v>3</v>
      </c>
      <c r="Z83" s="199">
        <f t="shared" si="64"/>
        <v>3</v>
      </c>
      <c r="AA83" s="199">
        <f t="shared" si="64"/>
        <v>3</v>
      </c>
      <c r="AB83" s="199">
        <f t="shared" si="64"/>
        <v>3</v>
      </c>
      <c r="AC83" s="199">
        <f t="shared" si="64"/>
        <v>3</v>
      </c>
      <c r="AD83" s="199">
        <f t="shared" si="64"/>
        <v>3</v>
      </c>
      <c r="AE83" s="199">
        <f t="shared" si="64"/>
        <v>3</v>
      </c>
      <c r="AF83" s="199">
        <f t="shared" si="64"/>
        <v>3</v>
      </c>
      <c r="AG83" s="199">
        <f t="shared" si="64"/>
        <v>8</v>
      </c>
      <c r="AH83" s="199">
        <f t="shared" si="64"/>
        <v>9</v>
      </c>
      <c r="AI83" s="199">
        <f t="shared" si="64"/>
        <v>9</v>
      </c>
      <c r="AJ83" s="199">
        <f t="shared" si="64"/>
        <v>9</v>
      </c>
      <c r="AK83" s="199">
        <f t="shared" si="64"/>
        <v>10</v>
      </c>
      <c r="AL83" s="199">
        <f t="shared" si="64"/>
        <v>10</v>
      </c>
      <c r="AM83" s="199">
        <f t="shared" si="64"/>
        <v>9</v>
      </c>
      <c r="AN83" s="199">
        <f t="shared" si="64"/>
        <v>10</v>
      </c>
      <c r="AO83" s="199">
        <f t="shared" si="64"/>
        <v>10</v>
      </c>
      <c r="AP83" s="199">
        <f t="shared" si="64"/>
        <v>9</v>
      </c>
      <c r="AQ83" s="199">
        <f t="shared" si="64"/>
        <v>10</v>
      </c>
      <c r="AR83" s="199">
        <f t="shared" si="64"/>
        <v>11</v>
      </c>
      <c r="AS83" s="199">
        <f t="shared" si="64"/>
        <v>11</v>
      </c>
      <c r="AT83" s="199">
        <f t="shared" si="64"/>
        <v>11</v>
      </c>
      <c r="AU83" s="199">
        <f>COUNT(AU5,AU10,AU15,AU20,AU25,AU30,AU35,AU40,AU45,AU50,AU55,AU60,AU65,AU70,AU75)</f>
        <v>11</v>
      </c>
      <c r="AV83" s="199">
        <f>COUNT(AV5,AV10,AV15,AV20,AV25,AV30,AV35,AV40,AV45,AV50,AV55,AV60,AV65,AV70,AV75)</f>
        <v>12</v>
      </c>
      <c r="AW83" s="199">
        <f t="shared" si="64"/>
        <v>12</v>
      </c>
      <c r="AX83" s="199">
        <f t="shared" si="64"/>
        <v>13</v>
      </c>
      <c r="AY83" s="199">
        <f t="shared" si="64"/>
        <v>12</v>
      </c>
      <c r="AZ83" s="199">
        <f t="shared" si="64"/>
        <v>13</v>
      </c>
      <c r="BA83" s="199">
        <f t="shared" si="64"/>
        <v>12</v>
      </c>
      <c r="BB83" s="199">
        <f t="shared" si="64"/>
        <v>8</v>
      </c>
      <c r="BC83" s="199">
        <f t="shared" si="64"/>
        <v>8</v>
      </c>
      <c r="BD83" s="199">
        <f t="shared" si="64"/>
        <v>4</v>
      </c>
      <c r="BE83" s="199">
        <f t="shared" si="64"/>
        <v>4</v>
      </c>
      <c r="BF83" s="199">
        <f t="shared" si="64"/>
        <v>4</v>
      </c>
      <c r="BG83" s="199">
        <f t="shared" si="64"/>
        <v>4</v>
      </c>
      <c r="BH83" s="199">
        <f t="shared" si="64"/>
        <v>4</v>
      </c>
      <c r="BI83" s="199">
        <f t="shared" si="64"/>
        <v>4</v>
      </c>
      <c r="BJ83" s="199">
        <f t="shared" si="64"/>
        <v>4</v>
      </c>
      <c r="BK83" s="199">
        <f t="shared" si="64"/>
        <v>4</v>
      </c>
      <c r="BL83" s="199">
        <f t="shared" si="64"/>
        <v>4</v>
      </c>
      <c r="BM83" s="199">
        <f t="shared" si="64"/>
        <v>4</v>
      </c>
      <c r="BN83" s="199">
        <f t="shared" si="64"/>
        <v>4</v>
      </c>
      <c r="BO83" s="199">
        <f t="shared" si="64"/>
        <v>4</v>
      </c>
    </row>
    <row r="84" spans="15:67" ht="22.5" x14ac:dyDescent="0.2">
      <c r="O84" s="128" t="s">
        <v>1068</v>
      </c>
      <c r="P84" s="198">
        <f>P82/P83</f>
        <v>1.3333333333333333</v>
      </c>
      <c r="Q84" s="198">
        <f t="shared" ref="Q84:AW84" si="65">Q82/Q83</f>
        <v>0.16666666666666666</v>
      </c>
      <c r="R84" s="198">
        <f t="shared" si="65"/>
        <v>0.16666666666666666</v>
      </c>
      <c r="S84" s="198">
        <f t="shared" si="65"/>
        <v>0</v>
      </c>
      <c r="T84" s="198">
        <f t="shared" si="65"/>
        <v>0</v>
      </c>
      <c r="U84" s="198">
        <f t="shared" si="65"/>
        <v>0</v>
      </c>
      <c r="V84" s="198">
        <f t="shared" si="65"/>
        <v>0</v>
      </c>
      <c r="W84" s="198">
        <f t="shared" si="65"/>
        <v>0</v>
      </c>
      <c r="X84" s="198">
        <f t="shared" si="65"/>
        <v>0</v>
      </c>
      <c r="Y84" s="198">
        <f t="shared" si="65"/>
        <v>0</v>
      </c>
      <c r="Z84" s="198">
        <f t="shared" si="65"/>
        <v>0</v>
      </c>
      <c r="AA84" s="198">
        <f t="shared" si="65"/>
        <v>0</v>
      </c>
      <c r="AB84" s="198">
        <f t="shared" si="65"/>
        <v>0</v>
      </c>
      <c r="AC84" s="198">
        <f t="shared" si="65"/>
        <v>0</v>
      </c>
      <c r="AD84" s="198">
        <f t="shared" si="65"/>
        <v>0</v>
      </c>
      <c r="AE84" s="198">
        <f t="shared" si="65"/>
        <v>0</v>
      </c>
      <c r="AF84" s="198">
        <f t="shared" si="65"/>
        <v>0</v>
      </c>
      <c r="AG84" s="198">
        <f t="shared" si="65"/>
        <v>0</v>
      </c>
      <c r="AH84" s="198">
        <f t="shared" si="65"/>
        <v>5.5555555555555552E-2</v>
      </c>
      <c r="AI84" s="198">
        <f t="shared" si="65"/>
        <v>0</v>
      </c>
      <c r="AJ84" s="198">
        <f t="shared" si="65"/>
        <v>0</v>
      </c>
      <c r="AK84" s="198">
        <f t="shared" si="65"/>
        <v>0.05</v>
      </c>
      <c r="AL84" s="198">
        <f t="shared" si="65"/>
        <v>0.15</v>
      </c>
      <c r="AM84" s="198">
        <f t="shared" si="65"/>
        <v>0.88888888888888884</v>
      </c>
      <c r="AN84" s="198">
        <f t="shared" si="65"/>
        <v>0.32500000000000001</v>
      </c>
      <c r="AO84" s="198">
        <f t="shared" si="65"/>
        <v>2</v>
      </c>
      <c r="AP84" s="198">
        <f t="shared" si="65"/>
        <v>7.7222222222222223</v>
      </c>
      <c r="AQ84" s="198">
        <f t="shared" si="65"/>
        <v>2.1749999999999998</v>
      </c>
      <c r="AR84" s="198">
        <f t="shared" si="65"/>
        <v>23.5</v>
      </c>
      <c r="AS84" s="198">
        <f t="shared" si="65"/>
        <v>101.40909090909091</v>
      </c>
      <c r="AT84" s="198">
        <f t="shared" si="65"/>
        <v>61.863636363636367</v>
      </c>
      <c r="AU84" s="198">
        <f t="shared" si="65"/>
        <v>25.583333333333336</v>
      </c>
      <c r="AV84" s="198">
        <f>AV82/AV83</f>
        <v>25.320833333333336</v>
      </c>
      <c r="AW84" s="198">
        <f t="shared" si="65"/>
        <v>30.541666666666668</v>
      </c>
      <c r="AX84" s="198">
        <f>AX82/AX83</f>
        <v>32.346153846153847</v>
      </c>
      <c r="AY84" s="198">
        <f t="shared" ref="AY84:BO84" si="66">AY82/AY83</f>
        <v>30.508333333333329</v>
      </c>
      <c r="AZ84" s="198">
        <f t="shared" si="66"/>
        <v>32.46153846153846</v>
      </c>
      <c r="BA84" s="198">
        <f t="shared" si="66"/>
        <v>57.483333333333327</v>
      </c>
      <c r="BB84" s="198">
        <f t="shared" si="66"/>
        <v>39.318750000000001</v>
      </c>
      <c r="BC84" s="198">
        <f t="shared" si="66"/>
        <v>15.25625</v>
      </c>
      <c r="BD84" s="198">
        <f t="shared" si="66"/>
        <v>8.25</v>
      </c>
      <c r="BE84" s="198">
        <f t="shared" si="66"/>
        <v>64.25</v>
      </c>
      <c r="BF84" s="198">
        <f t="shared" si="66"/>
        <v>58.5</v>
      </c>
      <c r="BG84" s="198">
        <f t="shared" si="66"/>
        <v>38.5</v>
      </c>
      <c r="BH84" s="198">
        <f t="shared" si="66"/>
        <v>0.75</v>
      </c>
      <c r="BI84" s="198">
        <f t="shared" si="66"/>
        <v>117</v>
      </c>
      <c r="BJ84" s="198">
        <f t="shared" si="66"/>
        <v>43</v>
      </c>
      <c r="BK84" s="198">
        <f t="shared" si="66"/>
        <v>0</v>
      </c>
      <c r="BL84" s="198">
        <f t="shared" si="66"/>
        <v>0</v>
      </c>
      <c r="BM84" s="198">
        <f t="shared" si="66"/>
        <v>0</v>
      </c>
      <c r="BN84" s="198">
        <f t="shared" si="66"/>
        <v>1.5</v>
      </c>
      <c r="BO84" s="198">
        <f t="shared" si="66"/>
        <v>1</v>
      </c>
    </row>
    <row r="86" spans="15:67" x14ac:dyDescent="0.2">
      <c r="AR86" s="260"/>
      <c r="AS86" s="260"/>
      <c r="AT86" s="260"/>
      <c r="AU86" s="260"/>
      <c r="AV86" s="260"/>
      <c r="AW86" s="260"/>
    </row>
    <row r="98" spans="1:68" s="40" customFormat="1" ht="59.25" customHeight="1" x14ac:dyDescent="0.35">
      <c r="A98" s="218" t="s">
        <v>1139</v>
      </c>
      <c r="B98" s="215"/>
      <c r="C98" s="215"/>
      <c r="D98" s="215"/>
      <c r="E98" s="215"/>
      <c r="F98" s="215"/>
      <c r="G98" s="215"/>
      <c r="H98" s="217"/>
      <c r="I98" s="215"/>
      <c r="J98" s="215"/>
      <c r="K98" s="215"/>
      <c r="L98" s="215"/>
      <c r="M98" s="215"/>
      <c r="N98" s="215"/>
      <c r="O98" s="147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160" t="s">
        <v>1097</v>
      </c>
      <c r="AV98" s="160" t="s">
        <v>1098</v>
      </c>
      <c r="AW98" s="160" t="s">
        <v>1099</v>
      </c>
      <c r="AX98" s="160" t="s">
        <v>1100</v>
      </c>
      <c r="AY98" s="160" t="s">
        <v>1101</v>
      </c>
      <c r="AZ98" s="160" t="s">
        <v>1102</v>
      </c>
      <c r="BA98" s="160" t="s">
        <v>1103</v>
      </c>
      <c r="BB98" s="160" t="s">
        <v>1104</v>
      </c>
      <c r="BC98" s="160" t="s">
        <v>1306</v>
      </c>
      <c r="BD98" s="160" t="s">
        <v>1377</v>
      </c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</row>
    <row r="99" spans="1:68" x14ac:dyDescent="0.2">
      <c r="A99" s="234" t="s">
        <v>16</v>
      </c>
      <c r="B99" s="235"/>
      <c r="C99" s="234" t="s">
        <v>1105</v>
      </c>
      <c r="D99" s="234" t="s">
        <v>1106</v>
      </c>
      <c r="E99" s="234" t="s">
        <v>1107</v>
      </c>
      <c r="F99" s="235"/>
      <c r="G99" s="234" t="s">
        <v>1108</v>
      </c>
      <c r="H99" s="238" t="s">
        <v>1109</v>
      </c>
      <c r="I99" s="235"/>
      <c r="J99" s="235"/>
      <c r="K99" s="235"/>
      <c r="L99" s="235"/>
      <c r="M99" s="235"/>
      <c r="N99" s="235"/>
      <c r="O99" s="239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1">
        <v>0</v>
      </c>
      <c r="AV99" s="241">
        <v>0</v>
      </c>
      <c r="AW99" s="241">
        <v>0</v>
      </c>
      <c r="AX99" s="241">
        <v>0</v>
      </c>
      <c r="AY99" s="241">
        <v>0</v>
      </c>
      <c r="AZ99" s="242">
        <v>0.02</v>
      </c>
      <c r="BA99" s="241">
        <v>0</v>
      </c>
      <c r="BB99" s="243">
        <v>0</v>
      </c>
      <c r="BC99" s="244">
        <v>0.02</v>
      </c>
      <c r="BD99" s="230" t="s">
        <v>1307</v>
      </c>
    </row>
    <row r="100" spans="1:68" x14ac:dyDescent="0.2">
      <c r="A100" s="234" t="s">
        <v>16</v>
      </c>
      <c r="B100" s="235"/>
      <c r="C100" s="234" t="s">
        <v>1105</v>
      </c>
      <c r="D100" s="234" t="s">
        <v>1106</v>
      </c>
      <c r="E100" s="234" t="s">
        <v>1107</v>
      </c>
      <c r="F100" s="235"/>
      <c r="G100" s="234" t="s">
        <v>1108</v>
      </c>
      <c r="H100" s="238" t="s">
        <v>1110</v>
      </c>
      <c r="I100" s="235"/>
      <c r="J100" s="235"/>
      <c r="K100" s="235"/>
      <c r="L100" s="235"/>
      <c r="M100" s="235"/>
      <c r="N100" s="235"/>
      <c r="O100" s="239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1">
        <v>0</v>
      </c>
      <c r="AW100" s="241">
        <v>0</v>
      </c>
      <c r="AX100" s="241">
        <v>0</v>
      </c>
      <c r="AY100" s="241">
        <v>0</v>
      </c>
      <c r="AZ100" s="241">
        <v>0</v>
      </c>
      <c r="BA100" s="241">
        <v>0</v>
      </c>
      <c r="BB100" s="243">
        <v>0</v>
      </c>
      <c r="BC100" s="244">
        <v>0.02</v>
      </c>
      <c r="BD100" s="230" t="s">
        <v>1307</v>
      </c>
    </row>
    <row r="101" spans="1:68" x14ac:dyDescent="0.2">
      <c r="A101" s="234" t="s">
        <v>16</v>
      </c>
      <c r="B101" s="235"/>
      <c r="C101" s="234" t="s">
        <v>1105</v>
      </c>
      <c r="D101" s="234" t="s">
        <v>1106</v>
      </c>
      <c r="E101" s="234" t="s">
        <v>1107</v>
      </c>
      <c r="F101" s="235"/>
      <c r="G101" s="234" t="s">
        <v>1111</v>
      </c>
      <c r="H101" s="238" t="s">
        <v>1112</v>
      </c>
      <c r="I101" s="235"/>
      <c r="J101" s="235"/>
      <c r="K101" s="235"/>
      <c r="L101" s="235"/>
      <c r="M101" s="235"/>
      <c r="N101" s="235"/>
      <c r="O101" s="239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1">
        <v>0</v>
      </c>
      <c r="AW101" s="241">
        <v>0</v>
      </c>
      <c r="AX101" s="241">
        <v>0</v>
      </c>
      <c r="AY101" s="241">
        <v>0</v>
      </c>
      <c r="AZ101" s="241">
        <v>0</v>
      </c>
      <c r="BA101" s="241">
        <v>0</v>
      </c>
      <c r="BB101" s="243">
        <v>0</v>
      </c>
      <c r="BC101" s="243">
        <v>0</v>
      </c>
      <c r="BD101" s="241">
        <v>0</v>
      </c>
    </row>
    <row r="102" spans="1:68" x14ac:dyDescent="0.2">
      <c r="A102" s="234" t="s">
        <v>16</v>
      </c>
      <c r="B102" s="235"/>
      <c r="C102" s="234" t="s">
        <v>1105</v>
      </c>
      <c r="D102" s="234" t="s">
        <v>1106</v>
      </c>
      <c r="E102" s="234" t="s">
        <v>1107</v>
      </c>
      <c r="F102" s="235"/>
      <c r="G102" s="234" t="s">
        <v>1111</v>
      </c>
      <c r="H102" s="238" t="s">
        <v>1113</v>
      </c>
      <c r="I102" s="235"/>
      <c r="J102" s="235"/>
      <c r="K102" s="235"/>
      <c r="L102" s="235"/>
      <c r="M102" s="235"/>
      <c r="N102" s="235"/>
      <c r="O102" s="239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1">
        <v>0</v>
      </c>
      <c r="AW102" s="241">
        <v>0</v>
      </c>
      <c r="AX102" s="241">
        <v>0</v>
      </c>
      <c r="AY102" s="241">
        <v>0</v>
      </c>
      <c r="AZ102" s="241">
        <v>0</v>
      </c>
      <c r="BA102" s="241">
        <v>0</v>
      </c>
      <c r="BB102" s="243">
        <v>0</v>
      </c>
      <c r="BC102" s="243">
        <v>0</v>
      </c>
      <c r="BD102" s="241">
        <v>0</v>
      </c>
    </row>
    <row r="103" spans="1:68" x14ac:dyDescent="0.2">
      <c r="A103" s="234" t="s">
        <v>16</v>
      </c>
      <c r="B103" s="235"/>
      <c r="C103" s="234" t="s">
        <v>1105</v>
      </c>
      <c r="D103" s="234" t="s">
        <v>1106</v>
      </c>
      <c r="E103" s="234" t="s">
        <v>1107</v>
      </c>
      <c r="F103" s="234"/>
      <c r="G103" s="234" t="s">
        <v>1111</v>
      </c>
      <c r="H103" s="238" t="s">
        <v>1114</v>
      </c>
      <c r="I103" s="235"/>
      <c r="J103" s="235"/>
      <c r="K103" s="235"/>
      <c r="L103" s="235"/>
      <c r="M103" s="235"/>
      <c r="N103" s="235"/>
      <c r="O103" s="239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1">
        <v>0</v>
      </c>
      <c r="AW103" s="241">
        <v>0</v>
      </c>
      <c r="AX103" s="241">
        <v>0</v>
      </c>
      <c r="AY103" s="241">
        <v>0</v>
      </c>
      <c r="AZ103" s="242">
        <v>0.02</v>
      </c>
      <c r="BA103" s="241">
        <v>0</v>
      </c>
      <c r="BB103" s="243">
        <v>0</v>
      </c>
      <c r="BC103" s="244">
        <v>0.02</v>
      </c>
      <c r="BD103" s="242">
        <v>0.04</v>
      </c>
    </row>
    <row r="104" spans="1:68" x14ac:dyDescent="0.2">
      <c r="A104" s="234" t="s">
        <v>16</v>
      </c>
      <c r="B104" s="235"/>
      <c r="C104" s="234" t="s">
        <v>1105</v>
      </c>
      <c r="D104" s="234" t="s">
        <v>1106</v>
      </c>
      <c r="E104" s="234" t="s">
        <v>1107</v>
      </c>
      <c r="F104" s="235"/>
      <c r="G104" s="234" t="s">
        <v>1111</v>
      </c>
      <c r="H104" s="238" t="s">
        <v>1115</v>
      </c>
      <c r="I104" s="235"/>
      <c r="J104" s="235"/>
      <c r="K104" s="235"/>
      <c r="L104" s="235"/>
      <c r="M104" s="235"/>
      <c r="N104" s="235"/>
      <c r="O104" s="239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1">
        <v>0</v>
      </c>
      <c r="AX104" s="241">
        <v>0</v>
      </c>
      <c r="AY104" s="241">
        <v>0</v>
      </c>
      <c r="AZ104" s="241">
        <v>0</v>
      </c>
      <c r="BA104" s="241">
        <v>0</v>
      </c>
      <c r="BB104" s="243">
        <v>0</v>
      </c>
      <c r="BC104" s="243">
        <v>0</v>
      </c>
      <c r="BD104" s="241">
        <v>0</v>
      </c>
    </row>
    <row r="105" spans="1:68" x14ac:dyDescent="0.2">
      <c r="A105" s="234" t="s">
        <v>16</v>
      </c>
      <c r="B105" s="235"/>
      <c r="C105" s="234" t="s">
        <v>1105</v>
      </c>
      <c r="D105" s="234" t="s">
        <v>1106</v>
      </c>
      <c r="E105" s="234" t="s">
        <v>1107</v>
      </c>
      <c r="F105" s="235"/>
      <c r="G105" s="234" t="s">
        <v>1111</v>
      </c>
      <c r="H105" s="238" t="s">
        <v>1116</v>
      </c>
      <c r="I105" s="235"/>
      <c r="J105" s="235"/>
      <c r="K105" s="235"/>
      <c r="L105" s="235"/>
      <c r="M105" s="235"/>
      <c r="N105" s="235"/>
      <c r="O105" s="239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1">
        <v>0</v>
      </c>
      <c r="AX105" s="241">
        <v>0</v>
      </c>
      <c r="AY105" s="241">
        <v>0</v>
      </c>
      <c r="AZ105" s="241">
        <v>0</v>
      </c>
      <c r="BA105" s="241">
        <v>0</v>
      </c>
      <c r="BB105" s="243">
        <v>0</v>
      </c>
      <c r="BC105" s="243">
        <v>0</v>
      </c>
      <c r="BD105" s="241">
        <v>0</v>
      </c>
    </row>
    <row r="106" spans="1:68" x14ac:dyDescent="0.2">
      <c r="A106" s="234" t="s">
        <v>16</v>
      </c>
      <c r="B106" s="235"/>
      <c r="C106" s="234" t="s">
        <v>1105</v>
      </c>
      <c r="D106" s="234" t="s">
        <v>1106</v>
      </c>
      <c r="E106" s="234" t="s">
        <v>1107</v>
      </c>
      <c r="F106" s="235"/>
      <c r="G106" s="234" t="s">
        <v>1111</v>
      </c>
      <c r="H106" s="238" t="s">
        <v>1117</v>
      </c>
      <c r="I106" s="235"/>
      <c r="J106" s="235"/>
      <c r="K106" s="235"/>
      <c r="L106" s="235"/>
      <c r="M106" s="235"/>
      <c r="N106" s="235"/>
      <c r="O106" s="239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1">
        <v>0</v>
      </c>
      <c r="AX106" s="241">
        <v>0</v>
      </c>
      <c r="AY106" s="241">
        <v>0</v>
      </c>
      <c r="AZ106" s="241">
        <v>0</v>
      </c>
      <c r="BA106" s="241">
        <v>0</v>
      </c>
      <c r="BB106" s="243">
        <v>0</v>
      </c>
      <c r="BC106" s="243">
        <v>0</v>
      </c>
      <c r="BD106" s="242">
        <v>0.06</v>
      </c>
    </row>
    <row r="107" spans="1:68" x14ac:dyDescent="0.2">
      <c r="A107" s="234" t="s">
        <v>16</v>
      </c>
      <c r="B107" s="235"/>
      <c r="C107" s="234" t="s">
        <v>1105</v>
      </c>
      <c r="D107" s="234" t="s">
        <v>1106</v>
      </c>
      <c r="E107" s="234" t="s">
        <v>1107</v>
      </c>
      <c r="F107" s="235"/>
      <c r="G107" s="234" t="s">
        <v>1111</v>
      </c>
      <c r="H107" s="238" t="s">
        <v>1118</v>
      </c>
      <c r="I107" s="235"/>
      <c r="J107" s="235"/>
      <c r="K107" s="235"/>
      <c r="L107" s="235"/>
      <c r="M107" s="235"/>
      <c r="N107" s="235"/>
      <c r="O107" s="239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1">
        <v>0</v>
      </c>
      <c r="AX107" s="241">
        <v>0</v>
      </c>
      <c r="AY107" s="241">
        <v>0</v>
      </c>
      <c r="AZ107" s="241">
        <v>0</v>
      </c>
      <c r="BA107" s="241">
        <v>0</v>
      </c>
      <c r="BB107" s="243">
        <v>0</v>
      </c>
      <c r="BC107" s="243">
        <v>0</v>
      </c>
      <c r="BD107" s="241">
        <v>0</v>
      </c>
    </row>
    <row r="108" spans="1:68" x14ac:dyDescent="0.2">
      <c r="A108" s="234" t="s">
        <v>16</v>
      </c>
      <c r="B108" s="235"/>
      <c r="C108" s="234" t="s">
        <v>1105</v>
      </c>
      <c r="D108" s="234" t="s">
        <v>1106</v>
      </c>
      <c r="E108" s="234" t="s">
        <v>423</v>
      </c>
      <c r="F108" s="235"/>
      <c r="G108" s="234" t="s">
        <v>1119</v>
      </c>
      <c r="H108" s="238" t="s">
        <v>1120</v>
      </c>
      <c r="I108" s="235"/>
      <c r="J108" s="235"/>
      <c r="K108" s="235"/>
      <c r="L108" s="235"/>
      <c r="M108" s="235"/>
      <c r="N108" s="235"/>
      <c r="O108" s="239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1">
        <v>0</v>
      </c>
      <c r="AW108" s="241">
        <v>0</v>
      </c>
      <c r="AX108" s="241">
        <v>0</v>
      </c>
      <c r="AY108" s="241">
        <v>0</v>
      </c>
      <c r="AZ108" s="241">
        <v>0</v>
      </c>
      <c r="BA108" s="241">
        <v>0</v>
      </c>
      <c r="BB108" s="245">
        <v>0.02</v>
      </c>
      <c r="BC108" s="246">
        <v>0</v>
      </c>
      <c r="BD108" s="230" t="s">
        <v>1307</v>
      </c>
    </row>
    <row r="109" spans="1:68" x14ac:dyDescent="0.2">
      <c r="A109" s="234" t="s">
        <v>16</v>
      </c>
      <c r="B109" s="235"/>
      <c r="C109" s="234" t="s">
        <v>1105</v>
      </c>
      <c r="D109" s="234" t="s">
        <v>1106</v>
      </c>
      <c r="E109" s="234" t="s">
        <v>423</v>
      </c>
      <c r="F109" s="235"/>
      <c r="G109" s="234" t="s">
        <v>1119</v>
      </c>
      <c r="H109" s="238" t="s">
        <v>1121</v>
      </c>
      <c r="I109" s="235"/>
      <c r="J109" s="235"/>
      <c r="K109" s="235"/>
      <c r="L109" s="235"/>
      <c r="M109" s="235"/>
      <c r="N109" s="235"/>
      <c r="O109" s="239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1">
        <v>0</v>
      </c>
      <c r="AW109" s="241">
        <v>0</v>
      </c>
      <c r="AX109" s="241">
        <v>0</v>
      </c>
      <c r="AY109" s="241">
        <v>0</v>
      </c>
      <c r="AZ109" s="241">
        <v>0</v>
      </c>
      <c r="BA109" s="241">
        <v>0</v>
      </c>
      <c r="BB109" s="243">
        <v>0</v>
      </c>
      <c r="BC109" s="243">
        <v>0</v>
      </c>
      <c r="BD109" s="230" t="s">
        <v>1307</v>
      </c>
    </row>
    <row r="110" spans="1:68" x14ac:dyDescent="0.2">
      <c r="A110" s="234" t="s">
        <v>16</v>
      </c>
      <c r="B110" s="235"/>
      <c r="C110" s="234" t="s">
        <v>1105</v>
      </c>
      <c r="D110" s="234" t="s">
        <v>1106</v>
      </c>
      <c r="E110" s="234" t="s">
        <v>423</v>
      </c>
      <c r="F110" s="235"/>
      <c r="G110" s="234" t="s">
        <v>1119</v>
      </c>
      <c r="H110" s="238" t="s">
        <v>1122</v>
      </c>
      <c r="I110" s="235"/>
      <c r="J110" s="235"/>
      <c r="K110" s="235"/>
      <c r="L110" s="235"/>
      <c r="M110" s="235"/>
      <c r="N110" s="235"/>
      <c r="O110" s="239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1">
        <v>0</v>
      </c>
      <c r="AW110" s="241">
        <v>0</v>
      </c>
      <c r="AX110" s="241">
        <v>0</v>
      </c>
      <c r="AY110" s="241">
        <v>0</v>
      </c>
      <c r="AZ110" s="241">
        <v>0</v>
      </c>
      <c r="BA110" s="241">
        <v>0</v>
      </c>
      <c r="BB110" s="243">
        <v>0</v>
      </c>
      <c r="BC110" s="243">
        <v>0</v>
      </c>
      <c r="BD110" s="230" t="s">
        <v>1307</v>
      </c>
    </row>
    <row r="111" spans="1:68" x14ac:dyDescent="0.2">
      <c r="A111" s="234" t="s">
        <v>16</v>
      </c>
      <c r="B111" s="235"/>
      <c r="C111" s="234" t="s">
        <v>1105</v>
      </c>
      <c r="D111" s="234" t="s">
        <v>1106</v>
      </c>
      <c r="E111" s="234" t="s">
        <v>423</v>
      </c>
      <c r="F111" s="235"/>
      <c r="G111" s="234" t="s">
        <v>1119</v>
      </c>
      <c r="H111" s="238" t="s">
        <v>1112</v>
      </c>
      <c r="I111" s="235"/>
      <c r="J111" s="235"/>
      <c r="K111" s="235"/>
      <c r="L111" s="235"/>
      <c r="M111" s="235"/>
      <c r="N111" s="235"/>
      <c r="O111" s="239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1">
        <v>0</v>
      </c>
      <c r="AX111" s="241">
        <v>0</v>
      </c>
      <c r="AY111" s="241">
        <v>0</v>
      </c>
      <c r="AZ111" s="241">
        <v>0</v>
      </c>
      <c r="BA111" s="241">
        <v>0</v>
      </c>
      <c r="BB111" s="243">
        <v>0</v>
      </c>
      <c r="BC111" s="243">
        <v>0</v>
      </c>
      <c r="BD111" s="230" t="s">
        <v>1307</v>
      </c>
    </row>
    <row r="112" spans="1:68" x14ac:dyDescent="0.2">
      <c r="A112" s="234" t="s">
        <v>16</v>
      </c>
      <c r="B112" s="235"/>
      <c r="C112" s="234" t="s">
        <v>1105</v>
      </c>
      <c r="D112" s="234" t="s">
        <v>1106</v>
      </c>
      <c r="E112" s="234" t="s">
        <v>423</v>
      </c>
      <c r="F112" s="235"/>
      <c r="G112" s="234" t="s">
        <v>1119</v>
      </c>
      <c r="H112" s="238" t="s">
        <v>1123</v>
      </c>
      <c r="I112" s="235"/>
      <c r="J112" s="235"/>
      <c r="K112" s="235"/>
      <c r="L112" s="235"/>
      <c r="M112" s="235"/>
      <c r="N112" s="235"/>
      <c r="O112" s="239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1">
        <v>0</v>
      </c>
      <c r="AX112" s="241">
        <v>0</v>
      </c>
      <c r="AY112" s="241">
        <v>0</v>
      </c>
      <c r="AZ112" s="241">
        <v>0</v>
      </c>
      <c r="BA112" s="241">
        <v>0</v>
      </c>
      <c r="BB112" s="243">
        <v>0</v>
      </c>
      <c r="BC112" s="244">
        <v>0.02</v>
      </c>
      <c r="BD112" s="230" t="s">
        <v>1307</v>
      </c>
    </row>
    <row r="113" spans="1:56" x14ac:dyDescent="0.2">
      <c r="A113" s="234" t="s">
        <v>16</v>
      </c>
      <c r="B113" s="235"/>
      <c r="C113" s="234" t="s">
        <v>1105</v>
      </c>
      <c r="D113" s="234" t="s">
        <v>1106</v>
      </c>
      <c r="E113" s="234" t="s">
        <v>432</v>
      </c>
      <c r="F113" s="235"/>
      <c r="G113" s="234" t="s">
        <v>1124</v>
      </c>
      <c r="H113" s="238" t="s">
        <v>1125</v>
      </c>
      <c r="I113" s="235"/>
      <c r="J113" s="235"/>
      <c r="K113" s="235"/>
      <c r="L113" s="235"/>
      <c r="M113" s="235"/>
      <c r="N113" s="235"/>
      <c r="O113" s="239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1">
        <v>0</v>
      </c>
      <c r="AV113" s="241">
        <v>0</v>
      </c>
      <c r="AW113" s="241">
        <v>0</v>
      </c>
      <c r="AX113" s="241">
        <v>0</v>
      </c>
      <c r="AY113" s="242">
        <v>0.02</v>
      </c>
      <c r="AZ113" s="241">
        <v>0</v>
      </c>
      <c r="BA113" s="242">
        <v>0.02</v>
      </c>
      <c r="BB113" s="245">
        <v>0.02</v>
      </c>
      <c r="BC113" s="245">
        <v>0.02</v>
      </c>
      <c r="BD113" s="242">
        <v>0.08</v>
      </c>
    </row>
    <row r="114" spans="1:56" x14ac:dyDescent="0.2">
      <c r="A114" s="234" t="s">
        <v>16</v>
      </c>
      <c r="B114" s="235"/>
      <c r="C114" s="234" t="s">
        <v>1105</v>
      </c>
      <c r="D114" s="234" t="s">
        <v>1106</v>
      </c>
      <c r="E114" s="234" t="s">
        <v>432</v>
      </c>
      <c r="F114" s="235"/>
      <c r="G114" s="234" t="s">
        <v>1124</v>
      </c>
      <c r="H114" s="238" t="s">
        <v>1126</v>
      </c>
      <c r="I114" s="235"/>
      <c r="J114" s="235"/>
      <c r="K114" s="235"/>
      <c r="L114" s="235"/>
      <c r="M114" s="235"/>
      <c r="N114" s="235"/>
      <c r="O114" s="239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1">
        <v>0</v>
      </c>
      <c r="AW114" s="241">
        <v>0</v>
      </c>
      <c r="AX114" s="241">
        <v>0</v>
      </c>
      <c r="AY114" s="241">
        <v>0</v>
      </c>
      <c r="AZ114" s="241">
        <v>0</v>
      </c>
      <c r="BA114" s="241">
        <v>0</v>
      </c>
      <c r="BB114" s="243">
        <v>0</v>
      </c>
      <c r="BC114" s="243">
        <v>0</v>
      </c>
      <c r="BD114" s="241">
        <v>0</v>
      </c>
    </row>
    <row r="115" spans="1:56" x14ac:dyDescent="0.2">
      <c r="A115" s="234" t="s">
        <v>16</v>
      </c>
      <c r="B115" s="235"/>
      <c r="C115" s="234" t="s">
        <v>1105</v>
      </c>
      <c r="D115" s="234" t="s">
        <v>1106</v>
      </c>
      <c r="E115" s="234" t="s">
        <v>432</v>
      </c>
      <c r="F115" s="235"/>
      <c r="G115" s="234" t="s">
        <v>1127</v>
      </c>
      <c r="H115" s="238" t="s">
        <v>1128</v>
      </c>
      <c r="I115" s="235"/>
      <c r="J115" s="235"/>
      <c r="K115" s="235"/>
      <c r="L115" s="235"/>
      <c r="M115" s="235"/>
      <c r="N115" s="235"/>
      <c r="O115" s="239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1">
        <v>0</v>
      </c>
      <c r="AW115" s="241">
        <v>0</v>
      </c>
      <c r="AX115" s="241">
        <v>0</v>
      </c>
      <c r="AY115" s="241">
        <v>0</v>
      </c>
      <c r="AZ115" s="241">
        <v>0</v>
      </c>
      <c r="BA115" s="241">
        <v>0</v>
      </c>
      <c r="BB115" s="243">
        <v>0</v>
      </c>
      <c r="BC115" s="243">
        <v>0</v>
      </c>
      <c r="BD115" s="241">
        <v>0</v>
      </c>
    </row>
    <row r="116" spans="1:56" x14ac:dyDescent="0.2">
      <c r="A116" s="234" t="s">
        <v>16</v>
      </c>
      <c r="B116" s="235"/>
      <c r="C116" s="234" t="s">
        <v>1105</v>
      </c>
      <c r="D116" s="234" t="s">
        <v>1106</v>
      </c>
      <c r="E116" s="234" t="s">
        <v>432</v>
      </c>
      <c r="F116" s="235"/>
      <c r="G116" s="234" t="s">
        <v>1127</v>
      </c>
      <c r="H116" s="238" t="s">
        <v>1129</v>
      </c>
      <c r="I116" s="235"/>
      <c r="J116" s="235"/>
      <c r="K116" s="235"/>
      <c r="L116" s="235"/>
      <c r="M116" s="235"/>
      <c r="N116" s="235"/>
      <c r="O116" s="239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1">
        <v>0</v>
      </c>
      <c r="AW116" s="241">
        <v>0</v>
      </c>
      <c r="AX116" s="241">
        <v>0</v>
      </c>
      <c r="AY116" s="241">
        <v>0</v>
      </c>
      <c r="AZ116" s="241">
        <v>0</v>
      </c>
      <c r="BA116" s="241">
        <v>0</v>
      </c>
      <c r="BB116" s="243">
        <v>0</v>
      </c>
      <c r="BC116" s="243">
        <v>0</v>
      </c>
      <c r="BD116" s="241">
        <v>0</v>
      </c>
    </row>
    <row r="117" spans="1:56" x14ac:dyDescent="0.2">
      <c r="A117" s="234" t="s">
        <v>16</v>
      </c>
      <c r="B117" s="235"/>
      <c r="C117" s="234" t="s">
        <v>1105</v>
      </c>
      <c r="D117" s="234" t="s">
        <v>1106</v>
      </c>
      <c r="E117" s="234" t="s">
        <v>432</v>
      </c>
      <c r="F117" s="235"/>
      <c r="G117" s="234" t="s">
        <v>1127</v>
      </c>
      <c r="H117" s="238" t="s">
        <v>1130</v>
      </c>
      <c r="I117" s="235"/>
      <c r="J117" s="235"/>
      <c r="K117" s="235"/>
      <c r="L117" s="235"/>
      <c r="M117" s="235"/>
      <c r="N117" s="235"/>
      <c r="O117" s="239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1">
        <v>0</v>
      </c>
      <c r="AW117" s="241">
        <v>0</v>
      </c>
      <c r="AX117" s="241">
        <v>0</v>
      </c>
      <c r="AY117" s="241">
        <v>0</v>
      </c>
      <c r="AZ117" s="241">
        <v>0</v>
      </c>
      <c r="BA117" s="241">
        <v>0</v>
      </c>
      <c r="BB117" s="243">
        <v>0</v>
      </c>
      <c r="BC117" s="243">
        <v>0</v>
      </c>
      <c r="BD117" s="241">
        <v>0</v>
      </c>
    </row>
    <row r="118" spans="1:56" x14ac:dyDescent="0.2">
      <c r="A118" s="234" t="s">
        <v>16</v>
      </c>
      <c r="B118" s="235"/>
      <c r="C118" s="234" t="s">
        <v>1105</v>
      </c>
      <c r="D118" s="234" t="s">
        <v>1106</v>
      </c>
      <c r="E118" s="234" t="s">
        <v>418</v>
      </c>
      <c r="F118" s="235"/>
      <c r="G118" s="234" t="s">
        <v>420</v>
      </c>
      <c r="H118" s="238" t="s">
        <v>710</v>
      </c>
      <c r="I118" s="235"/>
      <c r="J118" s="235"/>
      <c r="K118" s="235"/>
      <c r="L118" s="235"/>
      <c r="M118" s="235"/>
      <c r="N118" s="235"/>
      <c r="O118" s="239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1"/>
      <c r="AY118" s="241"/>
      <c r="AZ118" s="241">
        <v>0</v>
      </c>
      <c r="BA118" s="241">
        <v>0</v>
      </c>
      <c r="BB118" s="245">
        <v>0.06</v>
      </c>
      <c r="BC118" s="247" t="s">
        <v>1307</v>
      </c>
      <c r="BD118" s="230" t="s">
        <v>1307</v>
      </c>
    </row>
    <row r="119" spans="1:56" x14ac:dyDescent="0.2">
      <c r="A119" s="234" t="s">
        <v>16</v>
      </c>
      <c r="B119" s="235"/>
      <c r="C119" s="234" t="s">
        <v>1105</v>
      </c>
      <c r="D119" s="234" t="s">
        <v>1106</v>
      </c>
      <c r="E119" s="234" t="s">
        <v>427</v>
      </c>
      <c r="F119" s="235"/>
      <c r="G119" s="234" t="s">
        <v>1131</v>
      </c>
      <c r="H119" s="238" t="s">
        <v>1132</v>
      </c>
      <c r="I119" s="235"/>
      <c r="J119" s="235"/>
      <c r="K119" s="235"/>
      <c r="L119" s="235"/>
      <c r="M119" s="235"/>
      <c r="N119" s="235"/>
      <c r="O119" s="239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1"/>
      <c r="AY119" s="241">
        <v>0</v>
      </c>
      <c r="AZ119" s="241">
        <v>0</v>
      </c>
      <c r="BA119" s="241">
        <v>0</v>
      </c>
      <c r="BB119" s="243">
        <v>0</v>
      </c>
      <c r="BC119" s="243">
        <v>0</v>
      </c>
      <c r="BD119" s="230" t="s">
        <v>1307</v>
      </c>
    </row>
    <row r="120" spans="1:56" x14ac:dyDescent="0.2">
      <c r="A120" s="234" t="s">
        <v>1133</v>
      </c>
      <c r="B120" s="235"/>
      <c r="C120" s="234" t="s">
        <v>1105</v>
      </c>
      <c r="D120" s="234" t="s">
        <v>1106</v>
      </c>
      <c r="E120" s="234" t="s">
        <v>1134</v>
      </c>
      <c r="F120" s="234"/>
      <c r="G120" s="234"/>
      <c r="H120" s="234" t="s">
        <v>1135</v>
      </c>
      <c r="I120" s="248"/>
      <c r="J120" s="248"/>
      <c r="K120" s="249"/>
      <c r="L120" s="235"/>
      <c r="M120" s="235"/>
      <c r="N120" s="235"/>
      <c r="O120" s="239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3">
        <v>0</v>
      </c>
      <c r="BC120" s="243">
        <v>0</v>
      </c>
      <c r="BD120" s="230" t="s">
        <v>1307</v>
      </c>
    </row>
    <row r="121" spans="1:56" x14ac:dyDescent="0.2">
      <c r="A121" s="234" t="s">
        <v>1133</v>
      </c>
      <c r="B121" s="235"/>
      <c r="C121" s="234" t="s">
        <v>1105</v>
      </c>
      <c r="D121" s="234" t="s">
        <v>1106</v>
      </c>
      <c r="E121" s="234" t="s">
        <v>1134</v>
      </c>
      <c r="F121" s="234"/>
      <c r="G121" s="234"/>
      <c r="H121" s="234" t="s">
        <v>1136</v>
      </c>
      <c r="I121" s="248"/>
      <c r="J121" s="248"/>
      <c r="K121" s="249"/>
      <c r="L121" s="235"/>
      <c r="M121" s="235"/>
      <c r="N121" s="235"/>
      <c r="O121" s="239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3">
        <v>0</v>
      </c>
      <c r="BC121" s="243">
        <v>0</v>
      </c>
      <c r="BD121" s="230" t="s">
        <v>1307</v>
      </c>
    </row>
    <row r="122" spans="1:56" x14ac:dyDescent="0.2">
      <c r="A122" s="234" t="s">
        <v>1137</v>
      </c>
      <c r="B122" s="235"/>
      <c r="C122" s="234" t="s">
        <v>1105</v>
      </c>
      <c r="D122" s="234" t="s">
        <v>1106</v>
      </c>
      <c r="E122" s="234" t="s">
        <v>1107</v>
      </c>
      <c r="F122" s="234"/>
      <c r="G122" s="234"/>
      <c r="H122" s="234" t="s">
        <v>1138</v>
      </c>
      <c r="I122" s="248"/>
      <c r="J122" s="248"/>
      <c r="K122" s="249"/>
      <c r="L122" s="235"/>
      <c r="M122" s="235"/>
      <c r="N122" s="235"/>
      <c r="O122" s="239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3">
        <v>0</v>
      </c>
      <c r="BC122" s="250" t="s">
        <v>1307</v>
      </c>
      <c r="BD122" s="230" t="s">
        <v>1307</v>
      </c>
    </row>
  </sheetData>
  <mergeCells count="210">
    <mergeCell ref="I73:I77"/>
    <mergeCell ref="J73:J77"/>
    <mergeCell ref="K73:K77"/>
    <mergeCell ref="L73:L77"/>
    <mergeCell ref="I68:I72"/>
    <mergeCell ref="J68:J72"/>
    <mergeCell ref="K68:K72"/>
    <mergeCell ref="L68:L72"/>
    <mergeCell ref="N48:N52"/>
    <mergeCell ref="N53:N57"/>
    <mergeCell ref="N58:N62"/>
    <mergeCell ref="N63:N67"/>
    <mergeCell ref="N68:N72"/>
    <mergeCell ref="N73:N77"/>
    <mergeCell ref="I63:I67"/>
    <mergeCell ref="J63:J67"/>
    <mergeCell ref="K63:K67"/>
    <mergeCell ref="L63:L67"/>
    <mergeCell ref="J48:J52"/>
    <mergeCell ref="K48:K52"/>
    <mergeCell ref="L48:L52"/>
    <mergeCell ref="J58:J62"/>
    <mergeCell ref="K58:K62"/>
    <mergeCell ref="L58:L62"/>
    <mergeCell ref="N3:N7"/>
    <mergeCell ref="N8:N12"/>
    <mergeCell ref="N13:N17"/>
    <mergeCell ref="N18:N22"/>
    <mergeCell ref="N23:N27"/>
    <mergeCell ref="N28:N32"/>
    <mergeCell ref="N33:N37"/>
    <mergeCell ref="N38:N42"/>
    <mergeCell ref="N43:N47"/>
    <mergeCell ref="A73:A77"/>
    <mergeCell ref="B73:B77"/>
    <mergeCell ref="C73:C77"/>
    <mergeCell ref="D73:D77"/>
    <mergeCell ref="E73:E77"/>
    <mergeCell ref="F73:F77"/>
    <mergeCell ref="G73:G77"/>
    <mergeCell ref="H73:H77"/>
    <mergeCell ref="H68:H72"/>
    <mergeCell ref="A68:A72"/>
    <mergeCell ref="B68:B72"/>
    <mergeCell ref="C68:C72"/>
    <mergeCell ref="D68:D72"/>
    <mergeCell ref="E68:E72"/>
    <mergeCell ref="F68:F72"/>
    <mergeCell ref="G68:G72"/>
    <mergeCell ref="A63:A67"/>
    <mergeCell ref="B63:B67"/>
    <mergeCell ref="C63:C67"/>
    <mergeCell ref="D63:D67"/>
    <mergeCell ref="E63:E67"/>
    <mergeCell ref="F63:F67"/>
    <mergeCell ref="G63:G67"/>
    <mergeCell ref="H63:H67"/>
    <mergeCell ref="I48:I52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I53:I57"/>
    <mergeCell ref="E53:E57"/>
    <mergeCell ref="F53:F57"/>
    <mergeCell ref="L53:L57"/>
    <mergeCell ref="A53:A57"/>
    <mergeCell ref="B53:B57"/>
    <mergeCell ref="C53:C57"/>
    <mergeCell ref="D53:D57"/>
    <mergeCell ref="A33:A37"/>
    <mergeCell ref="B33:B37"/>
    <mergeCell ref="C33:C37"/>
    <mergeCell ref="G53:G57"/>
    <mergeCell ref="H53:H57"/>
    <mergeCell ref="H48:H52"/>
    <mergeCell ref="A48:A52"/>
    <mergeCell ref="B48:B52"/>
    <mergeCell ref="C48:C52"/>
    <mergeCell ref="D48:D52"/>
    <mergeCell ref="E48:E52"/>
    <mergeCell ref="F48:F52"/>
    <mergeCell ref="G48:G52"/>
    <mergeCell ref="G43:G47"/>
    <mergeCell ref="H43:H47"/>
    <mergeCell ref="A43:A47"/>
    <mergeCell ref="B43:B47"/>
    <mergeCell ref="C43:C47"/>
    <mergeCell ref="D43:D47"/>
    <mergeCell ref="K38:K42"/>
    <mergeCell ref="L38:L42"/>
    <mergeCell ref="F43:F4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E43:E47"/>
    <mergeCell ref="I43:I47"/>
    <mergeCell ref="J43:J47"/>
    <mergeCell ref="K43:K47"/>
    <mergeCell ref="L43:L47"/>
    <mergeCell ref="J53:J57"/>
    <mergeCell ref="K53:K57"/>
    <mergeCell ref="L23:L27"/>
    <mergeCell ref="L28:L32"/>
    <mergeCell ref="D33:D37"/>
    <mergeCell ref="E33:E37"/>
    <mergeCell ref="F33:F37"/>
    <mergeCell ref="G33:G37"/>
    <mergeCell ref="H33:H37"/>
    <mergeCell ref="H28:H32"/>
    <mergeCell ref="I23:I27"/>
    <mergeCell ref="J23:J27"/>
    <mergeCell ref="K23:K27"/>
    <mergeCell ref="I28:I32"/>
    <mergeCell ref="J28:J32"/>
    <mergeCell ref="K28:K32"/>
    <mergeCell ref="I33:I37"/>
    <mergeCell ref="J33:J37"/>
    <mergeCell ref="K33:K37"/>
    <mergeCell ref="L33:L37"/>
    <mergeCell ref="G28:G32"/>
    <mergeCell ref="G23:G27"/>
    <mergeCell ref="H23:H27"/>
    <mergeCell ref="J38:J42"/>
    <mergeCell ref="A28:A32"/>
    <mergeCell ref="B28:B32"/>
    <mergeCell ref="C28:C32"/>
    <mergeCell ref="D28:D32"/>
    <mergeCell ref="E28:E32"/>
    <mergeCell ref="F28:F32"/>
    <mergeCell ref="A18:A22"/>
    <mergeCell ref="B18:B22"/>
    <mergeCell ref="C18:C22"/>
    <mergeCell ref="D18:D22"/>
    <mergeCell ref="E18:E22"/>
    <mergeCell ref="F18:F22"/>
    <mergeCell ref="A23:A27"/>
    <mergeCell ref="B23:B27"/>
    <mergeCell ref="C23:C27"/>
    <mergeCell ref="D23:D27"/>
    <mergeCell ref="E23:E27"/>
    <mergeCell ref="F23:F27"/>
    <mergeCell ref="H3:H7"/>
    <mergeCell ref="A3:A7"/>
    <mergeCell ref="B3:B7"/>
    <mergeCell ref="C3:C7"/>
    <mergeCell ref="D3:D7"/>
    <mergeCell ref="E3:E7"/>
    <mergeCell ref="F3:F7"/>
    <mergeCell ref="M3:M7"/>
    <mergeCell ref="G18:G22"/>
    <mergeCell ref="H18:H22"/>
    <mergeCell ref="I18:I22"/>
    <mergeCell ref="A8:A12"/>
    <mergeCell ref="B8:B12"/>
    <mergeCell ref="C8:C12"/>
    <mergeCell ref="D8:D12"/>
    <mergeCell ref="E8:E12"/>
    <mergeCell ref="F8:F12"/>
    <mergeCell ref="G8:G12"/>
    <mergeCell ref="A13:A17"/>
    <mergeCell ref="B13:B17"/>
    <mergeCell ref="C13:C17"/>
    <mergeCell ref="D13:D17"/>
    <mergeCell ref="E13:E17"/>
    <mergeCell ref="F13:F17"/>
    <mergeCell ref="M8:M12"/>
    <mergeCell ref="M13:M17"/>
    <mergeCell ref="M18:M22"/>
    <mergeCell ref="M23:M27"/>
    <mergeCell ref="M28:M32"/>
    <mergeCell ref="G13:G17"/>
    <mergeCell ref="H13:H17"/>
    <mergeCell ref="H8:H12"/>
    <mergeCell ref="I3:I7"/>
    <mergeCell ref="J3:J7"/>
    <mergeCell ref="K3:K7"/>
    <mergeCell ref="L3:L7"/>
    <mergeCell ref="I8:I12"/>
    <mergeCell ref="J8:J12"/>
    <mergeCell ref="K8:K12"/>
    <mergeCell ref="L8:L12"/>
    <mergeCell ref="J18:J22"/>
    <mergeCell ref="K18:K22"/>
    <mergeCell ref="L18:L22"/>
    <mergeCell ref="I13:I17"/>
    <mergeCell ref="J13:J17"/>
    <mergeCell ref="K13:K17"/>
    <mergeCell ref="L13:L17"/>
    <mergeCell ref="G3:G7"/>
    <mergeCell ref="M33:M37"/>
    <mergeCell ref="M38:M42"/>
    <mergeCell ref="M43:M47"/>
    <mergeCell ref="M48:M52"/>
    <mergeCell ref="M53:M57"/>
    <mergeCell ref="M58:M62"/>
    <mergeCell ref="M63:M67"/>
    <mergeCell ref="M68:M72"/>
    <mergeCell ref="M73:M77"/>
  </mergeCells>
  <conditionalFormatting sqref="AP36:AS36">
    <cfRule type="notContainsBlanks" dxfId="5" priority="1">
      <formula>LEN(TRIM(AP36))&gt;0</formula>
    </cfRule>
  </conditionalFormatting>
  <conditionalFormatting sqref="AP36:AS36">
    <cfRule type="notContainsBlanks" dxfId="4" priority="2">
      <formula>LEN(TRIM(AP36))&gt;0</formula>
    </cfRule>
  </conditionalFormatting>
  <conditionalFormatting sqref="AA3:BA4">
    <cfRule type="notContainsBlanks" dxfId="3" priority="3">
      <formula>LEN(TRIM(AA3))&gt;0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"/>
  <sheetViews>
    <sheetView workbookViewId="0">
      <pane xSplit="17" ySplit="2" topLeftCell="AY36" activePane="bottomRight" state="frozen"/>
      <selection pane="topRight" activeCell="Q1" sqref="Q1"/>
      <selection pane="bottomLeft" activeCell="A3" sqref="A3"/>
      <selection pane="bottomRight" activeCell="Q60" sqref="Q60"/>
    </sheetView>
  </sheetViews>
  <sheetFormatPr baseColWidth="10" defaultRowHeight="12.75" x14ac:dyDescent="0.2"/>
  <cols>
    <col min="1" max="1" width="6.42578125" style="50" customWidth="1"/>
    <col min="2" max="2" width="5.28515625" style="50" customWidth="1"/>
    <col min="3" max="3" width="7.28515625" style="50" customWidth="1"/>
    <col min="4" max="4" width="8" style="50" customWidth="1"/>
    <col min="5" max="5" width="9" style="50" customWidth="1"/>
    <col min="6" max="6" width="7.140625" style="50" customWidth="1"/>
    <col min="7" max="7" width="6.5703125" style="50" customWidth="1"/>
    <col min="8" max="8" width="11.42578125" style="47" customWidth="1"/>
    <col min="9" max="9" width="9.28515625" style="50" customWidth="1"/>
    <col min="10" max="10" width="8.42578125" style="50" customWidth="1"/>
    <col min="11" max="11" width="7" style="50" customWidth="1"/>
    <col min="12" max="12" width="9.28515625" style="50" customWidth="1"/>
    <col min="13" max="13" width="6.140625" style="50" customWidth="1"/>
    <col min="14" max="14" width="6" style="50" customWidth="1"/>
    <col min="15" max="15" width="5.85546875" style="50" customWidth="1"/>
    <col min="16" max="16" width="6.140625" style="50" customWidth="1"/>
    <col min="17" max="17" width="13.5703125" style="113" customWidth="1"/>
    <col min="18" max="69" width="4.7109375" style="113" customWidth="1"/>
    <col min="70" max="70" width="11.42578125" style="113"/>
  </cols>
  <sheetData>
    <row r="1" spans="1:70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</row>
    <row r="2" spans="1:70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306" t="s">
        <v>17</v>
      </c>
      <c r="B3" s="306">
        <v>1</v>
      </c>
      <c r="C3" s="304" t="s">
        <v>526</v>
      </c>
      <c r="D3" s="306"/>
      <c r="E3" s="304" t="s">
        <v>541</v>
      </c>
      <c r="F3" s="304" t="s">
        <v>542</v>
      </c>
      <c r="G3" s="304" t="s">
        <v>1381</v>
      </c>
      <c r="H3" s="305" t="s">
        <v>118</v>
      </c>
      <c r="I3" s="304" t="s">
        <v>481</v>
      </c>
      <c r="J3" s="306"/>
      <c r="K3" s="306"/>
      <c r="L3" s="306"/>
      <c r="M3" s="306"/>
      <c r="N3" s="306"/>
      <c r="O3" s="306"/>
      <c r="P3" s="308"/>
      <c r="Q3" s="219" t="s">
        <v>934</v>
      </c>
      <c r="R3" s="220">
        <v>0</v>
      </c>
      <c r="S3" s="220">
        <v>0</v>
      </c>
      <c r="T3" s="220">
        <v>0</v>
      </c>
      <c r="U3" s="220"/>
      <c r="V3" s="220"/>
      <c r="W3" s="220"/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0</v>
      </c>
      <c r="AG3" s="220">
        <v>0</v>
      </c>
      <c r="AH3" s="220">
        <v>0</v>
      </c>
      <c r="AI3" s="220">
        <v>0</v>
      </c>
      <c r="AJ3" s="220">
        <v>0</v>
      </c>
      <c r="AK3" s="220">
        <v>0</v>
      </c>
      <c r="AL3" s="220">
        <v>0</v>
      </c>
      <c r="AM3" s="220">
        <v>0</v>
      </c>
      <c r="AN3" s="220">
        <v>2</v>
      </c>
      <c r="AO3" s="220">
        <v>2</v>
      </c>
      <c r="AP3" s="220">
        <v>2</v>
      </c>
      <c r="AQ3" s="220">
        <v>0</v>
      </c>
      <c r="AR3" s="220">
        <v>6</v>
      </c>
      <c r="AS3" s="220">
        <v>4</v>
      </c>
      <c r="AT3" s="220">
        <v>66</v>
      </c>
      <c r="AU3" s="220">
        <v>76</v>
      </c>
      <c r="AV3" s="220">
        <v>72</v>
      </c>
      <c r="AW3" s="220">
        <v>64</v>
      </c>
      <c r="AX3" s="220">
        <v>146</v>
      </c>
      <c r="AY3" s="220">
        <v>96</v>
      </c>
      <c r="AZ3" s="220">
        <v>144</v>
      </c>
      <c r="BA3" s="220">
        <v>196</v>
      </c>
      <c r="BB3" s="220">
        <v>120</v>
      </c>
      <c r="BC3" s="220">
        <v>168</v>
      </c>
      <c r="BD3" s="220">
        <v>344</v>
      </c>
      <c r="BE3" s="220">
        <v>152</v>
      </c>
      <c r="BF3" s="220">
        <v>56</v>
      </c>
      <c r="BG3" s="220">
        <v>128</v>
      </c>
      <c r="BH3" s="220">
        <v>212</v>
      </c>
      <c r="BI3" s="220">
        <v>212</v>
      </c>
      <c r="BJ3" s="220">
        <v>156</v>
      </c>
      <c r="BK3" s="220">
        <v>156</v>
      </c>
      <c r="BL3" s="220">
        <v>66</v>
      </c>
      <c r="BM3" s="220">
        <v>66</v>
      </c>
      <c r="BN3" s="220">
        <v>0</v>
      </c>
      <c r="BO3" s="220">
        <v>0</v>
      </c>
      <c r="BP3" s="220"/>
      <c r="BQ3" s="220"/>
      <c r="BR3" s="132">
        <f t="shared" ref="BR3:BR5" si="0">SUM(R3:BQ3)</f>
        <v>2712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1</v>
      </c>
      <c r="S4" s="220">
        <v>0</v>
      </c>
      <c r="T4" s="220">
        <v>0</v>
      </c>
      <c r="U4" s="220"/>
      <c r="V4" s="220"/>
      <c r="W4" s="220"/>
      <c r="X4" s="220">
        <v>0</v>
      </c>
      <c r="Y4" s="220">
        <v>0</v>
      </c>
      <c r="Z4" s="220">
        <v>0</v>
      </c>
      <c r="AA4" s="220">
        <v>0</v>
      </c>
      <c r="AB4" s="220">
        <v>0</v>
      </c>
      <c r="AC4" s="220">
        <v>0</v>
      </c>
      <c r="AD4" s="220">
        <v>0</v>
      </c>
      <c r="AE4" s="220">
        <v>0</v>
      </c>
      <c r="AF4" s="220">
        <v>0</v>
      </c>
      <c r="AG4" s="220">
        <v>0</v>
      </c>
      <c r="AH4" s="220">
        <v>1</v>
      </c>
      <c r="AI4" s="220">
        <v>2</v>
      </c>
      <c r="AJ4" s="220">
        <v>2</v>
      </c>
      <c r="AK4" s="220">
        <v>2</v>
      </c>
      <c r="AL4" s="220">
        <v>5</v>
      </c>
      <c r="AM4" s="220">
        <v>6</v>
      </c>
      <c r="AN4" s="220">
        <v>10</v>
      </c>
      <c r="AO4" s="220">
        <v>23</v>
      </c>
      <c r="AP4" s="220">
        <v>24</v>
      </c>
      <c r="AQ4" s="220">
        <v>1</v>
      </c>
      <c r="AR4" s="220">
        <v>7</v>
      </c>
      <c r="AS4" s="220">
        <v>12</v>
      </c>
      <c r="AT4" s="220">
        <v>11</v>
      </c>
      <c r="AU4" s="220">
        <v>27</v>
      </c>
      <c r="AV4" s="220">
        <v>33</v>
      </c>
      <c r="AW4" s="220">
        <v>116</v>
      </c>
      <c r="AX4" s="220">
        <v>156</v>
      </c>
      <c r="AY4" s="220">
        <v>43</v>
      </c>
      <c r="AZ4" s="220">
        <v>84</v>
      </c>
      <c r="BA4" s="220">
        <v>84</v>
      </c>
      <c r="BB4" s="220">
        <v>64</v>
      </c>
      <c r="BC4" s="220">
        <v>144</v>
      </c>
      <c r="BD4" s="220">
        <v>112</v>
      </c>
      <c r="BE4" s="220">
        <v>40</v>
      </c>
      <c r="BF4" s="220">
        <v>44</v>
      </c>
      <c r="BG4" s="220">
        <v>46</v>
      </c>
      <c r="BH4" s="220">
        <v>92</v>
      </c>
      <c r="BI4" s="220">
        <v>92</v>
      </c>
      <c r="BJ4" s="220">
        <v>148</v>
      </c>
      <c r="BK4" s="220">
        <v>148</v>
      </c>
      <c r="BL4" s="220">
        <v>42</v>
      </c>
      <c r="BM4" s="220">
        <v>42</v>
      </c>
      <c r="BN4" s="220">
        <v>1</v>
      </c>
      <c r="BO4" s="220">
        <v>1</v>
      </c>
      <c r="BP4" s="220"/>
      <c r="BQ4" s="220"/>
      <c r="BR4" s="132">
        <f t="shared" si="0"/>
        <v>1666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1</v>
      </c>
      <c r="S5" s="222">
        <f t="shared" si="1"/>
        <v>0</v>
      </c>
      <c r="T5" s="222">
        <f t="shared" si="1"/>
        <v>0</v>
      </c>
      <c r="U5" s="222" t="str">
        <f t="shared" si="1"/>
        <v>-</v>
      </c>
      <c r="V5" s="222" t="str">
        <f t="shared" si="1"/>
        <v>-</v>
      </c>
      <c r="W5" s="222" t="str">
        <f t="shared" si="1"/>
        <v>-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0</v>
      </c>
      <c r="AF5" s="222">
        <f t="shared" si="1"/>
        <v>0</v>
      </c>
      <c r="AG5" s="222">
        <f t="shared" si="1"/>
        <v>0</v>
      </c>
      <c r="AH5" s="222">
        <f t="shared" si="1"/>
        <v>1</v>
      </c>
      <c r="AI5" s="222">
        <f t="shared" si="1"/>
        <v>2</v>
      </c>
      <c r="AJ5" s="222">
        <f t="shared" si="1"/>
        <v>2</v>
      </c>
      <c r="AK5" s="222">
        <f t="shared" si="1"/>
        <v>2</v>
      </c>
      <c r="AL5" s="222">
        <f t="shared" si="1"/>
        <v>5</v>
      </c>
      <c r="AM5" s="222">
        <f t="shared" si="1"/>
        <v>6</v>
      </c>
      <c r="AN5" s="222">
        <f t="shared" si="1"/>
        <v>12</v>
      </c>
      <c r="AO5" s="222">
        <f t="shared" si="1"/>
        <v>25</v>
      </c>
      <c r="AP5" s="222">
        <f t="shared" si="1"/>
        <v>26</v>
      </c>
      <c r="AQ5" s="222">
        <f t="shared" si="1"/>
        <v>1</v>
      </c>
      <c r="AR5" s="222">
        <f t="shared" si="1"/>
        <v>13</v>
      </c>
      <c r="AS5" s="222">
        <f t="shared" si="1"/>
        <v>16</v>
      </c>
      <c r="AT5" s="222">
        <f t="shared" si="1"/>
        <v>77</v>
      </c>
      <c r="AU5" s="222">
        <f t="shared" si="1"/>
        <v>103</v>
      </c>
      <c r="AV5" s="222">
        <f t="shared" si="1"/>
        <v>105</v>
      </c>
      <c r="AW5" s="222">
        <f t="shared" si="1"/>
        <v>180</v>
      </c>
      <c r="AX5" s="222">
        <f t="shared" si="1"/>
        <v>302</v>
      </c>
      <c r="AY5" s="222">
        <f t="shared" si="1"/>
        <v>139</v>
      </c>
      <c r="AZ5" s="222">
        <f t="shared" si="1"/>
        <v>228</v>
      </c>
      <c r="BA5" s="222">
        <f t="shared" si="1"/>
        <v>280</v>
      </c>
      <c r="BB5" s="222">
        <f t="shared" si="1"/>
        <v>184</v>
      </c>
      <c r="BC5" s="222">
        <f t="shared" si="1"/>
        <v>312</v>
      </c>
      <c r="BD5" s="222">
        <f t="shared" si="1"/>
        <v>456</v>
      </c>
      <c r="BE5" s="222">
        <f t="shared" si="1"/>
        <v>192</v>
      </c>
      <c r="BF5" s="222">
        <f t="shared" si="1"/>
        <v>100</v>
      </c>
      <c r="BG5" s="222">
        <f t="shared" si="1"/>
        <v>174</v>
      </c>
      <c r="BH5" s="222">
        <f t="shared" si="1"/>
        <v>304</v>
      </c>
      <c r="BI5" s="222">
        <f t="shared" si="1"/>
        <v>304</v>
      </c>
      <c r="BJ5" s="222">
        <f t="shared" si="1"/>
        <v>304</v>
      </c>
      <c r="BK5" s="222">
        <f t="shared" si="1"/>
        <v>304</v>
      </c>
      <c r="BL5" s="222">
        <f t="shared" si="1"/>
        <v>108</v>
      </c>
      <c r="BM5" s="222">
        <f t="shared" si="1"/>
        <v>108</v>
      </c>
      <c r="BN5" s="222">
        <f t="shared" si="1"/>
        <v>1</v>
      </c>
      <c r="BO5" s="222">
        <f t="shared" si="1"/>
        <v>1</v>
      </c>
      <c r="BP5" s="222" t="str">
        <f t="shared" si="1"/>
        <v>-</v>
      </c>
      <c r="BQ5" s="222" t="str">
        <f t="shared" si="1"/>
        <v>-</v>
      </c>
      <c r="BR5" s="133">
        <f t="shared" si="0"/>
        <v>4378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0</v>
      </c>
      <c r="S6" s="223" t="str">
        <f t="shared" si="2"/>
        <v>-</v>
      </c>
      <c r="T6" s="223" t="str">
        <f t="shared" si="2"/>
        <v>-</v>
      </c>
      <c r="U6" s="223" t="str">
        <f t="shared" si="2"/>
        <v>-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 t="str">
        <f t="shared" si="2"/>
        <v>-</v>
      </c>
      <c r="AF6" s="223" t="str">
        <f t="shared" si="2"/>
        <v>-</v>
      </c>
      <c r="AG6" s="223" t="str">
        <f t="shared" si="2"/>
        <v>-</v>
      </c>
      <c r="AH6" s="223">
        <f t="shared" si="2"/>
        <v>0</v>
      </c>
      <c r="AI6" s="223">
        <f t="shared" si="2"/>
        <v>0</v>
      </c>
      <c r="AJ6" s="223">
        <f t="shared" si="2"/>
        <v>0</v>
      </c>
      <c r="AK6" s="223">
        <f t="shared" si="2"/>
        <v>0</v>
      </c>
      <c r="AL6" s="223">
        <f t="shared" si="2"/>
        <v>0</v>
      </c>
      <c r="AM6" s="223">
        <f t="shared" si="2"/>
        <v>0</v>
      </c>
      <c r="AN6" s="223">
        <f t="shared" si="2"/>
        <v>16.666666666666668</v>
      </c>
      <c r="AO6" s="223">
        <f t="shared" si="2"/>
        <v>8</v>
      </c>
      <c r="AP6" s="223">
        <f t="shared" si="2"/>
        <v>7.6923076923076925</v>
      </c>
      <c r="AQ6" s="223">
        <f t="shared" si="2"/>
        <v>0</v>
      </c>
      <c r="AR6" s="223">
        <f t="shared" si="2"/>
        <v>46.153846153846153</v>
      </c>
      <c r="AS6" s="223">
        <f t="shared" si="2"/>
        <v>25</v>
      </c>
      <c r="AT6" s="223">
        <f t="shared" si="2"/>
        <v>85.714285714285708</v>
      </c>
      <c r="AU6" s="223">
        <f t="shared" si="2"/>
        <v>73.786407766990294</v>
      </c>
      <c r="AV6" s="223">
        <f t="shared" si="2"/>
        <v>68.571428571428569</v>
      </c>
      <c r="AW6" s="223">
        <f t="shared" si="2"/>
        <v>35.555555555555557</v>
      </c>
      <c r="AX6" s="223">
        <f t="shared" si="2"/>
        <v>48.344370860927157</v>
      </c>
      <c r="AY6" s="223">
        <f t="shared" si="2"/>
        <v>69.064748201438846</v>
      </c>
      <c r="AZ6" s="223">
        <f t="shared" si="2"/>
        <v>63.157894736842103</v>
      </c>
      <c r="BA6" s="223">
        <f t="shared" si="2"/>
        <v>70</v>
      </c>
      <c r="BB6" s="223">
        <f t="shared" si="2"/>
        <v>65.217391304347828</v>
      </c>
      <c r="BC6" s="223">
        <f t="shared" si="2"/>
        <v>53.846153846153854</v>
      </c>
      <c r="BD6" s="223">
        <f t="shared" si="2"/>
        <v>75.438596491228068</v>
      </c>
      <c r="BE6" s="223">
        <f t="shared" si="2"/>
        <v>79.166666666666671</v>
      </c>
      <c r="BF6" s="223">
        <f t="shared" si="2"/>
        <v>56</v>
      </c>
      <c r="BG6" s="223">
        <f t="shared" si="2"/>
        <v>73.563218390804593</v>
      </c>
      <c r="BH6" s="223">
        <f t="shared" si="2"/>
        <v>69.736842105263165</v>
      </c>
      <c r="BI6" s="223">
        <f t="shared" si="2"/>
        <v>69.736842105263165</v>
      </c>
      <c r="BJ6" s="223">
        <f t="shared" si="2"/>
        <v>51.315789473684212</v>
      </c>
      <c r="BK6" s="223">
        <f t="shared" si="2"/>
        <v>51.315789473684212</v>
      </c>
      <c r="BL6" s="223">
        <f t="shared" si="2"/>
        <v>61.111111111111114</v>
      </c>
      <c r="BM6" s="223">
        <f t="shared" si="2"/>
        <v>61.111111111111114</v>
      </c>
      <c r="BN6" s="223">
        <f t="shared" si="2"/>
        <v>0</v>
      </c>
      <c r="BO6" s="223">
        <f t="shared" si="2"/>
        <v>0</v>
      </c>
      <c r="BP6" s="223" t="str">
        <f t="shared" si="2"/>
        <v>-</v>
      </c>
      <c r="BQ6" s="223" t="str">
        <f t="shared" si="2"/>
        <v>-</v>
      </c>
      <c r="BR6" s="270">
        <f t="shared" ref="BR6:BR7" si="3">AVERAGE(R6:BQ6)</f>
        <v>39.579057828560181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06" t="s">
        <v>17</v>
      </c>
      <c r="B8" s="306">
        <v>2</v>
      </c>
      <c r="C8" s="304" t="s">
        <v>526</v>
      </c>
      <c r="D8" s="306"/>
      <c r="E8" s="304" t="s">
        <v>543</v>
      </c>
      <c r="F8" s="304" t="s">
        <v>544</v>
      </c>
      <c r="G8" s="304" t="s">
        <v>1426</v>
      </c>
      <c r="H8" s="305" t="s">
        <v>365</v>
      </c>
      <c r="I8" s="304" t="s">
        <v>545</v>
      </c>
      <c r="J8" s="306"/>
      <c r="K8" s="306"/>
      <c r="L8" s="306"/>
      <c r="M8" s="306"/>
      <c r="N8" s="306"/>
      <c r="O8" s="306"/>
      <c r="P8" s="308"/>
      <c r="Q8" s="219" t="s">
        <v>934</v>
      </c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>
        <v>1</v>
      </c>
      <c r="AN8" s="220">
        <v>0</v>
      </c>
      <c r="AO8" s="220">
        <v>3</v>
      </c>
      <c r="AP8" s="220">
        <v>0</v>
      </c>
      <c r="AQ8" s="220">
        <v>13</v>
      </c>
      <c r="AR8" s="220">
        <v>18</v>
      </c>
      <c r="AS8" s="220">
        <v>11</v>
      </c>
      <c r="AT8" s="220">
        <v>9</v>
      </c>
      <c r="AU8" s="220">
        <v>10</v>
      </c>
      <c r="AV8" s="220"/>
      <c r="AW8" s="220">
        <v>204</v>
      </c>
      <c r="AX8" s="220">
        <v>344</v>
      </c>
      <c r="AY8" s="220">
        <v>120</v>
      </c>
      <c r="AZ8" s="220">
        <v>128</v>
      </c>
      <c r="BA8" s="220">
        <v>304</v>
      </c>
      <c r="BB8" s="220">
        <v>1248</v>
      </c>
      <c r="BC8" s="220">
        <v>496</v>
      </c>
      <c r="BD8" s="220">
        <v>816</v>
      </c>
      <c r="BE8" s="220">
        <v>288</v>
      </c>
      <c r="BF8" s="220">
        <v>288</v>
      </c>
      <c r="BG8" s="220">
        <v>172</v>
      </c>
      <c r="BH8" s="220">
        <v>256</v>
      </c>
      <c r="BI8" s="220">
        <v>256</v>
      </c>
      <c r="BJ8" s="220">
        <v>82</v>
      </c>
      <c r="BK8" s="220">
        <v>82</v>
      </c>
      <c r="BL8" s="220">
        <v>60</v>
      </c>
      <c r="BM8" s="220">
        <v>60</v>
      </c>
      <c r="BN8" s="220">
        <v>3</v>
      </c>
      <c r="BO8" s="220">
        <v>3</v>
      </c>
      <c r="BP8" s="220"/>
      <c r="BQ8" s="220"/>
      <c r="BR8" s="132">
        <f t="shared" ref="BR8:BR10" si="4">SUM(R8:BQ8)</f>
        <v>5275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>
        <v>4</v>
      </c>
      <c r="AN9" s="220">
        <v>9</v>
      </c>
      <c r="AO9" s="220">
        <v>13</v>
      </c>
      <c r="AP9" s="220">
        <v>24</v>
      </c>
      <c r="AQ9" s="220">
        <v>67</v>
      </c>
      <c r="AR9" s="220">
        <v>22</v>
      </c>
      <c r="AS9" s="220">
        <v>43</v>
      </c>
      <c r="AT9" s="220">
        <v>12</v>
      </c>
      <c r="AU9" s="220">
        <v>14</v>
      </c>
      <c r="AV9" s="220"/>
      <c r="AW9" s="220">
        <v>512</v>
      </c>
      <c r="AX9" s="220">
        <v>408</v>
      </c>
      <c r="AY9" s="220">
        <v>112</v>
      </c>
      <c r="AZ9" s="220">
        <v>115</v>
      </c>
      <c r="BA9" s="220">
        <v>224</v>
      </c>
      <c r="BB9" s="220">
        <v>544</v>
      </c>
      <c r="BC9" s="220">
        <v>320</v>
      </c>
      <c r="BD9" s="220">
        <v>464</v>
      </c>
      <c r="BE9" s="220">
        <v>88</v>
      </c>
      <c r="BF9" s="220">
        <v>88</v>
      </c>
      <c r="BG9" s="220">
        <v>100</v>
      </c>
      <c r="BH9" s="220">
        <v>168</v>
      </c>
      <c r="BI9" s="220">
        <v>168</v>
      </c>
      <c r="BJ9" s="220">
        <v>90</v>
      </c>
      <c r="BK9" s="220">
        <v>90</v>
      </c>
      <c r="BL9" s="220">
        <v>64</v>
      </c>
      <c r="BM9" s="220">
        <v>64</v>
      </c>
      <c r="BN9" s="220">
        <v>4</v>
      </c>
      <c r="BO9" s="220">
        <v>4</v>
      </c>
      <c r="BP9" s="220"/>
      <c r="BQ9" s="220"/>
      <c r="BR9" s="132">
        <f t="shared" si="4"/>
        <v>3835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 t="str">
        <f t="shared" ref="R10:BQ10" si="5">IF(ISBLANK(R8),"-",R8+R9)</f>
        <v>-</v>
      </c>
      <c r="S10" s="222" t="str">
        <f t="shared" si="5"/>
        <v>-</v>
      </c>
      <c r="T10" s="222" t="str">
        <f t="shared" si="5"/>
        <v>-</v>
      </c>
      <c r="U10" s="222" t="str">
        <f t="shared" si="5"/>
        <v>-</v>
      </c>
      <c r="V10" s="222" t="str">
        <f t="shared" si="5"/>
        <v>-</v>
      </c>
      <c r="W10" s="222" t="str">
        <f t="shared" si="5"/>
        <v>-</v>
      </c>
      <c r="X10" s="222" t="str">
        <f t="shared" si="5"/>
        <v>-</v>
      </c>
      <c r="Y10" s="222" t="str">
        <f t="shared" si="5"/>
        <v>-</v>
      </c>
      <c r="Z10" s="222" t="str">
        <f t="shared" si="5"/>
        <v>-</v>
      </c>
      <c r="AA10" s="222" t="str">
        <f t="shared" si="5"/>
        <v>-</v>
      </c>
      <c r="AB10" s="222" t="str">
        <f t="shared" si="5"/>
        <v>-</v>
      </c>
      <c r="AC10" s="222" t="str">
        <f t="shared" si="5"/>
        <v>-</v>
      </c>
      <c r="AD10" s="222" t="str">
        <f t="shared" si="5"/>
        <v>-</v>
      </c>
      <c r="AE10" s="222" t="str">
        <f t="shared" si="5"/>
        <v>-</v>
      </c>
      <c r="AF10" s="222" t="str">
        <f t="shared" si="5"/>
        <v>-</v>
      </c>
      <c r="AG10" s="222" t="str">
        <f t="shared" si="5"/>
        <v>-</v>
      </c>
      <c r="AH10" s="222" t="str">
        <f t="shared" si="5"/>
        <v>-</v>
      </c>
      <c r="AI10" s="222" t="str">
        <f t="shared" si="5"/>
        <v>-</v>
      </c>
      <c r="AJ10" s="222" t="str">
        <f t="shared" si="5"/>
        <v>-</v>
      </c>
      <c r="AK10" s="222" t="str">
        <f t="shared" si="5"/>
        <v>-</v>
      </c>
      <c r="AL10" s="222" t="str">
        <f t="shared" si="5"/>
        <v>-</v>
      </c>
      <c r="AM10" s="222">
        <f t="shared" si="5"/>
        <v>5</v>
      </c>
      <c r="AN10" s="222">
        <f t="shared" si="5"/>
        <v>9</v>
      </c>
      <c r="AO10" s="222">
        <f t="shared" si="5"/>
        <v>16</v>
      </c>
      <c r="AP10" s="222">
        <f t="shared" si="5"/>
        <v>24</v>
      </c>
      <c r="AQ10" s="222">
        <f t="shared" si="5"/>
        <v>80</v>
      </c>
      <c r="AR10" s="222">
        <f t="shared" si="5"/>
        <v>40</v>
      </c>
      <c r="AS10" s="222">
        <f t="shared" si="5"/>
        <v>54</v>
      </c>
      <c r="AT10" s="222">
        <f t="shared" si="5"/>
        <v>21</v>
      </c>
      <c r="AU10" s="222">
        <f t="shared" si="5"/>
        <v>24</v>
      </c>
      <c r="AV10" s="222" t="str">
        <f t="shared" si="5"/>
        <v>-</v>
      </c>
      <c r="AW10" s="222">
        <f t="shared" si="5"/>
        <v>716</v>
      </c>
      <c r="AX10" s="222">
        <f t="shared" si="5"/>
        <v>752</v>
      </c>
      <c r="AY10" s="222">
        <f t="shared" si="5"/>
        <v>232</v>
      </c>
      <c r="AZ10" s="222">
        <f t="shared" si="5"/>
        <v>243</v>
      </c>
      <c r="BA10" s="222">
        <f t="shared" si="5"/>
        <v>528</v>
      </c>
      <c r="BB10" s="222">
        <f t="shared" si="5"/>
        <v>1792</v>
      </c>
      <c r="BC10" s="222">
        <f t="shared" si="5"/>
        <v>816</v>
      </c>
      <c r="BD10" s="222">
        <f t="shared" si="5"/>
        <v>1280</v>
      </c>
      <c r="BE10" s="222">
        <f t="shared" si="5"/>
        <v>376</v>
      </c>
      <c r="BF10" s="222">
        <f t="shared" si="5"/>
        <v>376</v>
      </c>
      <c r="BG10" s="222">
        <f t="shared" si="5"/>
        <v>272</v>
      </c>
      <c r="BH10" s="222">
        <f t="shared" si="5"/>
        <v>424</v>
      </c>
      <c r="BI10" s="222">
        <f t="shared" si="5"/>
        <v>424</v>
      </c>
      <c r="BJ10" s="222">
        <f t="shared" si="5"/>
        <v>172</v>
      </c>
      <c r="BK10" s="222">
        <f t="shared" si="5"/>
        <v>172</v>
      </c>
      <c r="BL10" s="222">
        <f t="shared" si="5"/>
        <v>124</v>
      </c>
      <c r="BM10" s="222">
        <f t="shared" si="5"/>
        <v>124</v>
      </c>
      <c r="BN10" s="222">
        <f t="shared" si="5"/>
        <v>7</v>
      </c>
      <c r="BO10" s="222">
        <f t="shared" si="5"/>
        <v>7</v>
      </c>
      <c r="BP10" s="222" t="str">
        <f t="shared" si="5"/>
        <v>-</v>
      </c>
      <c r="BQ10" s="222" t="str">
        <f t="shared" si="5"/>
        <v>-</v>
      </c>
      <c r="BR10" s="133">
        <f t="shared" si="4"/>
        <v>9110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 t="str">
        <f t="shared" ref="R11:BQ11" si="6">IF(ISNUMBER(R10),(IF(R10&gt;0,(100/(R8+R9))*R8,"-")),"-")</f>
        <v>-</v>
      </c>
      <c r="S11" s="223" t="str">
        <f t="shared" si="6"/>
        <v>-</v>
      </c>
      <c r="T11" s="223" t="str">
        <f t="shared" si="6"/>
        <v>-</v>
      </c>
      <c r="U11" s="223" t="str">
        <f t="shared" si="6"/>
        <v>-</v>
      </c>
      <c r="V11" s="223" t="str">
        <f t="shared" si="6"/>
        <v>-</v>
      </c>
      <c r="W11" s="223" t="str">
        <f t="shared" si="6"/>
        <v>-</v>
      </c>
      <c r="X11" s="223" t="str">
        <f t="shared" si="6"/>
        <v>-</v>
      </c>
      <c r="Y11" s="223" t="str">
        <f t="shared" si="6"/>
        <v>-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 t="str">
        <f t="shared" si="6"/>
        <v>-</v>
      </c>
      <c r="AL11" s="223" t="str">
        <f t="shared" si="6"/>
        <v>-</v>
      </c>
      <c r="AM11" s="223">
        <f t="shared" si="6"/>
        <v>20</v>
      </c>
      <c r="AN11" s="223">
        <f t="shared" si="6"/>
        <v>0</v>
      </c>
      <c r="AO11" s="223">
        <f t="shared" si="6"/>
        <v>18.75</v>
      </c>
      <c r="AP11" s="223">
        <f t="shared" si="6"/>
        <v>0</v>
      </c>
      <c r="AQ11" s="223">
        <f t="shared" si="6"/>
        <v>16.25</v>
      </c>
      <c r="AR11" s="223">
        <f t="shared" si="6"/>
        <v>45</v>
      </c>
      <c r="AS11" s="223">
        <f t="shared" si="6"/>
        <v>20.37037037037037</v>
      </c>
      <c r="AT11" s="223">
        <f t="shared" si="6"/>
        <v>42.857142857142854</v>
      </c>
      <c r="AU11" s="223">
        <f t="shared" si="6"/>
        <v>41.666666666666671</v>
      </c>
      <c r="AV11" s="223" t="str">
        <f t="shared" si="6"/>
        <v>-</v>
      </c>
      <c r="AW11" s="223">
        <f t="shared" si="6"/>
        <v>28.491620111731841</v>
      </c>
      <c r="AX11" s="223">
        <f t="shared" si="6"/>
        <v>45.744680851063826</v>
      </c>
      <c r="AY11" s="223">
        <f t="shared" si="6"/>
        <v>51.724137931034477</v>
      </c>
      <c r="AZ11" s="223">
        <f t="shared" si="6"/>
        <v>52.674897119341566</v>
      </c>
      <c r="BA11" s="223">
        <f t="shared" si="6"/>
        <v>57.575757575757578</v>
      </c>
      <c r="BB11" s="223">
        <f t="shared" si="6"/>
        <v>69.642857142857153</v>
      </c>
      <c r="BC11" s="223">
        <f t="shared" si="6"/>
        <v>60.784313725490193</v>
      </c>
      <c r="BD11" s="223">
        <f t="shared" si="6"/>
        <v>63.75</v>
      </c>
      <c r="BE11" s="223">
        <f t="shared" si="6"/>
        <v>76.595744680851055</v>
      </c>
      <c r="BF11" s="223">
        <f t="shared" si="6"/>
        <v>76.595744680851055</v>
      </c>
      <c r="BG11" s="223">
        <f t="shared" si="6"/>
        <v>63.235294117647065</v>
      </c>
      <c r="BH11" s="223">
        <f t="shared" si="6"/>
        <v>60.377358490566039</v>
      </c>
      <c r="BI11" s="223">
        <f t="shared" si="6"/>
        <v>60.377358490566039</v>
      </c>
      <c r="BJ11" s="223">
        <f t="shared" si="6"/>
        <v>47.674418604651166</v>
      </c>
      <c r="BK11" s="223">
        <f t="shared" si="6"/>
        <v>47.674418604651166</v>
      </c>
      <c r="BL11" s="223">
        <f t="shared" si="6"/>
        <v>48.387096774193544</v>
      </c>
      <c r="BM11" s="223">
        <f t="shared" si="6"/>
        <v>48.387096774193544</v>
      </c>
      <c r="BN11" s="223">
        <f t="shared" si="6"/>
        <v>42.857142857142861</v>
      </c>
      <c r="BO11" s="223">
        <f t="shared" si="6"/>
        <v>42.857142857142861</v>
      </c>
      <c r="BP11" s="223" t="str">
        <f t="shared" si="6"/>
        <v>-</v>
      </c>
      <c r="BQ11" s="223" t="str">
        <f t="shared" si="6"/>
        <v>-</v>
      </c>
      <c r="BR11" s="270">
        <f t="shared" ref="BR11:BR12" si="7">AVERAGE(R11:BQ11)</f>
        <v>44.653616474425469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7"/>
        <v>#DIV/0!</v>
      </c>
    </row>
    <row r="13" spans="1:70" ht="12.75" customHeight="1" x14ac:dyDescent="0.2">
      <c r="A13" s="306" t="s">
        <v>17</v>
      </c>
      <c r="B13" s="307">
        <v>3</v>
      </c>
      <c r="C13" s="304" t="s">
        <v>526</v>
      </c>
      <c r="D13" s="307"/>
      <c r="E13" s="304" t="s">
        <v>546</v>
      </c>
      <c r="F13" s="304" t="s">
        <v>547</v>
      </c>
      <c r="G13" s="304" t="s">
        <v>1382</v>
      </c>
      <c r="H13" s="305" t="s">
        <v>548</v>
      </c>
      <c r="I13" s="304" t="s">
        <v>549</v>
      </c>
      <c r="J13" s="306"/>
      <c r="K13" s="306"/>
      <c r="L13" s="306"/>
      <c r="M13" s="306"/>
      <c r="N13" s="306"/>
      <c r="O13" s="306"/>
      <c r="P13" s="309"/>
      <c r="Q13" s="219" t="s">
        <v>934</v>
      </c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>
        <v>0</v>
      </c>
      <c r="AN13" s="230">
        <v>0</v>
      </c>
      <c r="AO13" s="230">
        <v>0</v>
      </c>
      <c r="AP13" s="230">
        <v>0</v>
      </c>
      <c r="AQ13" s="230">
        <v>4</v>
      </c>
      <c r="AR13" s="230">
        <v>1</v>
      </c>
      <c r="AS13" s="230">
        <v>1</v>
      </c>
      <c r="AT13" s="230">
        <v>9</v>
      </c>
      <c r="AU13" s="230">
        <v>14</v>
      </c>
      <c r="AV13" s="230">
        <v>72</v>
      </c>
      <c r="AW13" s="230">
        <v>24</v>
      </c>
      <c r="AX13" s="230">
        <v>24</v>
      </c>
      <c r="AY13" s="230">
        <v>104</v>
      </c>
      <c r="AZ13" s="230">
        <v>84</v>
      </c>
      <c r="BA13" s="230">
        <v>59</v>
      </c>
      <c r="BB13" s="230">
        <v>36</v>
      </c>
      <c r="BC13" s="230">
        <v>24</v>
      </c>
      <c r="BD13" s="230">
        <v>32</v>
      </c>
      <c r="BE13" s="230">
        <v>80</v>
      </c>
      <c r="BF13" s="230">
        <v>24</v>
      </c>
      <c r="BG13" s="230">
        <v>31</v>
      </c>
      <c r="BH13" s="230">
        <v>15</v>
      </c>
      <c r="BI13" s="230">
        <v>15</v>
      </c>
      <c r="BJ13" s="230">
        <v>20</v>
      </c>
      <c r="BK13" s="230">
        <v>20</v>
      </c>
      <c r="BL13" s="230">
        <v>5</v>
      </c>
      <c r="BM13" s="230">
        <v>5</v>
      </c>
      <c r="BN13" s="230">
        <v>3</v>
      </c>
      <c r="BO13" s="230">
        <v>3</v>
      </c>
      <c r="BP13" s="230"/>
      <c r="BQ13" s="230"/>
      <c r="BR13" s="132">
        <f t="shared" ref="BR13:BR15" si="8">SUM(R13:BQ13)</f>
        <v>709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>
        <v>0</v>
      </c>
      <c r="AN14" s="230">
        <v>2</v>
      </c>
      <c r="AO14" s="230">
        <v>1</v>
      </c>
      <c r="AP14" s="230">
        <v>2</v>
      </c>
      <c r="AQ14" s="230">
        <v>26</v>
      </c>
      <c r="AR14" s="230">
        <v>3</v>
      </c>
      <c r="AS14" s="230">
        <v>12</v>
      </c>
      <c r="AT14" s="230">
        <v>14</v>
      </c>
      <c r="AU14" s="230">
        <v>5</v>
      </c>
      <c r="AV14" s="230">
        <v>39</v>
      </c>
      <c r="AW14" s="230">
        <v>39</v>
      </c>
      <c r="AX14" s="230">
        <v>29</v>
      </c>
      <c r="AY14" s="230">
        <v>65</v>
      </c>
      <c r="AZ14" s="230">
        <v>132</v>
      </c>
      <c r="BA14" s="230">
        <v>51</v>
      </c>
      <c r="BB14" s="230">
        <v>12</v>
      </c>
      <c r="BC14" s="230">
        <v>16</v>
      </c>
      <c r="BD14" s="230">
        <v>17</v>
      </c>
      <c r="BE14" s="230">
        <v>28</v>
      </c>
      <c r="BF14" s="230">
        <v>11</v>
      </c>
      <c r="BG14" s="230">
        <v>10</v>
      </c>
      <c r="BH14" s="230">
        <v>9</v>
      </c>
      <c r="BI14" s="230">
        <v>9</v>
      </c>
      <c r="BJ14" s="230">
        <v>27</v>
      </c>
      <c r="BK14" s="230">
        <v>27</v>
      </c>
      <c r="BL14" s="230">
        <v>10</v>
      </c>
      <c r="BM14" s="230">
        <v>10</v>
      </c>
      <c r="BN14" s="230">
        <v>5</v>
      </c>
      <c r="BO14" s="230">
        <v>5</v>
      </c>
      <c r="BP14" s="230"/>
      <c r="BQ14" s="230"/>
      <c r="BR14" s="132">
        <f t="shared" si="8"/>
        <v>616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 t="str">
        <f t="shared" ref="R15:BQ15" si="9">IF(ISBLANK(R13),"-",R13+R14)</f>
        <v>-</v>
      </c>
      <c r="S15" s="222" t="str">
        <f t="shared" si="9"/>
        <v>-</v>
      </c>
      <c r="T15" s="222" t="str">
        <f t="shared" si="9"/>
        <v>-</v>
      </c>
      <c r="U15" s="222" t="str">
        <f t="shared" si="9"/>
        <v>-</v>
      </c>
      <c r="V15" s="222" t="str">
        <f t="shared" si="9"/>
        <v>-</v>
      </c>
      <c r="W15" s="222" t="str">
        <f t="shared" si="9"/>
        <v>-</v>
      </c>
      <c r="X15" s="222" t="str">
        <f t="shared" si="9"/>
        <v>-</v>
      </c>
      <c r="Y15" s="222" t="str">
        <f t="shared" si="9"/>
        <v>-</v>
      </c>
      <c r="Z15" s="222" t="str">
        <f t="shared" si="9"/>
        <v>-</v>
      </c>
      <c r="AA15" s="222" t="str">
        <f t="shared" si="9"/>
        <v>-</v>
      </c>
      <c r="AB15" s="222" t="str">
        <f t="shared" si="9"/>
        <v>-</v>
      </c>
      <c r="AC15" s="222" t="str">
        <f t="shared" si="9"/>
        <v>-</v>
      </c>
      <c r="AD15" s="222" t="str">
        <f t="shared" si="9"/>
        <v>-</v>
      </c>
      <c r="AE15" s="222" t="str">
        <f t="shared" si="9"/>
        <v>-</v>
      </c>
      <c r="AF15" s="222" t="str">
        <f t="shared" si="9"/>
        <v>-</v>
      </c>
      <c r="AG15" s="222" t="str">
        <f t="shared" si="9"/>
        <v>-</v>
      </c>
      <c r="AH15" s="222" t="str">
        <f t="shared" si="9"/>
        <v>-</v>
      </c>
      <c r="AI15" s="222" t="str">
        <f t="shared" si="9"/>
        <v>-</v>
      </c>
      <c r="AJ15" s="222" t="str">
        <f t="shared" si="9"/>
        <v>-</v>
      </c>
      <c r="AK15" s="222" t="str">
        <f t="shared" si="9"/>
        <v>-</v>
      </c>
      <c r="AL15" s="222" t="str">
        <f t="shared" si="9"/>
        <v>-</v>
      </c>
      <c r="AM15" s="222">
        <f t="shared" si="9"/>
        <v>0</v>
      </c>
      <c r="AN15" s="222">
        <f t="shared" si="9"/>
        <v>2</v>
      </c>
      <c r="AO15" s="222">
        <f t="shared" si="9"/>
        <v>1</v>
      </c>
      <c r="AP15" s="222">
        <f t="shared" si="9"/>
        <v>2</v>
      </c>
      <c r="AQ15" s="222">
        <f t="shared" si="9"/>
        <v>30</v>
      </c>
      <c r="AR15" s="222">
        <f t="shared" si="9"/>
        <v>4</v>
      </c>
      <c r="AS15" s="222">
        <f t="shared" si="9"/>
        <v>13</v>
      </c>
      <c r="AT15" s="222">
        <f t="shared" si="9"/>
        <v>23</v>
      </c>
      <c r="AU15" s="222">
        <f t="shared" si="9"/>
        <v>19</v>
      </c>
      <c r="AV15" s="222">
        <f t="shared" si="9"/>
        <v>111</v>
      </c>
      <c r="AW15" s="222">
        <f t="shared" si="9"/>
        <v>63</v>
      </c>
      <c r="AX15" s="222">
        <f t="shared" si="9"/>
        <v>53</v>
      </c>
      <c r="AY15" s="222">
        <f t="shared" si="9"/>
        <v>169</v>
      </c>
      <c r="AZ15" s="222">
        <f t="shared" si="9"/>
        <v>216</v>
      </c>
      <c r="BA15" s="222">
        <f t="shared" si="9"/>
        <v>110</v>
      </c>
      <c r="BB15" s="222">
        <f t="shared" si="9"/>
        <v>48</v>
      </c>
      <c r="BC15" s="222">
        <f t="shared" si="9"/>
        <v>40</v>
      </c>
      <c r="BD15" s="222">
        <f t="shared" si="9"/>
        <v>49</v>
      </c>
      <c r="BE15" s="222">
        <f t="shared" si="9"/>
        <v>108</v>
      </c>
      <c r="BF15" s="222">
        <f t="shared" si="9"/>
        <v>35</v>
      </c>
      <c r="BG15" s="222">
        <f t="shared" si="9"/>
        <v>41</v>
      </c>
      <c r="BH15" s="222">
        <f t="shared" si="9"/>
        <v>24</v>
      </c>
      <c r="BI15" s="222">
        <f t="shared" si="9"/>
        <v>24</v>
      </c>
      <c r="BJ15" s="222">
        <f t="shared" si="9"/>
        <v>47</v>
      </c>
      <c r="BK15" s="222">
        <f t="shared" si="9"/>
        <v>47</v>
      </c>
      <c r="BL15" s="222">
        <f t="shared" si="9"/>
        <v>15</v>
      </c>
      <c r="BM15" s="222">
        <f t="shared" si="9"/>
        <v>15</v>
      </c>
      <c r="BN15" s="222">
        <f t="shared" si="9"/>
        <v>8</v>
      </c>
      <c r="BO15" s="222">
        <f t="shared" si="9"/>
        <v>8</v>
      </c>
      <c r="BP15" s="222" t="str">
        <f t="shared" si="9"/>
        <v>-</v>
      </c>
      <c r="BQ15" s="222" t="str">
        <f t="shared" si="9"/>
        <v>-</v>
      </c>
      <c r="BR15" s="133">
        <f t="shared" si="8"/>
        <v>1325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 t="str">
        <f t="shared" ref="R16:BQ16" si="10">IF(ISNUMBER(R15),(IF(R15&gt;0,(100/(R13+R14))*R13,"-")),"-")</f>
        <v>-</v>
      </c>
      <c r="S16" s="223" t="str">
        <f t="shared" si="10"/>
        <v>-</v>
      </c>
      <c r="T16" s="223" t="str">
        <f t="shared" si="10"/>
        <v>-</v>
      </c>
      <c r="U16" s="223" t="str">
        <f t="shared" si="10"/>
        <v>-</v>
      </c>
      <c r="V16" s="223" t="str">
        <f t="shared" si="10"/>
        <v>-</v>
      </c>
      <c r="W16" s="223" t="str">
        <f t="shared" si="10"/>
        <v>-</v>
      </c>
      <c r="X16" s="223" t="str">
        <f t="shared" si="10"/>
        <v>-</v>
      </c>
      <c r="Y16" s="223" t="str">
        <f t="shared" si="10"/>
        <v>-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 t="str">
        <f t="shared" si="10"/>
        <v>-</v>
      </c>
      <c r="AH16" s="223" t="str">
        <f t="shared" si="10"/>
        <v>-</v>
      </c>
      <c r="AI16" s="223" t="str">
        <f t="shared" si="10"/>
        <v>-</v>
      </c>
      <c r="AJ16" s="223" t="str">
        <f t="shared" si="10"/>
        <v>-</v>
      </c>
      <c r="AK16" s="223" t="str">
        <f t="shared" si="10"/>
        <v>-</v>
      </c>
      <c r="AL16" s="223" t="str">
        <f t="shared" si="10"/>
        <v>-</v>
      </c>
      <c r="AM16" s="223" t="str">
        <f t="shared" si="10"/>
        <v>-</v>
      </c>
      <c r="AN16" s="223">
        <f t="shared" si="10"/>
        <v>0</v>
      </c>
      <c r="AO16" s="223">
        <f t="shared" si="10"/>
        <v>0</v>
      </c>
      <c r="AP16" s="223">
        <f t="shared" si="10"/>
        <v>0</v>
      </c>
      <c r="AQ16" s="223">
        <f t="shared" si="10"/>
        <v>13.333333333333334</v>
      </c>
      <c r="AR16" s="223">
        <f t="shared" si="10"/>
        <v>25</v>
      </c>
      <c r="AS16" s="223">
        <f t="shared" si="10"/>
        <v>7.6923076923076925</v>
      </c>
      <c r="AT16" s="223">
        <f t="shared" si="10"/>
        <v>39.130434782608695</v>
      </c>
      <c r="AU16" s="223">
        <f t="shared" si="10"/>
        <v>73.684210526315795</v>
      </c>
      <c r="AV16" s="223">
        <f t="shared" si="10"/>
        <v>64.86486486486487</v>
      </c>
      <c r="AW16" s="223">
        <f t="shared" si="10"/>
        <v>38.095238095238095</v>
      </c>
      <c r="AX16" s="223">
        <f t="shared" si="10"/>
        <v>45.283018867924525</v>
      </c>
      <c r="AY16" s="223">
        <f t="shared" si="10"/>
        <v>61.53846153846154</v>
      </c>
      <c r="AZ16" s="223">
        <f t="shared" si="10"/>
        <v>38.888888888888886</v>
      </c>
      <c r="BA16" s="223">
        <f t="shared" si="10"/>
        <v>53.636363636363633</v>
      </c>
      <c r="BB16" s="223">
        <f t="shared" si="10"/>
        <v>75</v>
      </c>
      <c r="BC16" s="223">
        <f t="shared" si="10"/>
        <v>60</v>
      </c>
      <c r="BD16" s="223">
        <f t="shared" si="10"/>
        <v>65.306122448979593</v>
      </c>
      <c r="BE16" s="223">
        <f t="shared" si="10"/>
        <v>74.074074074074076</v>
      </c>
      <c r="BF16" s="223">
        <f t="shared" si="10"/>
        <v>68.571428571428569</v>
      </c>
      <c r="BG16" s="223">
        <f t="shared" si="10"/>
        <v>75.609756097560975</v>
      </c>
      <c r="BH16" s="223">
        <f t="shared" si="10"/>
        <v>62.500000000000007</v>
      </c>
      <c r="BI16" s="223">
        <f t="shared" si="10"/>
        <v>62.500000000000007</v>
      </c>
      <c r="BJ16" s="223">
        <f t="shared" si="10"/>
        <v>42.553191489361701</v>
      </c>
      <c r="BK16" s="223">
        <f t="shared" si="10"/>
        <v>42.553191489361701</v>
      </c>
      <c r="BL16" s="223">
        <f t="shared" si="10"/>
        <v>33.333333333333336</v>
      </c>
      <c r="BM16" s="223">
        <f t="shared" si="10"/>
        <v>33.333333333333336</v>
      </c>
      <c r="BN16" s="223">
        <f t="shared" si="10"/>
        <v>37.5</v>
      </c>
      <c r="BO16" s="223">
        <f t="shared" si="10"/>
        <v>37.5</v>
      </c>
      <c r="BP16" s="223" t="str">
        <f t="shared" si="10"/>
        <v>-</v>
      </c>
      <c r="BQ16" s="223" t="str">
        <f t="shared" si="10"/>
        <v>-</v>
      </c>
      <c r="BR16" s="270">
        <f t="shared" ref="BR16:BR17" si="11">AVERAGE(R16:BQ16)</f>
        <v>43.981484037990732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06" t="s">
        <v>17</v>
      </c>
      <c r="B18" s="306">
        <v>4</v>
      </c>
      <c r="C18" s="304" t="s">
        <v>526</v>
      </c>
      <c r="D18" s="307"/>
      <c r="E18" s="304" t="s">
        <v>550</v>
      </c>
      <c r="F18" s="304" t="s">
        <v>551</v>
      </c>
      <c r="G18" s="304" t="s">
        <v>1427</v>
      </c>
      <c r="H18" s="305" t="s">
        <v>548</v>
      </c>
      <c r="I18" s="304" t="s">
        <v>549</v>
      </c>
      <c r="J18" s="306"/>
      <c r="K18" s="306"/>
      <c r="L18" s="306"/>
      <c r="M18" s="306"/>
      <c r="N18" s="306"/>
      <c r="O18" s="306"/>
      <c r="P18" s="309"/>
      <c r="Q18" s="219" t="s">
        <v>934</v>
      </c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>
        <v>0</v>
      </c>
      <c r="AN18" s="230">
        <v>0</v>
      </c>
      <c r="AO18" s="230">
        <v>0</v>
      </c>
      <c r="AP18" s="230">
        <v>0</v>
      </c>
      <c r="AQ18" s="230">
        <v>0</v>
      </c>
      <c r="AR18" s="230">
        <v>0</v>
      </c>
      <c r="AS18" s="230">
        <v>0</v>
      </c>
      <c r="AT18" s="230">
        <v>13</v>
      </c>
      <c r="AU18" s="230">
        <v>31</v>
      </c>
      <c r="AV18" s="230"/>
      <c r="AW18" s="230">
        <v>56</v>
      </c>
      <c r="AX18" s="230">
        <v>26</v>
      </c>
      <c r="AY18" s="230">
        <v>10</v>
      </c>
      <c r="AZ18" s="230">
        <v>28</v>
      </c>
      <c r="BA18" s="230">
        <v>176</v>
      </c>
      <c r="BB18" s="230">
        <v>144</v>
      </c>
      <c r="BC18" s="230">
        <v>148</v>
      </c>
      <c r="BD18" s="230">
        <v>344</v>
      </c>
      <c r="BE18" s="230">
        <v>112</v>
      </c>
      <c r="BF18" s="230">
        <v>128</v>
      </c>
      <c r="BG18" s="230">
        <v>21</v>
      </c>
      <c r="BH18" s="230">
        <v>46</v>
      </c>
      <c r="BI18" s="230">
        <v>46</v>
      </c>
      <c r="BJ18" s="230">
        <v>128</v>
      </c>
      <c r="BK18" s="230">
        <v>128</v>
      </c>
      <c r="BL18" s="230">
        <v>31</v>
      </c>
      <c r="BM18" s="230">
        <v>31</v>
      </c>
      <c r="BN18" s="230">
        <v>2</v>
      </c>
      <c r="BO18" s="230">
        <v>2</v>
      </c>
      <c r="BP18" s="230"/>
      <c r="BQ18" s="230"/>
      <c r="BR18" s="132">
        <f t="shared" ref="BR18:BR20" si="12">SUM(R18:BQ18)</f>
        <v>1651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>
        <v>0</v>
      </c>
      <c r="AN19" s="230">
        <v>3</v>
      </c>
      <c r="AO19" s="230">
        <v>2</v>
      </c>
      <c r="AP19" s="230">
        <v>0</v>
      </c>
      <c r="AQ19" s="230">
        <v>0</v>
      </c>
      <c r="AR19" s="230">
        <v>0</v>
      </c>
      <c r="AS19" s="230">
        <v>6</v>
      </c>
      <c r="AT19" s="230">
        <v>18</v>
      </c>
      <c r="AU19" s="230">
        <v>19</v>
      </c>
      <c r="AV19" s="230"/>
      <c r="AW19" s="230">
        <v>52</v>
      </c>
      <c r="AX19" s="230">
        <v>48</v>
      </c>
      <c r="AY19" s="230">
        <v>9</v>
      </c>
      <c r="AZ19" s="230">
        <v>22</v>
      </c>
      <c r="BA19" s="230">
        <v>64</v>
      </c>
      <c r="BB19" s="230">
        <v>72</v>
      </c>
      <c r="BC19" s="230">
        <v>48</v>
      </c>
      <c r="BD19" s="230">
        <v>104</v>
      </c>
      <c r="BE19" s="230">
        <v>40</v>
      </c>
      <c r="BF19" s="230">
        <v>48</v>
      </c>
      <c r="BG19" s="230">
        <v>4</v>
      </c>
      <c r="BH19" s="230">
        <v>13</v>
      </c>
      <c r="BI19" s="230">
        <v>13</v>
      </c>
      <c r="BJ19" s="230">
        <v>76</v>
      </c>
      <c r="BK19" s="230">
        <v>76</v>
      </c>
      <c r="BL19" s="230">
        <v>42</v>
      </c>
      <c r="BM19" s="230">
        <v>42</v>
      </c>
      <c r="BN19" s="230">
        <v>1</v>
      </c>
      <c r="BO19" s="230">
        <v>1</v>
      </c>
      <c r="BP19" s="230"/>
      <c r="BQ19" s="230"/>
      <c r="BR19" s="132">
        <f t="shared" si="12"/>
        <v>823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 t="str">
        <f t="shared" ref="R20:BQ20" si="13">IF(ISBLANK(R18),"-",R18+R19)</f>
        <v>-</v>
      </c>
      <c r="S20" s="222" t="str">
        <f t="shared" si="13"/>
        <v>-</v>
      </c>
      <c r="T20" s="222" t="str">
        <f t="shared" si="13"/>
        <v>-</v>
      </c>
      <c r="U20" s="222" t="str">
        <f t="shared" si="13"/>
        <v>-</v>
      </c>
      <c r="V20" s="222" t="str">
        <f t="shared" si="13"/>
        <v>-</v>
      </c>
      <c r="W20" s="222" t="str">
        <f t="shared" si="13"/>
        <v>-</v>
      </c>
      <c r="X20" s="222" t="str">
        <f t="shared" si="13"/>
        <v>-</v>
      </c>
      <c r="Y20" s="222" t="str">
        <f t="shared" si="13"/>
        <v>-</v>
      </c>
      <c r="Z20" s="222" t="str">
        <f t="shared" si="13"/>
        <v>-</v>
      </c>
      <c r="AA20" s="222" t="str">
        <f t="shared" si="13"/>
        <v>-</v>
      </c>
      <c r="AB20" s="222" t="str">
        <f t="shared" si="13"/>
        <v>-</v>
      </c>
      <c r="AC20" s="222" t="str">
        <f t="shared" si="13"/>
        <v>-</v>
      </c>
      <c r="AD20" s="222" t="str">
        <f t="shared" si="13"/>
        <v>-</v>
      </c>
      <c r="AE20" s="222" t="str">
        <f t="shared" si="13"/>
        <v>-</v>
      </c>
      <c r="AF20" s="222" t="str">
        <f t="shared" si="13"/>
        <v>-</v>
      </c>
      <c r="AG20" s="222" t="str">
        <f t="shared" si="13"/>
        <v>-</v>
      </c>
      <c r="AH20" s="222" t="str">
        <f t="shared" si="13"/>
        <v>-</v>
      </c>
      <c r="AI20" s="222" t="str">
        <f t="shared" si="13"/>
        <v>-</v>
      </c>
      <c r="AJ20" s="222" t="str">
        <f t="shared" si="13"/>
        <v>-</v>
      </c>
      <c r="AK20" s="222" t="str">
        <f t="shared" si="13"/>
        <v>-</v>
      </c>
      <c r="AL20" s="222" t="str">
        <f t="shared" si="13"/>
        <v>-</v>
      </c>
      <c r="AM20" s="222">
        <f t="shared" si="13"/>
        <v>0</v>
      </c>
      <c r="AN20" s="222">
        <f t="shared" si="13"/>
        <v>3</v>
      </c>
      <c r="AO20" s="222">
        <f t="shared" si="13"/>
        <v>2</v>
      </c>
      <c r="AP20" s="222">
        <f t="shared" si="13"/>
        <v>0</v>
      </c>
      <c r="AQ20" s="222">
        <f t="shared" si="13"/>
        <v>0</v>
      </c>
      <c r="AR20" s="222">
        <f t="shared" si="13"/>
        <v>0</v>
      </c>
      <c r="AS20" s="222">
        <f t="shared" si="13"/>
        <v>6</v>
      </c>
      <c r="AT20" s="222">
        <f t="shared" si="13"/>
        <v>31</v>
      </c>
      <c r="AU20" s="222">
        <f t="shared" si="13"/>
        <v>50</v>
      </c>
      <c r="AV20" s="222" t="str">
        <f t="shared" si="13"/>
        <v>-</v>
      </c>
      <c r="AW20" s="222">
        <f t="shared" si="13"/>
        <v>108</v>
      </c>
      <c r="AX20" s="222">
        <f t="shared" si="13"/>
        <v>74</v>
      </c>
      <c r="AY20" s="222">
        <f t="shared" si="13"/>
        <v>19</v>
      </c>
      <c r="AZ20" s="222">
        <f t="shared" si="13"/>
        <v>50</v>
      </c>
      <c r="BA20" s="222">
        <f t="shared" si="13"/>
        <v>240</v>
      </c>
      <c r="BB20" s="222">
        <f t="shared" si="13"/>
        <v>216</v>
      </c>
      <c r="BC20" s="222">
        <f t="shared" si="13"/>
        <v>196</v>
      </c>
      <c r="BD20" s="222">
        <f t="shared" si="13"/>
        <v>448</v>
      </c>
      <c r="BE20" s="222">
        <f t="shared" si="13"/>
        <v>152</v>
      </c>
      <c r="BF20" s="222">
        <f t="shared" si="13"/>
        <v>176</v>
      </c>
      <c r="BG20" s="222">
        <f t="shared" si="13"/>
        <v>25</v>
      </c>
      <c r="BH20" s="222">
        <f t="shared" si="13"/>
        <v>59</v>
      </c>
      <c r="BI20" s="222">
        <f t="shared" si="13"/>
        <v>59</v>
      </c>
      <c r="BJ20" s="222">
        <f t="shared" si="13"/>
        <v>204</v>
      </c>
      <c r="BK20" s="222">
        <f t="shared" si="13"/>
        <v>204</v>
      </c>
      <c r="BL20" s="222">
        <f t="shared" si="13"/>
        <v>73</v>
      </c>
      <c r="BM20" s="222">
        <f t="shared" si="13"/>
        <v>73</v>
      </c>
      <c r="BN20" s="222">
        <f t="shared" si="13"/>
        <v>3</v>
      </c>
      <c r="BO20" s="222">
        <f t="shared" si="13"/>
        <v>3</v>
      </c>
      <c r="BP20" s="222" t="str">
        <f t="shared" si="13"/>
        <v>-</v>
      </c>
      <c r="BQ20" s="222" t="str">
        <f t="shared" si="13"/>
        <v>-</v>
      </c>
      <c r="BR20" s="133">
        <f t="shared" si="12"/>
        <v>2474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 t="str">
        <f t="shared" ref="R21:BQ21" si="14">IF(ISNUMBER(R20),(IF(R20&gt;0,(100/(R18+R19))*R18,"-")),"-")</f>
        <v>-</v>
      </c>
      <c r="S21" s="223" t="str">
        <f t="shared" si="14"/>
        <v>-</v>
      </c>
      <c r="T21" s="223" t="str">
        <f t="shared" si="14"/>
        <v>-</v>
      </c>
      <c r="U21" s="223" t="str">
        <f t="shared" si="14"/>
        <v>-</v>
      </c>
      <c r="V21" s="223" t="str">
        <f t="shared" si="14"/>
        <v>-</v>
      </c>
      <c r="W21" s="223" t="str">
        <f t="shared" si="14"/>
        <v>-</v>
      </c>
      <c r="X21" s="223" t="str">
        <f t="shared" si="14"/>
        <v>-</v>
      </c>
      <c r="Y21" s="223" t="str">
        <f t="shared" si="14"/>
        <v>-</v>
      </c>
      <c r="Z21" s="223" t="str">
        <f t="shared" si="14"/>
        <v>-</v>
      </c>
      <c r="AA21" s="223" t="str">
        <f t="shared" si="14"/>
        <v>-</v>
      </c>
      <c r="AB21" s="223" t="str">
        <f t="shared" si="14"/>
        <v>-</v>
      </c>
      <c r="AC21" s="223" t="str">
        <f t="shared" si="14"/>
        <v>-</v>
      </c>
      <c r="AD21" s="223" t="str">
        <f t="shared" si="14"/>
        <v>-</v>
      </c>
      <c r="AE21" s="223" t="str">
        <f t="shared" si="14"/>
        <v>-</v>
      </c>
      <c r="AF21" s="223" t="str">
        <f t="shared" si="14"/>
        <v>-</v>
      </c>
      <c r="AG21" s="223" t="str">
        <f t="shared" si="14"/>
        <v>-</v>
      </c>
      <c r="AH21" s="223" t="str">
        <f t="shared" si="14"/>
        <v>-</v>
      </c>
      <c r="AI21" s="223" t="str">
        <f t="shared" si="14"/>
        <v>-</v>
      </c>
      <c r="AJ21" s="223" t="str">
        <f t="shared" si="14"/>
        <v>-</v>
      </c>
      <c r="AK21" s="223" t="str">
        <f t="shared" si="14"/>
        <v>-</v>
      </c>
      <c r="AL21" s="223" t="str">
        <f t="shared" si="14"/>
        <v>-</v>
      </c>
      <c r="AM21" s="223" t="str">
        <f t="shared" si="14"/>
        <v>-</v>
      </c>
      <c r="AN21" s="223">
        <f t="shared" si="14"/>
        <v>0</v>
      </c>
      <c r="AO21" s="223">
        <f t="shared" si="14"/>
        <v>0</v>
      </c>
      <c r="AP21" s="223" t="str">
        <f t="shared" si="14"/>
        <v>-</v>
      </c>
      <c r="AQ21" s="223" t="str">
        <f t="shared" si="14"/>
        <v>-</v>
      </c>
      <c r="AR21" s="223" t="str">
        <f t="shared" si="14"/>
        <v>-</v>
      </c>
      <c r="AS21" s="223">
        <f t="shared" si="14"/>
        <v>0</v>
      </c>
      <c r="AT21" s="223">
        <f t="shared" si="14"/>
        <v>41.935483870967737</v>
      </c>
      <c r="AU21" s="223">
        <f t="shared" si="14"/>
        <v>62</v>
      </c>
      <c r="AV21" s="223" t="str">
        <f t="shared" si="14"/>
        <v>-</v>
      </c>
      <c r="AW21" s="223">
        <f t="shared" si="14"/>
        <v>51.851851851851855</v>
      </c>
      <c r="AX21" s="223">
        <f t="shared" si="14"/>
        <v>35.135135135135137</v>
      </c>
      <c r="AY21" s="223">
        <f t="shared" si="14"/>
        <v>52.631578947368425</v>
      </c>
      <c r="AZ21" s="223">
        <f t="shared" si="14"/>
        <v>56</v>
      </c>
      <c r="BA21" s="223">
        <f t="shared" si="14"/>
        <v>73.333333333333343</v>
      </c>
      <c r="BB21" s="223">
        <f t="shared" si="14"/>
        <v>66.666666666666671</v>
      </c>
      <c r="BC21" s="223">
        <f t="shared" si="14"/>
        <v>75.510204081632651</v>
      </c>
      <c r="BD21" s="223">
        <f t="shared" si="14"/>
        <v>76.785714285714292</v>
      </c>
      <c r="BE21" s="223">
        <f t="shared" si="14"/>
        <v>73.684210526315795</v>
      </c>
      <c r="BF21" s="223">
        <f t="shared" si="14"/>
        <v>72.727272727272734</v>
      </c>
      <c r="BG21" s="223">
        <f t="shared" si="14"/>
        <v>84</v>
      </c>
      <c r="BH21" s="223">
        <f t="shared" si="14"/>
        <v>77.966101694915253</v>
      </c>
      <c r="BI21" s="223">
        <f t="shared" si="14"/>
        <v>77.966101694915253</v>
      </c>
      <c r="BJ21" s="223">
        <f t="shared" si="14"/>
        <v>62.745098039215684</v>
      </c>
      <c r="BK21" s="223">
        <f t="shared" si="14"/>
        <v>62.745098039215684</v>
      </c>
      <c r="BL21" s="223">
        <f t="shared" si="14"/>
        <v>42.465753424657535</v>
      </c>
      <c r="BM21" s="223">
        <f t="shared" si="14"/>
        <v>42.465753424657535</v>
      </c>
      <c r="BN21" s="223">
        <f t="shared" si="14"/>
        <v>66.666666666666671</v>
      </c>
      <c r="BO21" s="223">
        <f t="shared" si="14"/>
        <v>66.666666666666671</v>
      </c>
      <c r="BP21" s="223" t="str">
        <f t="shared" si="14"/>
        <v>-</v>
      </c>
      <c r="BQ21" s="223" t="str">
        <f t="shared" si="14"/>
        <v>-</v>
      </c>
      <c r="BR21" s="270">
        <f t="shared" ref="BR21:BR22" si="15">AVERAGE(R21:BQ21)</f>
        <v>55.08119546154871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5"/>
        <v>#DIV/0!</v>
      </c>
    </row>
    <row r="23" spans="1:70" ht="12.75" customHeight="1" x14ac:dyDescent="0.2">
      <c r="A23" s="306" t="s">
        <v>17</v>
      </c>
      <c r="B23" s="306">
        <v>5</v>
      </c>
      <c r="C23" s="304" t="s">
        <v>526</v>
      </c>
      <c r="D23" s="307"/>
      <c r="E23" s="304" t="s">
        <v>552</v>
      </c>
      <c r="F23" s="304" t="s">
        <v>553</v>
      </c>
      <c r="G23" s="304" t="s">
        <v>1383</v>
      </c>
      <c r="H23" s="305" t="s">
        <v>548</v>
      </c>
      <c r="I23" s="304" t="s">
        <v>549</v>
      </c>
      <c r="J23" s="306"/>
      <c r="K23" s="306"/>
      <c r="L23" s="306"/>
      <c r="M23" s="306"/>
      <c r="N23" s="306"/>
      <c r="O23" s="306"/>
      <c r="P23" s="309"/>
      <c r="Q23" s="219" t="s">
        <v>934</v>
      </c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>
        <v>0</v>
      </c>
      <c r="AN23" s="230">
        <v>0</v>
      </c>
      <c r="AO23" s="230">
        <v>0</v>
      </c>
      <c r="AP23" s="230">
        <v>0</v>
      </c>
      <c r="AQ23" s="230">
        <v>0</v>
      </c>
      <c r="AR23" s="230">
        <v>0</v>
      </c>
      <c r="AS23" s="230">
        <v>0</v>
      </c>
      <c r="AT23" s="230">
        <v>7</v>
      </c>
      <c r="AU23" s="230">
        <v>11</v>
      </c>
      <c r="AV23" s="230">
        <v>4</v>
      </c>
      <c r="AW23" s="230">
        <v>2</v>
      </c>
      <c r="AX23" s="230">
        <v>8</v>
      </c>
      <c r="AY23" s="230">
        <v>20</v>
      </c>
      <c r="AZ23" s="230">
        <v>5</v>
      </c>
      <c r="BA23" s="230">
        <v>10</v>
      </c>
      <c r="BB23" s="230">
        <v>46</v>
      </c>
      <c r="BC23" s="230">
        <v>76</v>
      </c>
      <c r="BD23" s="230">
        <v>64</v>
      </c>
      <c r="BE23" s="230">
        <v>40</v>
      </c>
      <c r="BF23" s="230">
        <v>19</v>
      </c>
      <c r="BG23" s="230">
        <v>49</v>
      </c>
      <c r="BH23" s="230">
        <v>15</v>
      </c>
      <c r="BI23" s="230">
        <v>29</v>
      </c>
      <c r="BJ23" s="230">
        <v>29</v>
      </c>
      <c r="BK23" s="230">
        <v>29</v>
      </c>
      <c r="BL23" s="230">
        <v>58</v>
      </c>
      <c r="BM23" s="230">
        <v>58</v>
      </c>
      <c r="BN23" s="230">
        <v>48</v>
      </c>
      <c r="BO23" s="230">
        <v>48</v>
      </c>
      <c r="BP23" s="230"/>
      <c r="BQ23" s="230"/>
      <c r="BR23" s="132">
        <f t="shared" ref="BR23:BR25" si="16">SUM(R23:BQ23)</f>
        <v>675</v>
      </c>
    </row>
    <row r="24" spans="1:70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>
        <v>0</v>
      </c>
      <c r="AN24" s="230">
        <v>0</v>
      </c>
      <c r="AO24" s="230">
        <v>0</v>
      </c>
      <c r="AP24" s="230">
        <v>4</v>
      </c>
      <c r="AQ24" s="230">
        <v>8</v>
      </c>
      <c r="AR24" s="230">
        <v>7</v>
      </c>
      <c r="AS24" s="230">
        <v>4</v>
      </c>
      <c r="AT24" s="230">
        <v>4</v>
      </c>
      <c r="AU24" s="230">
        <v>17</v>
      </c>
      <c r="AV24" s="230">
        <v>8</v>
      </c>
      <c r="AW24" s="230">
        <v>3</v>
      </c>
      <c r="AX24" s="230">
        <v>10</v>
      </c>
      <c r="AY24" s="230">
        <v>30</v>
      </c>
      <c r="AZ24" s="230">
        <v>10</v>
      </c>
      <c r="BA24" s="230">
        <v>15</v>
      </c>
      <c r="BB24" s="230">
        <v>52</v>
      </c>
      <c r="BC24" s="230">
        <v>36</v>
      </c>
      <c r="BD24" s="230">
        <v>22</v>
      </c>
      <c r="BE24" s="230">
        <v>24</v>
      </c>
      <c r="BF24" s="230">
        <v>9</v>
      </c>
      <c r="BG24" s="230">
        <v>10</v>
      </c>
      <c r="BH24" s="230">
        <v>12</v>
      </c>
      <c r="BI24" s="230">
        <v>12</v>
      </c>
      <c r="BJ24" s="230">
        <v>21</v>
      </c>
      <c r="BK24" s="230">
        <v>21</v>
      </c>
      <c r="BL24" s="230">
        <v>110</v>
      </c>
      <c r="BM24" s="230">
        <v>110</v>
      </c>
      <c r="BN24" s="230">
        <v>60</v>
      </c>
      <c r="BO24" s="230">
        <v>60</v>
      </c>
      <c r="BP24" s="230"/>
      <c r="BQ24" s="230"/>
      <c r="BR24" s="132">
        <f t="shared" si="16"/>
        <v>679</v>
      </c>
    </row>
    <row r="25" spans="1:70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17">IF(ISBLANK(R23),"-",R23+R24)</f>
        <v>-</v>
      </c>
      <c r="S25" s="222" t="str">
        <f t="shared" si="17"/>
        <v>-</v>
      </c>
      <c r="T25" s="222" t="str">
        <f t="shared" si="17"/>
        <v>-</v>
      </c>
      <c r="U25" s="222" t="str">
        <f t="shared" si="17"/>
        <v>-</v>
      </c>
      <c r="V25" s="222" t="str">
        <f t="shared" si="17"/>
        <v>-</v>
      </c>
      <c r="W25" s="222" t="str">
        <f t="shared" si="17"/>
        <v>-</v>
      </c>
      <c r="X25" s="222" t="str">
        <f t="shared" si="17"/>
        <v>-</v>
      </c>
      <c r="Y25" s="222" t="str">
        <f t="shared" si="17"/>
        <v>-</v>
      </c>
      <c r="Z25" s="222" t="str">
        <f t="shared" si="17"/>
        <v>-</v>
      </c>
      <c r="AA25" s="222" t="str">
        <f t="shared" si="17"/>
        <v>-</v>
      </c>
      <c r="AB25" s="222" t="str">
        <f t="shared" si="17"/>
        <v>-</v>
      </c>
      <c r="AC25" s="222" t="str">
        <f t="shared" si="17"/>
        <v>-</v>
      </c>
      <c r="AD25" s="222" t="str">
        <f t="shared" si="17"/>
        <v>-</v>
      </c>
      <c r="AE25" s="222" t="str">
        <f t="shared" si="17"/>
        <v>-</v>
      </c>
      <c r="AF25" s="222" t="str">
        <f t="shared" si="17"/>
        <v>-</v>
      </c>
      <c r="AG25" s="222" t="str">
        <f t="shared" si="17"/>
        <v>-</v>
      </c>
      <c r="AH25" s="222" t="str">
        <f t="shared" si="17"/>
        <v>-</v>
      </c>
      <c r="AI25" s="222" t="str">
        <f t="shared" si="17"/>
        <v>-</v>
      </c>
      <c r="AJ25" s="222" t="str">
        <f t="shared" si="17"/>
        <v>-</v>
      </c>
      <c r="AK25" s="222" t="str">
        <f t="shared" si="17"/>
        <v>-</v>
      </c>
      <c r="AL25" s="222" t="str">
        <f t="shared" si="17"/>
        <v>-</v>
      </c>
      <c r="AM25" s="222">
        <f t="shared" si="17"/>
        <v>0</v>
      </c>
      <c r="AN25" s="222">
        <f t="shared" si="17"/>
        <v>0</v>
      </c>
      <c r="AO25" s="222">
        <f t="shared" si="17"/>
        <v>0</v>
      </c>
      <c r="AP25" s="222">
        <f t="shared" si="17"/>
        <v>4</v>
      </c>
      <c r="AQ25" s="222">
        <f t="shared" si="17"/>
        <v>8</v>
      </c>
      <c r="AR25" s="222">
        <f t="shared" si="17"/>
        <v>7</v>
      </c>
      <c r="AS25" s="222">
        <f t="shared" si="17"/>
        <v>4</v>
      </c>
      <c r="AT25" s="222">
        <f t="shared" si="17"/>
        <v>11</v>
      </c>
      <c r="AU25" s="222">
        <f t="shared" si="17"/>
        <v>28</v>
      </c>
      <c r="AV25" s="222">
        <f t="shared" si="17"/>
        <v>12</v>
      </c>
      <c r="AW25" s="222">
        <f t="shared" si="17"/>
        <v>5</v>
      </c>
      <c r="AX25" s="222">
        <f t="shared" si="17"/>
        <v>18</v>
      </c>
      <c r="AY25" s="222">
        <f t="shared" si="17"/>
        <v>50</v>
      </c>
      <c r="AZ25" s="222">
        <f t="shared" si="17"/>
        <v>15</v>
      </c>
      <c r="BA25" s="222">
        <f t="shared" si="17"/>
        <v>25</v>
      </c>
      <c r="BB25" s="222">
        <f t="shared" si="17"/>
        <v>98</v>
      </c>
      <c r="BC25" s="222">
        <f t="shared" si="17"/>
        <v>112</v>
      </c>
      <c r="BD25" s="222">
        <f t="shared" si="17"/>
        <v>86</v>
      </c>
      <c r="BE25" s="222">
        <f t="shared" si="17"/>
        <v>64</v>
      </c>
      <c r="BF25" s="222">
        <f t="shared" si="17"/>
        <v>28</v>
      </c>
      <c r="BG25" s="222">
        <f t="shared" si="17"/>
        <v>59</v>
      </c>
      <c r="BH25" s="222">
        <f t="shared" si="17"/>
        <v>27</v>
      </c>
      <c r="BI25" s="222">
        <f t="shared" si="17"/>
        <v>41</v>
      </c>
      <c r="BJ25" s="222">
        <f t="shared" si="17"/>
        <v>50</v>
      </c>
      <c r="BK25" s="222">
        <f t="shared" si="17"/>
        <v>50</v>
      </c>
      <c r="BL25" s="222">
        <f t="shared" si="17"/>
        <v>168</v>
      </c>
      <c r="BM25" s="222">
        <f t="shared" si="17"/>
        <v>168</v>
      </c>
      <c r="BN25" s="222">
        <f t="shared" si="17"/>
        <v>108</v>
      </c>
      <c r="BO25" s="222">
        <f t="shared" si="17"/>
        <v>108</v>
      </c>
      <c r="BP25" s="222" t="str">
        <f t="shared" si="17"/>
        <v>-</v>
      </c>
      <c r="BQ25" s="222" t="str">
        <f t="shared" si="17"/>
        <v>-</v>
      </c>
      <c r="BR25" s="133">
        <f t="shared" si="16"/>
        <v>1354</v>
      </c>
    </row>
    <row r="26" spans="1:70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8">IF(ISNUMBER(R25),(IF(R25&gt;0,(100/(R23+R24))*R23,"-")),"-")</f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>
        <f t="shared" si="18"/>
        <v>0</v>
      </c>
      <c r="AQ26" s="223">
        <f t="shared" si="18"/>
        <v>0</v>
      </c>
      <c r="AR26" s="223">
        <f t="shared" si="18"/>
        <v>0</v>
      </c>
      <c r="AS26" s="223">
        <f t="shared" si="18"/>
        <v>0</v>
      </c>
      <c r="AT26" s="223">
        <f t="shared" si="18"/>
        <v>63.63636363636364</v>
      </c>
      <c r="AU26" s="223">
        <f t="shared" si="18"/>
        <v>39.285714285714285</v>
      </c>
      <c r="AV26" s="223">
        <f t="shared" si="18"/>
        <v>33.333333333333336</v>
      </c>
      <c r="AW26" s="223">
        <f t="shared" si="18"/>
        <v>40</v>
      </c>
      <c r="AX26" s="223">
        <f t="shared" si="18"/>
        <v>44.444444444444443</v>
      </c>
      <c r="AY26" s="223">
        <f t="shared" si="18"/>
        <v>40</v>
      </c>
      <c r="AZ26" s="223">
        <f t="shared" si="18"/>
        <v>33.333333333333336</v>
      </c>
      <c r="BA26" s="223">
        <f t="shared" si="18"/>
        <v>40</v>
      </c>
      <c r="BB26" s="223">
        <f t="shared" si="18"/>
        <v>46.938775510204081</v>
      </c>
      <c r="BC26" s="223">
        <f t="shared" si="18"/>
        <v>67.857142857142861</v>
      </c>
      <c r="BD26" s="223">
        <f t="shared" si="18"/>
        <v>74.418604651162795</v>
      </c>
      <c r="BE26" s="223">
        <f t="shared" si="18"/>
        <v>62.5</v>
      </c>
      <c r="BF26" s="223">
        <f t="shared" si="18"/>
        <v>67.857142857142861</v>
      </c>
      <c r="BG26" s="223">
        <f t="shared" si="18"/>
        <v>83.050847457627114</v>
      </c>
      <c r="BH26" s="223">
        <f t="shared" si="18"/>
        <v>55.555555555555557</v>
      </c>
      <c r="BI26" s="223">
        <f t="shared" si="18"/>
        <v>70.731707317073173</v>
      </c>
      <c r="BJ26" s="223">
        <f t="shared" si="18"/>
        <v>58</v>
      </c>
      <c r="BK26" s="223">
        <f t="shared" si="18"/>
        <v>58</v>
      </c>
      <c r="BL26" s="223">
        <f t="shared" si="18"/>
        <v>34.523809523809526</v>
      </c>
      <c r="BM26" s="223">
        <f t="shared" si="18"/>
        <v>34.523809523809526</v>
      </c>
      <c r="BN26" s="223">
        <f t="shared" si="18"/>
        <v>44.444444444444443</v>
      </c>
      <c r="BO26" s="223">
        <f t="shared" si="18"/>
        <v>44.444444444444443</v>
      </c>
      <c r="BP26" s="223" t="str">
        <f t="shared" si="18"/>
        <v>-</v>
      </c>
      <c r="BQ26" s="223" t="str">
        <f t="shared" si="18"/>
        <v>-</v>
      </c>
      <c r="BR26" s="270">
        <f t="shared" ref="BR26:BR27" si="19">AVERAGE(R26:BQ26)</f>
        <v>43.726133583677132</v>
      </c>
    </row>
    <row r="27" spans="1:70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ht="12.75" customHeight="1" x14ac:dyDescent="0.2">
      <c r="A28" s="306" t="s">
        <v>17</v>
      </c>
      <c r="B28" s="307">
        <v>6</v>
      </c>
      <c r="C28" s="304" t="s">
        <v>526</v>
      </c>
      <c r="D28" s="307"/>
      <c r="E28" s="304" t="s">
        <v>554</v>
      </c>
      <c r="F28" s="304" t="s">
        <v>555</v>
      </c>
      <c r="G28" s="304" t="s">
        <v>1428</v>
      </c>
      <c r="H28" s="305" t="s">
        <v>556</v>
      </c>
      <c r="I28" s="304" t="s">
        <v>457</v>
      </c>
      <c r="J28" s="306"/>
      <c r="K28" s="306"/>
      <c r="L28" s="306"/>
      <c r="M28" s="306"/>
      <c r="N28" s="306"/>
      <c r="O28" s="306"/>
      <c r="P28" s="309"/>
      <c r="Q28" s="219" t="s">
        <v>934</v>
      </c>
      <c r="R28" s="230">
        <v>18</v>
      </c>
      <c r="S28" s="230">
        <v>0</v>
      </c>
      <c r="T28" s="230">
        <v>0</v>
      </c>
      <c r="U28" s="230"/>
      <c r="V28" s="230"/>
      <c r="W28" s="230"/>
      <c r="X28" s="230">
        <v>0</v>
      </c>
      <c r="Y28" s="230">
        <v>0</v>
      </c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30">
        <v>0</v>
      </c>
      <c r="AH28" s="230">
        <v>0</v>
      </c>
      <c r="AI28" s="230">
        <v>0</v>
      </c>
      <c r="AJ28" s="230">
        <v>0</v>
      </c>
      <c r="AK28" s="230">
        <v>0</v>
      </c>
      <c r="AL28" s="230">
        <v>0</v>
      </c>
      <c r="AM28" s="230">
        <v>0</v>
      </c>
      <c r="AN28" s="230">
        <v>5</v>
      </c>
      <c r="AO28" s="230">
        <v>14</v>
      </c>
      <c r="AP28" s="230">
        <v>3</v>
      </c>
      <c r="AQ28" s="230">
        <v>13</v>
      </c>
      <c r="AR28" s="230"/>
      <c r="AS28" s="230">
        <v>40</v>
      </c>
      <c r="AT28" s="230"/>
      <c r="AU28" s="230">
        <v>920</v>
      </c>
      <c r="AV28" s="230">
        <v>2736</v>
      </c>
      <c r="AW28" s="230">
        <v>928</v>
      </c>
      <c r="AX28" s="230">
        <v>1016</v>
      </c>
      <c r="AY28" s="230">
        <v>936</v>
      </c>
      <c r="AZ28" s="230">
        <v>648</v>
      </c>
      <c r="BA28" s="230">
        <v>117</v>
      </c>
      <c r="BB28" s="230">
        <v>1376</v>
      </c>
      <c r="BC28" s="230">
        <v>1088</v>
      </c>
      <c r="BD28" s="230">
        <v>624</v>
      </c>
      <c r="BE28" s="230">
        <v>496</v>
      </c>
      <c r="BF28" s="230">
        <v>928</v>
      </c>
      <c r="BG28" s="230">
        <v>136</v>
      </c>
      <c r="BH28" s="230">
        <v>416</v>
      </c>
      <c r="BI28" s="230">
        <v>416</v>
      </c>
      <c r="BJ28" s="230">
        <v>616</v>
      </c>
      <c r="BK28" s="230">
        <v>616</v>
      </c>
      <c r="BL28" s="230">
        <v>264</v>
      </c>
      <c r="BM28" s="230">
        <v>264</v>
      </c>
      <c r="BN28" s="230">
        <v>168</v>
      </c>
      <c r="BO28" s="230">
        <v>168</v>
      </c>
      <c r="BP28" s="230"/>
      <c r="BQ28" s="230"/>
      <c r="BR28" s="132">
        <f t="shared" ref="BR28:BR30" si="20">SUM(R28:BQ28)</f>
        <v>14970</v>
      </c>
    </row>
    <row r="29" spans="1:70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8"/>
      <c r="Q29" s="219" t="s">
        <v>935</v>
      </c>
      <c r="R29" s="230">
        <v>23</v>
      </c>
      <c r="S29" s="230">
        <v>0</v>
      </c>
      <c r="T29" s="230">
        <v>0</v>
      </c>
      <c r="U29" s="230"/>
      <c r="V29" s="230"/>
      <c r="W29" s="230"/>
      <c r="X29" s="230">
        <v>0</v>
      </c>
      <c r="Y29" s="230">
        <v>0</v>
      </c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1</v>
      </c>
      <c r="AG29" s="230">
        <v>1</v>
      </c>
      <c r="AH29" s="230">
        <v>2</v>
      </c>
      <c r="AI29" s="230">
        <v>3</v>
      </c>
      <c r="AJ29" s="230">
        <v>1</v>
      </c>
      <c r="AK29" s="230">
        <v>2</v>
      </c>
      <c r="AL29" s="230">
        <v>7</v>
      </c>
      <c r="AM29" s="230">
        <v>5</v>
      </c>
      <c r="AN29" s="230">
        <v>8</v>
      </c>
      <c r="AO29" s="230">
        <v>42</v>
      </c>
      <c r="AP29" s="230">
        <v>7</v>
      </c>
      <c r="AQ29" s="230">
        <v>19</v>
      </c>
      <c r="AR29" s="230"/>
      <c r="AS29" s="230">
        <v>40</v>
      </c>
      <c r="AT29" s="230"/>
      <c r="AU29" s="230">
        <v>208</v>
      </c>
      <c r="AV29" s="230">
        <v>752</v>
      </c>
      <c r="AW29" s="230">
        <v>184</v>
      </c>
      <c r="AX29" s="230">
        <v>592</v>
      </c>
      <c r="AY29" s="230">
        <v>192</v>
      </c>
      <c r="AZ29" s="230">
        <v>296</v>
      </c>
      <c r="BA29" s="230">
        <v>67</v>
      </c>
      <c r="BB29" s="230">
        <v>384</v>
      </c>
      <c r="BC29" s="230">
        <v>304</v>
      </c>
      <c r="BD29" s="230">
        <v>224</v>
      </c>
      <c r="BE29" s="230">
        <v>144</v>
      </c>
      <c r="BF29" s="230">
        <v>448</v>
      </c>
      <c r="BG29" s="230">
        <v>76</v>
      </c>
      <c r="BH29" s="230">
        <v>216</v>
      </c>
      <c r="BI29" s="230">
        <v>216</v>
      </c>
      <c r="BJ29" s="230">
        <v>488</v>
      </c>
      <c r="BK29" s="230">
        <v>488</v>
      </c>
      <c r="BL29" s="230">
        <v>312</v>
      </c>
      <c r="BM29" s="230">
        <v>312</v>
      </c>
      <c r="BN29" s="230">
        <v>144</v>
      </c>
      <c r="BO29" s="230">
        <v>144</v>
      </c>
      <c r="BP29" s="230"/>
      <c r="BQ29" s="230"/>
      <c r="BR29" s="132">
        <f t="shared" si="20"/>
        <v>6352</v>
      </c>
    </row>
    <row r="30" spans="1:70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8"/>
      <c r="Q30" s="221" t="s">
        <v>633</v>
      </c>
      <c r="R30" s="222">
        <f t="shared" ref="R30:BQ30" si="21">IF(ISBLANK(R28),"-",R28+R29)</f>
        <v>41</v>
      </c>
      <c r="S30" s="222">
        <f t="shared" si="21"/>
        <v>0</v>
      </c>
      <c r="T30" s="222">
        <f t="shared" si="21"/>
        <v>0</v>
      </c>
      <c r="U30" s="222" t="str">
        <f t="shared" si="21"/>
        <v>-</v>
      </c>
      <c r="V30" s="222" t="str">
        <f t="shared" si="21"/>
        <v>-</v>
      </c>
      <c r="W30" s="222" t="str">
        <f t="shared" si="21"/>
        <v>-</v>
      </c>
      <c r="X30" s="222">
        <f t="shared" si="21"/>
        <v>0</v>
      </c>
      <c r="Y30" s="222">
        <f t="shared" si="21"/>
        <v>0</v>
      </c>
      <c r="Z30" s="222">
        <f t="shared" si="21"/>
        <v>0</v>
      </c>
      <c r="AA30" s="222">
        <f t="shared" si="21"/>
        <v>0</v>
      </c>
      <c r="AB30" s="222">
        <f t="shared" si="21"/>
        <v>0</v>
      </c>
      <c r="AC30" s="222">
        <f t="shared" si="21"/>
        <v>0</v>
      </c>
      <c r="AD30" s="222">
        <f t="shared" si="21"/>
        <v>0</v>
      </c>
      <c r="AE30" s="222">
        <f t="shared" si="21"/>
        <v>0</v>
      </c>
      <c r="AF30" s="222">
        <f t="shared" si="21"/>
        <v>1</v>
      </c>
      <c r="AG30" s="222">
        <f t="shared" si="21"/>
        <v>1</v>
      </c>
      <c r="AH30" s="222">
        <f t="shared" si="21"/>
        <v>2</v>
      </c>
      <c r="AI30" s="222">
        <f t="shared" si="21"/>
        <v>3</v>
      </c>
      <c r="AJ30" s="222">
        <f t="shared" si="21"/>
        <v>1</v>
      </c>
      <c r="AK30" s="222">
        <f t="shared" si="21"/>
        <v>2</v>
      </c>
      <c r="AL30" s="222">
        <f t="shared" si="21"/>
        <v>7</v>
      </c>
      <c r="AM30" s="222">
        <f t="shared" si="21"/>
        <v>5</v>
      </c>
      <c r="AN30" s="222">
        <f t="shared" si="21"/>
        <v>13</v>
      </c>
      <c r="AO30" s="222">
        <f t="shared" si="21"/>
        <v>56</v>
      </c>
      <c r="AP30" s="222">
        <f t="shared" si="21"/>
        <v>10</v>
      </c>
      <c r="AQ30" s="222">
        <f t="shared" si="21"/>
        <v>32</v>
      </c>
      <c r="AR30" s="222" t="str">
        <f t="shared" si="21"/>
        <v>-</v>
      </c>
      <c r="AS30" s="222">
        <f t="shared" si="21"/>
        <v>80</v>
      </c>
      <c r="AT30" s="222" t="str">
        <f t="shared" si="21"/>
        <v>-</v>
      </c>
      <c r="AU30" s="222">
        <f t="shared" si="21"/>
        <v>1128</v>
      </c>
      <c r="AV30" s="222">
        <f t="shared" si="21"/>
        <v>3488</v>
      </c>
      <c r="AW30" s="222">
        <f t="shared" si="21"/>
        <v>1112</v>
      </c>
      <c r="AX30" s="222">
        <f t="shared" si="21"/>
        <v>1608</v>
      </c>
      <c r="AY30" s="222">
        <f t="shared" si="21"/>
        <v>1128</v>
      </c>
      <c r="AZ30" s="222">
        <f t="shared" si="21"/>
        <v>944</v>
      </c>
      <c r="BA30" s="222">
        <f t="shared" si="21"/>
        <v>184</v>
      </c>
      <c r="BB30" s="222">
        <f t="shared" si="21"/>
        <v>1760</v>
      </c>
      <c r="BC30" s="222">
        <f t="shared" si="21"/>
        <v>1392</v>
      </c>
      <c r="BD30" s="222">
        <f t="shared" si="21"/>
        <v>848</v>
      </c>
      <c r="BE30" s="222">
        <f t="shared" si="21"/>
        <v>640</v>
      </c>
      <c r="BF30" s="222">
        <f t="shared" si="21"/>
        <v>1376</v>
      </c>
      <c r="BG30" s="222">
        <f t="shared" si="21"/>
        <v>212</v>
      </c>
      <c r="BH30" s="222">
        <f t="shared" si="21"/>
        <v>632</v>
      </c>
      <c r="BI30" s="222">
        <f t="shared" si="21"/>
        <v>632</v>
      </c>
      <c r="BJ30" s="222">
        <f t="shared" si="21"/>
        <v>1104</v>
      </c>
      <c r="BK30" s="222">
        <f t="shared" si="21"/>
        <v>1104</v>
      </c>
      <c r="BL30" s="222">
        <f t="shared" si="21"/>
        <v>576</v>
      </c>
      <c r="BM30" s="222">
        <f t="shared" si="21"/>
        <v>576</v>
      </c>
      <c r="BN30" s="222">
        <f t="shared" si="21"/>
        <v>312</v>
      </c>
      <c r="BO30" s="222">
        <f t="shared" si="21"/>
        <v>312</v>
      </c>
      <c r="BP30" s="222" t="str">
        <f t="shared" si="21"/>
        <v>-</v>
      </c>
      <c r="BQ30" s="222" t="str">
        <f t="shared" si="21"/>
        <v>-</v>
      </c>
      <c r="BR30" s="133">
        <f t="shared" si="20"/>
        <v>21322</v>
      </c>
    </row>
    <row r="31" spans="1:70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8"/>
      <c r="Q31" s="219" t="s">
        <v>936</v>
      </c>
      <c r="R31" s="223">
        <f t="shared" ref="R31:BQ31" si="22">IF(ISNUMBER(R30),(IF(R30&gt;0,(100/(R28+R29))*R28,"-")),"-")</f>
        <v>43.90243902439024</v>
      </c>
      <c r="S31" s="223" t="str">
        <f t="shared" si="22"/>
        <v>-</v>
      </c>
      <c r="T31" s="223" t="str">
        <f t="shared" si="22"/>
        <v>-</v>
      </c>
      <c r="U31" s="223" t="str">
        <f t="shared" si="22"/>
        <v>-</v>
      </c>
      <c r="V31" s="223" t="str">
        <f t="shared" si="22"/>
        <v>-</v>
      </c>
      <c r="W31" s="223" t="str">
        <f t="shared" si="22"/>
        <v>-</v>
      </c>
      <c r="X31" s="223" t="str">
        <f t="shared" si="22"/>
        <v>-</v>
      </c>
      <c r="Y31" s="223" t="str">
        <f t="shared" si="22"/>
        <v>-</v>
      </c>
      <c r="Z31" s="223" t="str">
        <f t="shared" si="22"/>
        <v>-</v>
      </c>
      <c r="AA31" s="223" t="str">
        <f t="shared" si="22"/>
        <v>-</v>
      </c>
      <c r="AB31" s="223" t="str">
        <f t="shared" si="22"/>
        <v>-</v>
      </c>
      <c r="AC31" s="223" t="str">
        <f t="shared" si="22"/>
        <v>-</v>
      </c>
      <c r="AD31" s="223" t="str">
        <f t="shared" si="22"/>
        <v>-</v>
      </c>
      <c r="AE31" s="223" t="str">
        <f t="shared" si="22"/>
        <v>-</v>
      </c>
      <c r="AF31" s="223">
        <f t="shared" si="22"/>
        <v>0</v>
      </c>
      <c r="AG31" s="223">
        <f t="shared" si="22"/>
        <v>0</v>
      </c>
      <c r="AH31" s="223">
        <f t="shared" si="22"/>
        <v>0</v>
      </c>
      <c r="AI31" s="223">
        <f t="shared" si="22"/>
        <v>0</v>
      </c>
      <c r="AJ31" s="223">
        <f t="shared" si="22"/>
        <v>0</v>
      </c>
      <c r="AK31" s="223">
        <f t="shared" si="22"/>
        <v>0</v>
      </c>
      <c r="AL31" s="223">
        <f t="shared" si="22"/>
        <v>0</v>
      </c>
      <c r="AM31" s="223">
        <f t="shared" si="22"/>
        <v>0</v>
      </c>
      <c r="AN31" s="223">
        <f t="shared" si="22"/>
        <v>38.46153846153846</v>
      </c>
      <c r="AO31" s="223">
        <f t="shared" si="22"/>
        <v>25</v>
      </c>
      <c r="AP31" s="223">
        <f t="shared" si="22"/>
        <v>30</v>
      </c>
      <c r="AQ31" s="223">
        <f t="shared" si="22"/>
        <v>40.625</v>
      </c>
      <c r="AR31" s="223" t="str">
        <f t="shared" si="22"/>
        <v>-</v>
      </c>
      <c r="AS31" s="223">
        <f t="shared" si="22"/>
        <v>50</v>
      </c>
      <c r="AT31" s="223" t="str">
        <f t="shared" si="22"/>
        <v>-</v>
      </c>
      <c r="AU31" s="223">
        <f t="shared" si="22"/>
        <v>81.560283687943269</v>
      </c>
      <c r="AV31" s="223">
        <f t="shared" si="22"/>
        <v>78.440366972477065</v>
      </c>
      <c r="AW31" s="223">
        <f t="shared" si="22"/>
        <v>83.453237410071935</v>
      </c>
      <c r="AX31" s="223">
        <f t="shared" si="22"/>
        <v>63.184079601990049</v>
      </c>
      <c r="AY31" s="223">
        <f t="shared" si="22"/>
        <v>82.978723404255319</v>
      </c>
      <c r="AZ31" s="223">
        <f t="shared" si="22"/>
        <v>68.644067796610173</v>
      </c>
      <c r="BA31" s="223">
        <f t="shared" si="22"/>
        <v>63.586956521739125</v>
      </c>
      <c r="BB31" s="223">
        <f t="shared" si="22"/>
        <v>78.181818181818173</v>
      </c>
      <c r="BC31" s="223">
        <f t="shared" si="22"/>
        <v>78.160919540229884</v>
      </c>
      <c r="BD31" s="223">
        <f t="shared" si="22"/>
        <v>73.584905660377359</v>
      </c>
      <c r="BE31" s="223">
        <f t="shared" si="22"/>
        <v>77.5</v>
      </c>
      <c r="BF31" s="223">
        <f t="shared" si="22"/>
        <v>67.441860465116278</v>
      </c>
      <c r="BG31" s="223">
        <f t="shared" si="22"/>
        <v>64.15094339622641</v>
      </c>
      <c r="BH31" s="223">
        <f t="shared" si="22"/>
        <v>65.822784810126592</v>
      </c>
      <c r="BI31" s="223">
        <f t="shared" si="22"/>
        <v>65.822784810126592</v>
      </c>
      <c r="BJ31" s="223">
        <f t="shared" si="22"/>
        <v>55.79710144927536</v>
      </c>
      <c r="BK31" s="223">
        <f t="shared" si="22"/>
        <v>55.79710144927536</v>
      </c>
      <c r="BL31" s="223">
        <f t="shared" si="22"/>
        <v>45.833333333333329</v>
      </c>
      <c r="BM31" s="223">
        <f t="shared" si="22"/>
        <v>45.833333333333329</v>
      </c>
      <c r="BN31" s="223">
        <f t="shared" si="22"/>
        <v>53.846153846153854</v>
      </c>
      <c r="BO31" s="223">
        <f t="shared" si="22"/>
        <v>53.846153846153854</v>
      </c>
      <c r="BP31" s="223" t="str">
        <f t="shared" si="22"/>
        <v>-</v>
      </c>
      <c r="BQ31" s="223" t="str">
        <f t="shared" si="22"/>
        <v>-</v>
      </c>
      <c r="BR31" s="270">
        <f t="shared" ref="BR31:BR32" si="23">AVERAGE(R31:BQ31)</f>
        <v>46.613025342930335</v>
      </c>
    </row>
    <row r="32" spans="1:70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9"/>
      <c r="Q32" s="224" t="s">
        <v>937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122" t="e">
        <f t="shared" si="23"/>
        <v>#DIV/0!</v>
      </c>
    </row>
    <row r="33" spans="1:70" ht="12.75" customHeight="1" x14ac:dyDescent="0.2">
      <c r="A33" s="306" t="s">
        <v>17</v>
      </c>
      <c r="B33" s="306">
        <v>7</v>
      </c>
      <c r="C33" s="304" t="s">
        <v>526</v>
      </c>
      <c r="D33" s="307"/>
      <c r="E33" s="304" t="s">
        <v>541</v>
      </c>
      <c r="F33" s="304" t="s">
        <v>557</v>
      </c>
      <c r="G33" s="304" t="s">
        <v>1384</v>
      </c>
      <c r="H33" s="305" t="s">
        <v>90</v>
      </c>
      <c r="I33" s="304" t="s">
        <v>558</v>
      </c>
      <c r="J33" s="307"/>
      <c r="K33" s="307"/>
      <c r="L33" s="307"/>
      <c r="M33" s="307"/>
      <c r="N33" s="307"/>
      <c r="O33" s="307"/>
      <c r="P33" s="309"/>
      <c r="Q33" s="219" t="s">
        <v>934</v>
      </c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>
        <v>0</v>
      </c>
      <c r="AN33" s="230">
        <v>0</v>
      </c>
      <c r="AO33" s="230">
        <v>2</v>
      </c>
      <c r="AP33" s="230">
        <v>1</v>
      </c>
      <c r="AQ33" s="230">
        <v>1</v>
      </c>
      <c r="AR33" s="230">
        <v>3</v>
      </c>
      <c r="AS33" s="230">
        <v>2</v>
      </c>
      <c r="AT33" s="230">
        <v>18</v>
      </c>
      <c r="AU33" s="230">
        <v>59</v>
      </c>
      <c r="AV33" s="230">
        <v>77</v>
      </c>
      <c r="AW33" s="230">
        <v>33</v>
      </c>
      <c r="AX33" s="230">
        <v>15</v>
      </c>
      <c r="AY33" s="230">
        <v>2</v>
      </c>
      <c r="AZ33" s="230">
        <v>6</v>
      </c>
      <c r="BA33" s="230">
        <v>14</v>
      </c>
      <c r="BB33" s="230">
        <v>44</v>
      </c>
      <c r="BC33" s="230">
        <v>16</v>
      </c>
      <c r="BD33" s="230">
        <v>64</v>
      </c>
      <c r="BE33" s="230">
        <v>84</v>
      </c>
      <c r="BF33" s="230">
        <v>18</v>
      </c>
      <c r="BG33" s="230">
        <v>23</v>
      </c>
      <c r="BH33" s="230">
        <v>320</v>
      </c>
      <c r="BI33" s="230">
        <v>320</v>
      </c>
      <c r="BJ33" s="230">
        <v>896</v>
      </c>
      <c r="BK33" s="230">
        <v>896</v>
      </c>
      <c r="BL33" s="230">
        <v>88</v>
      </c>
      <c r="BM33" s="230">
        <v>88</v>
      </c>
      <c r="BN33" s="230">
        <v>4</v>
      </c>
      <c r="BO33" s="230">
        <v>4</v>
      </c>
      <c r="BP33" s="230"/>
      <c r="BQ33" s="230"/>
      <c r="BR33" s="132">
        <f t="shared" ref="BR33:BR35" si="24">SUM(R33:BQ33)</f>
        <v>3098</v>
      </c>
    </row>
    <row r="34" spans="1:70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8"/>
      <c r="Q34" s="219" t="s">
        <v>935</v>
      </c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>
        <v>1</v>
      </c>
      <c r="AN34" s="230">
        <v>3</v>
      </c>
      <c r="AO34" s="230">
        <v>0</v>
      </c>
      <c r="AP34" s="230">
        <v>9</v>
      </c>
      <c r="AQ34" s="230">
        <v>5</v>
      </c>
      <c r="AR34" s="230">
        <v>6</v>
      </c>
      <c r="AS34" s="230">
        <v>4</v>
      </c>
      <c r="AT34" s="230">
        <v>9</v>
      </c>
      <c r="AU34" s="230">
        <v>7</v>
      </c>
      <c r="AV34" s="230">
        <v>16</v>
      </c>
      <c r="AW34" s="230">
        <v>36</v>
      </c>
      <c r="AX34" s="230">
        <v>12</v>
      </c>
      <c r="AY34" s="230">
        <v>5</v>
      </c>
      <c r="AZ34" s="230">
        <v>4</v>
      </c>
      <c r="BA34" s="230">
        <v>9</v>
      </c>
      <c r="BB34" s="230">
        <v>20</v>
      </c>
      <c r="BC34" s="230">
        <v>24</v>
      </c>
      <c r="BD34" s="230">
        <v>52</v>
      </c>
      <c r="BE34" s="230">
        <v>28</v>
      </c>
      <c r="BF34" s="230">
        <v>16</v>
      </c>
      <c r="BG34" s="230">
        <v>13</v>
      </c>
      <c r="BH34" s="230">
        <v>152</v>
      </c>
      <c r="BI34" s="230">
        <v>152</v>
      </c>
      <c r="BJ34" s="230">
        <v>544</v>
      </c>
      <c r="BK34" s="230">
        <v>544</v>
      </c>
      <c r="BL34" s="230">
        <v>76</v>
      </c>
      <c r="BM34" s="230">
        <v>152</v>
      </c>
      <c r="BN34" s="230">
        <v>2</v>
      </c>
      <c r="BO34" s="230">
        <v>2</v>
      </c>
      <c r="BP34" s="230"/>
      <c r="BQ34" s="230"/>
      <c r="BR34" s="132">
        <f t="shared" si="24"/>
        <v>1903</v>
      </c>
    </row>
    <row r="35" spans="1:70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8"/>
      <c r="Q35" s="221" t="s">
        <v>633</v>
      </c>
      <c r="R35" s="222" t="str">
        <f t="shared" ref="R35:BQ35" si="25">IF(ISBLANK(R33),"-",R33+R34)</f>
        <v>-</v>
      </c>
      <c r="S35" s="222" t="str">
        <f t="shared" si="25"/>
        <v>-</v>
      </c>
      <c r="T35" s="222" t="str">
        <f t="shared" si="25"/>
        <v>-</v>
      </c>
      <c r="U35" s="222" t="str">
        <f t="shared" si="25"/>
        <v>-</v>
      </c>
      <c r="V35" s="222" t="str">
        <f t="shared" si="25"/>
        <v>-</v>
      </c>
      <c r="W35" s="222" t="str">
        <f t="shared" si="25"/>
        <v>-</v>
      </c>
      <c r="X35" s="222" t="str">
        <f t="shared" si="25"/>
        <v>-</v>
      </c>
      <c r="Y35" s="222" t="str">
        <f t="shared" si="25"/>
        <v>-</v>
      </c>
      <c r="Z35" s="222" t="str">
        <f t="shared" si="25"/>
        <v>-</v>
      </c>
      <c r="AA35" s="222" t="str">
        <f t="shared" si="25"/>
        <v>-</v>
      </c>
      <c r="AB35" s="222" t="str">
        <f t="shared" si="25"/>
        <v>-</v>
      </c>
      <c r="AC35" s="222" t="str">
        <f t="shared" si="25"/>
        <v>-</v>
      </c>
      <c r="AD35" s="222" t="str">
        <f t="shared" si="25"/>
        <v>-</v>
      </c>
      <c r="AE35" s="222" t="str">
        <f t="shared" si="25"/>
        <v>-</v>
      </c>
      <c r="AF35" s="222" t="str">
        <f t="shared" si="25"/>
        <v>-</v>
      </c>
      <c r="AG35" s="222" t="str">
        <f t="shared" si="25"/>
        <v>-</v>
      </c>
      <c r="AH35" s="222" t="str">
        <f t="shared" si="25"/>
        <v>-</v>
      </c>
      <c r="AI35" s="222" t="str">
        <f t="shared" si="25"/>
        <v>-</v>
      </c>
      <c r="AJ35" s="222" t="str">
        <f t="shared" si="25"/>
        <v>-</v>
      </c>
      <c r="AK35" s="222" t="str">
        <f t="shared" si="25"/>
        <v>-</v>
      </c>
      <c r="AL35" s="222" t="str">
        <f t="shared" si="25"/>
        <v>-</v>
      </c>
      <c r="AM35" s="222">
        <f t="shared" si="25"/>
        <v>1</v>
      </c>
      <c r="AN35" s="222">
        <f t="shared" si="25"/>
        <v>3</v>
      </c>
      <c r="AO35" s="222">
        <f t="shared" si="25"/>
        <v>2</v>
      </c>
      <c r="AP35" s="222">
        <f t="shared" si="25"/>
        <v>10</v>
      </c>
      <c r="AQ35" s="222">
        <f t="shared" si="25"/>
        <v>6</v>
      </c>
      <c r="AR35" s="222">
        <f t="shared" si="25"/>
        <v>9</v>
      </c>
      <c r="AS35" s="222">
        <f t="shared" si="25"/>
        <v>6</v>
      </c>
      <c r="AT35" s="222">
        <f t="shared" si="25"/>
        <v>27</v>
      </c>
      <c r="AU35" s="222">
        <f t="shared" si="25"/>
        <v>66</v>
      </c>
      <c r="AV35" s="222">
        <f t="shared" si="25"/>
        <v>93</v>
      </c>
      <c r="AW35" s="222">
        <f t="shared" si="25"/>
        <v>69</v>
      </c>
      <c r="AX35" s="222">
        <f t="shared" si="25"/>
        <v>27</v>
      </c>
      <c r="AY35" s="222">
        <f t="shared" si="25"/>
        <v>7</v>
      </c>
      <c r="AZ35" s="222">
        <f t="shared" si="25"/>
        <v>10</v>
      </c>
      <c r="BA35" s="222">
        <f t="shared" si="25"/>
        <v>23</v>
      </c>
      <c r="BB35" s="222">
        <f t="shared" si="25"/>
        <v>64</v>
      </c>
      <c r="BC35" s="222">
        <f t="shared" si="25"/>
        <v>40</v>
      </c>
      <c r="BD35" s="222">
        <f t="shared" si="25"/>
        <v>116</v>
      </c>
      <c r="BE35" s="222">
        <f t="shared" si="25"/>
        <v>112</v>
      </c>
      <c r="BF35" s="222">
        <f t="shared" si="25"/>
        <v>34</v>
      </c>
      <c r="BG35" s="222">
        <f t="shared" si="25"/>
        <v>36</v>
      </c>
      <c r="BH35" s="222">
        <f t="shared" si="25"/>
        <v>472</v>
      </c>
      <c r="BI35" s="222">
        <f t="shared" si="25"/>
        <v>472</v>
      </c>
      <c r="BJ35" s="222">
        <f t="shared" si="25"/>
        <v>1440</v>
      </c>
      <c r="BK35" s="222">
        <f t="shared" si="25"/>
        <v>1440</v>
      </c>
      <c r="BL35" s="222">
        <f t="shared" si="25"/>
        <v>164</v>
      </c>
      <c r="BM35" s="222">
        <f t="shared" si="25"/>
        <v>240</v>
      </c>
      <c r="BN35" s="222">
        <f t="shared" si="25"/>
        <v>6</v>
      </c>
      <c r="BO35" s="222">
        <f t="shared" si="25"/>
        <v>6</v>
      </c>
      <c r="BP35" s="222" t="str">
        <f t="shared" si="25"/>
        <v>-</v>
      </c>
      <c r="BQ35" s="222" t="str">
        <f t="shared" si="25"/>
        <v>-</v>
      </c>
      <c r="BR35" s="133">
        <f t="shared" si="24"/>
        <v>5001</v>
      </c>
    </row>
    <row r="36" spans="1:70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8"/>
      <c r="Q36" s="219" t="s">
        <v>936</v>
      </c>
      <c r="R36" s="223" t="str">
        <f t="shared" ref="R36:BQ36" si="26">IF(ISNUMBER(R35),(IF(R35&gt;0,(100/(R33+R34))*R33,"-")),"-")</f>
        <v>-</v>
      </c>
      <c r="S36" s="223" t="str">
        <f t="shared" si="26"/>
        <v>-</v>
      </c>
      <c r="T36" s="223" t="str">
        <f t="shared" si="26"/>
        <v>-</v>
      </c>
      <c r="U36" s="223" t="str">
        <f t="shared" si="26"/>
        <v>-</v>
      </c>
      <c r="V36" s="223" t="str">
        <f t="shared" si="26"/>
        <v>-</v>
      </c>
      <c r="W36" s="223" t="str">
        <f t="shared" si="26"/>
        <v>-</v>
      </c>
      <c r="X36" s="223" t="str">
        <f t="shared" si="26"/>
        <v>-</v>
      </c>
      <c r="Y36" s="223" t="str">
        <f t="shared" si="26"/>
        <v>-</v>
      </c>
      <c r="Z36" s="223" t="str">
        <f t="shared" si="26"/>
        <v>-</v>
      </c>
      <c r="AA36" s="223" t="str">
        <f t="shared" si="26"/>
        <v>-</v>
      </c>
      <c r="AB36" s="223" t="str">
        <f t="shared" si="26"/>
        <v>-</v>
      </c>
      <c r="AC36" s="223" t="str">
        <f t="shared" si="26"/>
        <v>-</v>
      </c>
      <c r="AD36" s="223" t="str">
        <f t="shared" si="26"/>
        <v>-</v>
      </c>
      <c r="AE36" s="223" t="str">
        <f t="shared" si="26"/>
        <v>-</v>
      </c>
      <c r="AF36" s="223" t="str">
        <f t="shared" si="26"/>
        <v>-</v>
      </c>
      <c r="AG36" s="223" t="str">
        <f t="shared" si="26"/>
        <v>-</v>
      </c>
      <c r="AH36" s="223" t="str">
        <f t="shared" si="26"/>
        <v>-</v>
      </c>
      <c r="AI36" s="223" t="str">
        <f t="shared" si="26"/>
        <v>-</v>
      </c>
      <c r="AJ36" s="223" t="str">
        <f t="shared" si="26"/>
        <v>-</v>
      </c>
      <c r="AK36" s="223" t="str">
        <f t="shared" si="26"/>
        <v>-</v>
      </c>
      <c r="AL36" s="223" t="str">
        <f t="shared" si="26"/>
        <v>-</v>
      </c>
      <c r="AM36" s="223">
        <f t="shared" si="26"/>
        <v>0</v>
      </c>
      <c r="AN36" s="223">
        <f t="shared" si="26"/>
        <v>0</v>
      </c>
      <c r="AO36" s="223">
        <f t="shared" si="26"/>
        <v>100</v>
      </c>
      <c r="AP36" s="223">
        <f t="shared" si="26"/>
        <v>10</v>
      </c>
      <c r="AQ36" s="223">
        <f t="shared" si="26"/>
        <v>16.666666666666668</v>
      </c>
      <c r="AR36" s="223">
        <f t="shared" si="26"/>
        <v>33.333333333333329</v>
      </c>
      <c r="AS36" s="223">
        <f t="shared" si="26"/>
        <v>33.333333333333336</v>
      </c>
      <c r="AT36" s="223">
        <f t="shared" si="26"/>
        <v>66.666666666666671</v>
      </c>
      <c r="AU36" s="223">
        <f t="shared" si="26"/>
        <v>89.393939393939391</v>
      </c>
      <c r="AV36" s="223">
        <f t="shared" si="26"/>
        <v>82.795698924731184</v>
      </c>
      <c r="AW36" s="223">
        <f t="shared" si="26"/>
        <v>47.826086956521742</v>
      </c>
      <c r="AX36" s="223">
        <f t="shared" si="26"/>
        <v>55.555555555555557</v>
      </c>
      <c r="AY36" s="223">
        <f t="shared" si="26"/>
        <v>28.571428571428573</v>
      </c>
      <c r="AZ36" s="223">
        <f t="shared" si="26"/>
        <v>60</v>
      </c>
      <c r="BA36" s="223">
        <f t="shared" si="26"/>
        <v>60.869565217391298</v>
      </c>
      <c r="BB36" s="223">
        <f t="shared" si="26"/>
        <v>68.75</v>
      </c>
      <c r="BC36" s="223">
        <f t="shared" si="26"/>
        <v>40</v>
      </c>
      <c r="BD36" s="223">
        <f t="shared" si="26"/>
        <v>55.172413793103445</v>
      </c>
      <c r="BE36" s="223">
        <f t="shared" si="26"/>
        <v>75</v>
      </c>
      <c r="BF36" s="223">
        <f t="shared" si="26"/>
        <v>52.941176470588239</v>
      </c>
      <c r="BG36" s="223">
        <f t="shared" si="26"/>
        <v>63.888888888888886</v>
      </c>
      <c r="BH36" s="223">
        <f t="shared" si="26"/>
        <v>67.796610169491515</v>
      </c>
      <c r="BI36" s="223">
        <f t="shared" si="26"/>
        <v>67.796610169491515</v>
      </c>
      <c r="BJ36" s="223">
        <f t="shared" si="26"/>
        <v>62.222222222222229</v>
      </c>
      <c r="BK36" s="223">
        <f t="shared" si="26"/>
        <v>62.222222222222229</v>
      </c>
      <c r="BL36" s="223">
        <f t="shared" si="26"/>
        <v>53.658536585365852</v>
      </c>
      <c r="BM36" s="223">
        <f t="shared" si="26"/>
        <v>36.666666666666671</v>
      </c>
      <c r="BN36" s="223">
        <f t="shared" si="26"/>
        <v>66.666666666666671</v>
      </c>
      <c r="BO36" s="223">
        <f t="shared" si="26"/>
        <v>66.666666666666671</v>
      </c>
      <c r="BP36" s="223" t="str">
        <f t="shared" si="26"/>
        <v>-</v>
      </c>
      <c r="BQ36" s="223" t="str">
        <f t="shared" si="26"/>
        <v>-</v>
      </c>
      <c r="BR36" s="270">
        <f t="shared" ref="BR36:BR37" si="27">AVERAGE(R36:BQ36)</f>
        <v>52.567619142791102</v>
      </c>
    </row>
    <row r="37" spans="1:70" x14ac:dyDescent="0.2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9"/>
      <c r="Q37" s="224" t="s">
        <v>937</v>
      </c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122" t="e">
        <f t="shared" si="27"/>
        <v>#DIV/0!</v>
      </c>
    </row>
    <row r="38" spans="1:70" ht="12.75" customHeight="1" x14ac:dyDescent="0.2">
      <c r="A38" s="306" t="s">
        <v>17</v>
      </c>
      <c r="B38" s="306">
        <v>8</v>
      </c>
      <c r="C38" s="304" t="s">
        <v>526</v>
      </c>
      <c r="D38" s="307"/>
      <c r="E38" s="304" t="s">
        <v>559</v>
      </c>
      <c r="F38" s="304" t="s">
        <v>560</v>
      </c>
      <c r="G38" s="304" t="s">
        <v>1385</v>
      </c>
      <c r="H38" s="305" t="s">
        <v>365</v>
      </c>
      <c r="I38" s="304" t="s">
        <v>545</v>
      </c>
      <c r="J38" s="307"/>
      <c r="K38" s="307"/>
      <c r="L38" s="307"/>
      <c r="M38" s="307"/>
      <c r="N38" s="307"/>
      <c r="O38" s="307"/>
      <c r="P38" s="309"/>
      <c r="Q38" s="219" t="s">
        <v>934</v>
      </c>
      <c r="R38" s="230">
        <v>2</v>
      </c>
      <c r="S38" s="230">
        <v>0</v>
      </c>
      <c r="T38" s="230">
        <v>0</v>
      </c>
      <c r="U38" s="230"/>
      <c r="V38" s="230"/>
      <c r="W38" s="230"/>
      <c r="X38" s="230">
        <v>0</v>
      </c>
      <c r="Y38" s="230">
        <v>0</v>
      </c>
      <c r="Z38" s="230">
        <v>0</v>
      </c>
      <c r="AA38" s="230">
        <v>0</v>
      </c>
      <c r="AB38" s="230">
        <v>0</v>
      </c>
      <c r="AC38" s="230">
        <v>0</v>
      </c>
      <c r="AD38" s="230">
        <v>0</v>
      </c>
      <c r="AE38" s="230">
        <v>0</v>
      </c>
      <c r="AF38" s="230">
        <v>0</v>
      </c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230">
        <v>0</v>
      </c>
      <c r="AN38" s="230">
        <v>0</v>
      </c>
      <c r="AO38" s="230">
        <v>0</v>
      </c>
      <c r="AP38" s="230">
        <v>0</v>
      </c>
      <c r="AQ38" s="230">
        <v>0</v>
      </c>
      <c r="AR38" s="230">
        <v>0</v>
      </c>
      <c r="AS38" s="230">
        <v>2</v>
      </c>
      <c r="AT38" s="230">
        <v>2</v>
      </c>
      <c r="AU38" s="230">
        <v>88</v>
      </c>
      <c r="AV38" s="230">
        <v>143</v>
      </c>
      <c r="AW38" s="230">
        <v>216</v>
      </c>
      <c r="AX38" s="230">
        <v>288</v>
      </c>
      <c r="AY38" s="230">
        <v>184</v>
      </c>
      <c r="AZ38" s="230">
        <v>1056</v>
      </c>
      <c r="BA38" s="230">
        <v>800</v>
      </c>
      <c r="BB38" s="230">
        <v>144</v>
      </c>
      <c r="BC38" s="230">
        <v>608</v>
      </c>
      <c r="BD38" s="230">
        <v>272</v>
      </c>
      <c r="BE38" s="230">
        <v>672</v>
      </c>
      <c r="BF38" s="230">
        <v>672</v>
      </c>
      <c r="BG38" s="230">
        <v>24</v>
      </c>
      <c r="BH38" s="230">
        <v>120</v>
      </c>
      <c r="BI38" s="230">
        <v>120</v>
      </c>
      <c r="BJ38" s="230">
        <v>216</v>
      </c>
      <c r="BK38" s="230">
        <v>216</v>
      </c>
      <c r="BL38" s="230">
        <v>212</v>
      </c>
      <c r="BM38" s="230">
        <v>212</v>
      </c>
      <c r="BN38" s="230">
        <v>3</v>
      </c>
      <c r="BO38" s="230">
        <v>3</v>
      </c>
      <c r="BP38" s="230"/>
      <c r="BQ38" s="230"/>
      <c r="BR38" s="132">
        <f t="shared" ref="BR38:BR40" si="28">SUM(R38:BQ38)</f>
        <v>6275</v>
      </c>
    </row>
    <row r="39" spans="1:70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8"/>
      <c r="Q39" s="219" t="s">
        <v>935</v>
      </c>
      <c r="R39" s="230">
        <v>2</v>
      </c>
      <c r="S39" s="230">
        <v>0</v>
      </c>
      <c r="T39" s="230">
        <v>0</v>
      </c>
      <c r="U39" s="230"/>
      <c r="V39" s="230"/>
      <c r="W39" s="230"/>
      <c r="X39" s="230">
        <v>0</v>
      </c>
      <c r="Y39" s="230">
        <v>0</v>
      </c>
      <c r="Z39" s="230">
        <v>0</v>
      </c>
      <c r="AA39" s="230">
        <v>0</v>
      </c>
      <c r="AB39" s="230">
        <v>0</v>
      </c>
      <c r="AC39" s="230">
        <v>0</v>
      </c>
      <c r="AD39" s="230">
        <v>0</v>
      </c>
      <c r="AE39" s="230">
        <v>0</v>
      </c>
      <c r="AF39" s="230">
        <v>0</v>
      </c>
      <c r="AG39" s="230">
        <v>0</v>
      </c>
      <c r="AH39" s="230">
        <v>0</v>
      </c>
      <c r="AI39" s="230">
        <v>0</v>
      </c>
      <c r="AJ39" s="230">
        <v>6</v>
      </c>
      <c r="AK39" s="230">
        <v>1</v>
      </c>
      <c r="AL39" s="230">
        <v>2</v>
      </c>
      <c r="AM39" s="230">
        <v>2</v>
      </c>
      <c r="AN39" s="230">
        <v>7</v>
      </c>
      <c r="AO39" s="230">
        <v>10</v>
      </c>
      <c r="AP39" s="230">
        <v>5</v>
      </c>
      <c r="AQ39" s="230">
        <v>19</v>
      </c>
      <c r="AR39" s="230">
        <v>15</v>
      </c>
      <c r="AS39" s="230">
        <v>5</v>
      </c>
      <c r="AT39" s="230">
        <v>4</v>
      </c>
      <c r="AU39" s="230">
        <v>76</v>
      </c>
      <c r="AV39" s="230">
        <v>97</v>
      </c>
      <c r="AW39" s="230">
        <v>188</v>
      </c>
      <c r="AX39" s="230">
        <v>368</v>
      </c>
      <c r="AY39" s="230">
        <v>108</v>
      </c>
      <c r="AZ39" s="230">
        <v>731</v>
      </c>
      <c r="BA39" s="230">
        <v>416</v>
      </c>
      <c r="BB39" s="230">
        <v>80</v>
      </c>
      <c r="BC39" s="230">
        <v>160</v>
      </c>
      <c r="BD39" s="230">
        <v>152</v>
      </c>
      <c r="BE39" s="230">
        <v>144</v>
      </c>
      <c r="BF39" s="230">
        <v>144</v>
      </c>
      <c r="BG39" s="230">
        <v>96</v>
      </c>
      <c r="BH39" s="230">
        <v>80</v>
      </c>
      <c r="BI39" s="230">
        <v>80</v>
      </c>
      <c r="BJ39" s="230">
        <v>212</v>
      </c>
      <c r="BK39" s="230">
        <v>212</v>
      </c>
      <c r="BL39" s="230">
        <v>448</v>
      </c>
      <c r="BM39" s="230">
        <v>896</v>
      </c>
      <c r="BN39" s="230">
        <v>8</v>
      </c>
      <c r="BO39" s="230">
        <v>8</v>
      </c>
      <c r="BP39" s="230"/>
      <c r="BQ39" s="230"/>
      <c r="BR39" s="132">
        <f t="shared" si="28"/>
        <v>4782</v>
      </c>
    </row>
    <row r="40" spans="1:70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8"/>
      <c r="Q40" s="221" t="s">
        <v>633</v>
      </c>
      <c r="R40" s="222">
        <f t="shared" ref="R40:BQ40" si="29">IF(ISBLANK(R38),"-",R38+R39)</f>
        <v>4</v>
      </c>
      <c r="S40" s="222">
        <f t="shared" si="29"/>
        <v>0</v>
      </c>
      <c r="T40" s="222">
        <f t="shared" si="29"/>
        <v>0</v>
      </c>
      <c r="U40" s="222" t="str">
        <f t="shared" si="29"/>
        <v>-</v>
      </c>
      <c r="V40" s="222" t="str">
        <f t="shared" si="29"/>
        <v>-</v>
      </c>
      <c r="W40" s="222" t="str">
        <f t="shared" si="29"/>
        <v>-</v>
      </c>
      <c r="X40" s="222">
        <f t="shared" si="29"/>
        <v>0</v>
      </c>
      <c r="Y40" s="222">
        <f t="shared" si="29"/>
        <v>0</v>
      </c>
      <c r="Z40" s="222">
        <f t="shared" si="29"/>
        <v>0</v>
      </c>
      <c r="AA40" s="222">
        <f t="shared" si="29"/>
        <v>0</v>
      </c>
      <c r="AB40" s="222">
        <f t="shared" si="29"/>
        <v>0</v>
      </c>
      <c r="AC40" s="222">
        <f t="shared" si="29"/>
        <v>0</v>
      </c>
      <c r="AD40" s="222">
        <f t="shared" si="29"/>
        <v>0</v>
      </c>
      <c r="AE40" s="222">
        <f t="shared" si="29"/>
        <v>0</v>
      </c>
      <c r="AF40" s="222">
        <f t="shared" si="29"/>
        <v>0</v>
      </c>
      <c r="AG40" s="222">
        <f t="shared" si="29"/>
        <v>0</v>
      </c>
      <c r="AH40" s="222">
        <f t="shared" si="29"/>
        <v>0</v>
      </c>
      <c r="AI40" s="222">
        <f t="shared" si="29"/>
        <v>0</v>
      </c>
      <c r="AJ40" s="222">
        <f t="shared" si="29"/>
        <v>6</v>
      </c>
      <c r="AK40" s="222">
        <f t="shared" si="29"/>
        <v>1</v>
      </c>
      <c r="AL40" s="222">
        <f t="shared" si="29"/>
        <v>2</v>
      </c>
      <c r="AM40" s="222">
        <f t="shared" si="29"/>
        <v>2</v>
      </c>
      <c r="AN40" s="222">
        <f t="shared" si="29"/>
        <v>7</v>
      </c>
      <c r="AO40" s="222">
        <f t="shared" si="29"/>
        <v>10</v>
      </c>
      <c r="AP40" s="222">
        <f t="shared" si="29"/>
        <v>5</v>
      </c>
      <c r="AQ40" s="222">
        <f t="shared" si="29"/>
        <v>19</v>
      </c>
      <c r="AR40" s="222">
        <f t="shared" si="29"/>
        <v>15</v>
      </c>
      <c r="AS40" s="222">
        <f t="shared" si="29"/>
        <v>7</v>
      </c>
      <c r="AT40" s="222">
        <f t="shared" si="29"/>
        <v>6</v>
      </c>
      <c r="AU40" s="222">
        <f t="shared" si="29"/>
        <v>164</v>
      </c>
      <c r="AV40" s="222">
        <f t="shared" si="29"/>
        <v>240</v>
      </c>
      <c r="AW40" s="222">
        <f t="shared" si="29"/>
        <v>404</v>
      </c>
      <c r="AX40" s="222">
        <f t="shared" si="29"/>
        <v>656</v>
      </c>
      <c r="AY40" s="222">
        <f t="shared" si="29"/>
        <v>292</v>
      </c>
      <c r="AZ40" s="222">
        <f t="shared" si="29"/>
        <v>1787</v>
      </c>
      <c r="BA40" s="222">
        <f t="shared" si="29"/>
        <v>1216</v>
      </c>
      <c r="BB40" s="222">
        <f t="shared" si="29"/>
        <v>224</v>
      </c>
      <c r="BC40" s="222">
        <f t="shared" si="29"/>
        <v>768</v>
      </c>
      <c r="BD40" s="222">
        <f t="shared" si="29"/>
        <v>424</v>
      </c>
      <c r="BE40" s="222">
        <f t="shared" si="29"/>
        <v>816</v>
      </c>
      <c r="BF40" s="222">
        <f t="shared" si="29"/>
        <v>816</v>
      </c>
      <c r="BG40" s="222">
        <f t="shared" si="29"/>
        <v>120</v>
      </c>
      <c r="BH40" s="222">
        <f t="shared" si="29"/>
        <v>200</v>
      </c>
      <c r="BI40" s="222">
        <f t="shared" si="29"/>
        <v>200</v>
      </c>
      <c r="BJ40" s="222">
        <f t="shared" si="29"/>
        <v>428</v>
      </c>
      <c r="BK40" s="222">
        <f t="shared" si="29"/>
        <v>428</v>
      </c>
      <c r="BL40" s="222">
        <f t="shared" si="29"/>
        <v>660</v>
      </c>
      <c r="BM40" s="222">
        <f t="shared" si="29"/>
        <v>1108</v>
      </c>
      <c r="BN40" s="222">
        <f t="shared" si="29"/>
        <v>11</v>
      </c>
      <c r="BO40" s="222">
        <f t="shared" si="29"/>
        <v>11</v>
      </c>
      <c r="BP40" s="222" t="str">
        <f t="shared" si="29"/>
        <v>-</v>
      </c>
      <c r="BQ40" s="222" t="str">
        <f t="shared" si="29"/>
        <v>-</v>
      </c>
      <c r="BR40" s="133">
        <f t="shared" si="28"/>
        <v>11057</v>
      </c>
    </row>
    <row r="41" spans="1:70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8"/>
      <c r="Q41" s="219" t="s">
        <v>936</v>
      </c>
      <c r="R41" s="223">
        <f t="shared" ref="R41:BQ41" si="30">IF(ISNUMBER(R40),(IF(R40&gt;0,(100/(R38+R39))*R38,"-")),"-")</f>
        <v>50</v>
      </c>
      <c r="S41" s="223" t="str">
        <f t="shared" si="30"/>
        <v>-</v>
      </c>
      <c r="T41" s="223" t="str">
        <f t="shared" si="30"/>
        <v>-</v>
      </c>
      <c r="U41" s="223" t="str">
        <f t="shared" si="30"/>
        <v>-</v>
      </c>
      <c r="V41" s="223" t="str">
        <f t="shared" si="30"/>
        <v>-</v>
      </c>
      <c r="W41" s="223" t="str">
        <f t="shared" si="30"/>
        <v>-</v>
      </c>
      <c r="X41" s="223" t="str">
        <f t="shared" si="30"/>
        <v>-</v>
      </c>
      <c r="Y41" s="223" t="str">
        <f t="shared" si="30"/>
        <v>-</v>
      </c>
      <c r="Z41" s="223" t="str">
        <f t="shared" si="30"/>
        <v>-</v>
      </c>
      <c r="AA41" s="223" t="str">
        <f t="shared" si="30"/>
        <v>-</v>
      </c>
      <c r="AB41" s="223" t="str">
        <f t="shared" si="30"/>
        <v>-</v>
      </c>
      <c r="AC41" s="223" t="str">
        <f t="shared" si="30"/>
        <v>-</v>
      </c>
      <c r="AD41" s="223" t="str">
        <f t="shared" si="30"/>
        <v>-</v>
      </c>
      <c r="AE41" s="223" t="str">
        <f t="shared" si="30"/>
        <v>-</v>
      </c>
      <c r="AF41" s="223" t="str">
        <f t="shared" si="30"/>
        <v>-</v>
      </c>
      <c r="AG41" s="223" t="str">
        <f t="shared" si="30"/>
        <v>-</v>
      </c>
      <c r="AH41" s="223" t="str">
        <f t="shared" si="30"/>
        <v>-</v>
      </c>
      <c r="AI41" s="223" t="str">
        <f t="shared" si="30"/>
        <v>-</v>
      </c>
      <c r="AJ41" s="223">
        <f t="shared" si="30"/>
        <v>0</v>
      </c>
      <c r="AK41" s="223">
        <f t="shared" si="30"/>
        <v>0</v>
      </c>
      <c r="AL41" s="223">
        <f t="shared" si="30"/>
        <v>0</v>
      </c>
      <c r="AM41" s="223">
        <f t="shared" si="30"/>
        <v>0</v>
      </c>
      <c r="AN41" s="223">
        <f t="shared" si="30"/>
        <v>0</v>
      </c>
      <c r="AO41" s="223">
        <f t="shared" si="30"/>
        <v>0</v>
      </c>
      <c r="AP41" s="223">
        <f t="shared" si="30"/>
        <v>0</v>
      </c>
      <c r="AQ41" s="223">
        <f t="shared" si="30"/>
        <v>0</v>
      </c>
      <c r="AR41" s="223">
        <f t="shared" si="30"/>
        <v>0</v>
      </c>
      <c r="AS41" s="223">
        <f t="shared" si="30"/>
        <v>28.571428571428573</v>
      </c>
      <c r="AT41" s="223">
        <f t="shared" si="30"/>
        <v>33.333333333333336</v>
      </c>
      <c r="AU41" s="223">
        <f t="shared" si="30"/>
        <v>53.658536585365852</v>
      </c>
      <c r="AV41" s="223">
        <f t="shared" si="30"/>
        <v>59.583333333333336</v>
      </c>
      <c r="AW41" s="223">
        <f t="shared" si="30"/>
        <v>53.465346534653463</v>
      </c>
      <c r="AX41" s="223">
        <f t="shared" si="30"/>
        <v>43.90243902439024</v>
      </c>
      <c r="AY41" s="223">
        <f t="shared" si="30"/>
        <v>63.013698630136986</v>
      </c>
      <c r="AZ41" s="223">
        <f t="shared" si="30"/>
        <v>59.093452714045888</v>
      </c>
      <c r="BA41" s="223">
        <f t="shared" si="30"/>
        <v>65.789473684210535</v>
      </c>
      <c r="BB41" s="223">
        <f t="shared" si="30"/>
        <v>64.285714285714292</v>
      </c>
      <c r="BC41" s="223">
        <f t="shared" si="30"/>
        <v>79.166666666666671</v>
      </c>
      <c r="BD41" s="223">
        <f t="shared" si="30"/>
        <v>64.15094339622641</v>
      </c>
      <c r="BE41" s="223">
        <f t="shared" si="30"/>
        <v>82.35294117647058</v>
      </c>
      <c r="BF41" s="223">
        <f t="shared" si="30"/>
        <v>82.35294117647058</v>
      </c>
      <c r="BG41" s="223">
        <f t="shared" si="30"/>
        <v>20</v>
      </c>
      <c r="BH41" s="223">
        <f t="shared" si="30"/>
        <v>60</v>
      </c>
      <c r="BI41" s="223">
        <f t="shared" si="30"/>
        <v>60</v>
      </c>
      <c r="BJ41" s="223">
        <f t="shared" si="30"/>
        <v>50.467289719626166</v>
      </c>
      <c r="BK41" s="223">
        <f t="shared" si="30"/>
        <v>50.467289719626166</v>
      </c>
      <c r="BL41" s="223">
        <f t="shared" si="30"/>
        <v>32.121212121212125</v>
      </c>
      <c r="BM41" s="223">
        <f t="shared" si="30"/>
        <v>19.133574007220219</v>
      </c>
      <c r="BN41" s="223">
        <f t="shared" si="30"/>
        <v>27.272727272727273</v>
      </c>
      <c r="BO41" s="223">
        <f t="shared" si="30"/>
        <v>27.272727272727273</v>
      </c>
      <c r="BP41" s="223" t="str">
        <f t="shared" si="30"/>
        <v>-</v>
      </c>
      <c r="BQ41" s="223" t="str">
        <f t="shared" si="30"/>
        <v>-</v>
      </c>
      <c r="BR41" s="270">
        <f t="shared" ref="BR41:BR42" si="31">AVERAGE(R41:BQ41)</f>
        <v>37.256214218957147</v>
      </c>
    </row>
    <row r="42" spans="1:70" x14ac:dyDescent="0.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9"/>
      <c r="Q42" s="224" t="s">
        <v>937</v>
      </c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122" t="e">
        <f t="shared" si="31"/>
        <v>#DIV/0!</v>
      </c>
    </row>
    <row r="43" spans="1:70" ht="12.75" customHeight="1" x14ac:dyDescent="0.2">
      <c r="A43" s="306" t="s">
        <v>19</v>
      </c>
      <c r="B43" s="307">
        <v>9</v>
      </c>
      <c r="C43" s="304" t="s">
        <v>526</v>
      </c>
      <c r="D43" s="307"/>
      <c r="E43" s="304" t="s">
        <v>561</v>
      </c>
      <c r="F43" s="304" t="s">
        <v>562</v>
      </c>
      <c r="G43" s="304" t="s">
        <v>1429</v>
      </c>
      <c r="H43" s="305" t="s">
        <v>556</v>
      </c>
      <c r="I43" s="304" t="s">
        <v>545</v>
      </c>
      <c r="J43" s="307"/>
      <c r="K43" s="307"/>
      <c r="L43" s="307"/>
      <c r="M43" s="307"/>
      <c r="N43" s="307"/>
      <c r="O43" s="307"/>
      <c r="P43" s="309"/>
      <c r="Q43" s="219" t="s">
        <v>934</v>
      </c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>
        <v>0</v>
      </c>
      <c r="AN43" s="230">
        <v>2</v>
      </c>
      <c r="AO43" s="230">
        <v>17</v>
      </c>
      <c r="AP43" s="230">
        <v>1</v>
      </c>
      <c r="AQ43" s="230">
        <v>8</v>
      </c>
      <c r="AR43" s="230">
        <v>4</v>
      </c>
      <c r="AS43" s="230">
        <v>6</v>
      </c>
      <c r="AT43" s="230">
        <v>134</v>
      </c>
      <c r="AU43" s="230">
        <v>53</v>
      </c>
      <c r="AV43" s="230">
        <v>106</v>
      </c>
      <c r="AW43" s="230">
        <v>68</v>
      </c>
      <c r="AX43" s="230">
        <v>36</v>
      </c>
      <c r="AY43" s="230">
        <v>53</v>
      </c>
      <c r="AZ43" s="230">
        <v>504</v>
      </c>
      <c r="BA43" s="230">
        <v>464</v>
      </c>
      <c r="BB43" s="230">
        <v>288</v>
      </c>
      <c r="BC43" s="230">
        <v>752</v>
      </c>
      <c r="BD43" s="230">
        <v>384</v>
      </c>
      <c r="BE43" s="230">
        <v>376</v>
      </c>
      <c r="BF43" s="230">
        <v>88</v>
      </c>
      <c r="BG43" s="230">
        <v>32</v>
      </c>
      <c r="BH43" s="230">
        <v>88</v>
      </c>
      <c r="BI43" s="230">
        <v>88</v>
      </c>
      <c r="BJ43" s="230">
        <v>100</v>
      </c>
      <c r="BK43" s="230">
        <v>100</v>
      </c>
      <c r="BL43" s="230">
        <v>368</v>
      </c>
      <c r="BM43" s="230">
        <v>368</v>
      </c>
      <c r="BN43" s="230">
        <v>20</v>
      </c>
      <c r="BO43" s="230">
        <v>20</v>
      </c>
      <c r="BP43" s="230"/>
      <c r="BQ43" s="230"/>
      <c r="BR43" s="132">
        <f t="shared" ref="BR43:BR45" si="32">SUM(R43:BQ43)</f>
        <v>4528</v>
      </c>
    </row>
    <row r="44" spans="1:70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8"/>
      <c r="Q44" s="219" t="s">
        <v>935</v>
      </c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>
        <v>2</v>
      </c>
      <c r="AN44" s="230">
        <v>18</v>
      </c>
      <c r="AO44" s="230">
        <v>5</v>
      </c>
      <c r="AP44" s="230">
        <v>3</v>
      </c>
      <c r="AQ44" s="230">
        <v>10</v>
      </c>
      <c r="AR44" s="230">
        <v>6</v>
      </c>
      <c r="AS44" s="230">
        <v>13</v>
      </c>
      <c r="AT44" s="230">
        <v>84</v>
      </c>
      <c r="AU44" s="230">
        <v>32</v>
      </c>
      <c r="AV44" s="230">
        <v>47</v>
      </c>
      <c r="AW44" s="230">
        <v>44</v>
      </c>
      <c r="AX44" s="230">
        <v>68</v>
      </c>
      <c r="AY44" s="230">
        <v>46</v>
      </c>
      <c r="AZ44" s="230">
        <v>202</v>
      </c>
      <c r="BA44" s="230">
        <v>128</v>
      </c>
      <c r="BB44" s="230">
        <v>112</v>
      </c>
      <c r="BC44" s="230">
        <v>144</v>
      </c>
      <c r="BD44" s="230">
        <v>216</v>
      </c>
      <c r="BE44" s="230">
        <v>104</v>
      </c>
      <c r="BF44" s="230">
        <v>36</v>
      </c>
      <c r="BG44" s="230">
        <v>8</v>
      </c>
      <c r="BH44" s="230">
        <v>40</v>
      </c>
      <c r="BI44" s="230">
        <v>40</v>
      </c>
      <c r="BJ44" s="230">
        <v>64</v>
      </c>
      <c r="BK44" s="230">
        <v>64</v>
      </c>
      <c r="BL44" s="230">
        <v>372</v>
      </c>
      <c r="BM44" s="230">
        <v>372</v>
      </c>
      <c r="BN44" s="230">
        <v>33</v>
      </c>
      <c r="BO44" s="230">
        <v>33</v>
      </c>
      <c r="BP44" s="230"/>
      <c r="BQ44" s="230"/>
      <c r="BR44" s="132">
        <f t="shared" si="32"/>
        <v>2346</v>
      </c>
    </row>
    <row r="45" spans="1:70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8"/>
      <c r="Q45" s="221" t="s">
        <v>633</v>
      </c>
      <c r="R45" s="222" t="str">
        <f t="shared" ref="R45:BQ45" si="33">IF(ISBLANK(R43),"-",R43+R44)</f>
        <v>-</v>
      </c>
      <c r="S45" s="222" t="str">
        <f t="shared" si="33"/>
        <v>-</v>
      </c>
      <c r="T45" s="222" t="str">
        <f t="shared" si="33"/>
        <v>-</v>
      </c>
      <c r="U45" s="222" t="str">
        <f t="shared" si="33"/>
        <v>-</v>
      </c>
      <c r="V45" s="222" t="str">
        <f t="shared" si="33"/>
        <v>-</v>
      </c>
      <c r="W45" s="222" t="str">
        <f t="shared" si="33"/>
        <v>-</v>
      </c>
      <c r="X45" s="222" t="str">
        <f t="shared" si="33"/>
        <v>-</v>
      </c>
      <c r="Y45" s="222" t="str">
        <f t="shared" si="33"/>
        <v>-</v>
      </c>
      <c r="Z45" s="222" t="str">
        <f t="shared" si="33"/>
        <v>-</v>
      </c>
      <c r="AA45" s="222" t="str">
        <f t="shared" si="33"/>
        <v>-</v>
      </c>
      <c r="AB45" s="222" t="str">
        <f t="shared" si="33"/>
        <v>-</v>
      </c>
      <c r="AC45" s="222" t="str">
        <f t="shared" si="33"/>
        <v>-</v>
      </c>
      <c r="AD45" s="222" t="str">
        <f t="shared" si="33"/>
        <v>-</v>
      </c>
      <c r="AE45" s="222" t="str">
        <f t="shared" si="33"/>
        <v>-</v>
      </c>
      <c r="AF45" s="222" t="str">
        <f t="shared" si="33"/>
        <v>-</v>
      </c>
      <c r="AG45" s="222" t="str">
        <f t="shared" si="33"/>
        <v>-</v>
      </c>
      <c r="AH45" s="222" t="str">
        <f t="shared" si="33"/>
        <v>-</v>
      </c>
      <c r="AI45" s="222" t="str">
        <f t="shared" si="33"/>
        <v>-</v>
      </c>
      <c r="AJ45" s="222" t="str">
        <f t="shared" si="33"/>
        <v>-</v>
      </c>
      <c r="AK45" s="222" t="str">
        <f t="shared" si="33"/>
        <v>-</v>
      </c>
      <c r="AL45" s="222" t="str">
        <f t="shared" si="33"/>
        <v>-</v>
      </c>
      <c r="AM45" s="222">
        <f t="shared" si="33"/>
        <v>2</v>
      </c>
      <c r="AN45" s="222">
        <f t="shared" si="33"/>
        <v>20</v>
      </c>
      <c r="AO45" s="222">
        <f t="shared" si="33"/>
        <v>22</v>
      </c>
      <c r="AP45" s="222">
        <f t="shared" si="33"/>
        <v>4</v>
      </c>
      <c r="AQ45" s="222">
        <f t="shared" si="33"/>
        <v>18</v>
      </c>
      <c r="AR45" s="222">
        <f t="shared" si="33"/>
        <v>10</v>
      </c>
      <c r="AS45" s="222">
        <f t="shared" si="33"/>
        <v>19</v>
      </c>
      <c r="AT45" s="222">
        <f t="shared" si="33"/>
        <v>218</v>
      </c>
      <c r="AU45" s="222">
        <f t="shared" si="33"/>
        <v>85</v>
      </c>
      <c r="AV45" s="222">
        <f t="shared" si="33"/>
        <v>153</v>
      </c>
      <c r="AW45" s="222">
        <f t="shared" si="33"/>
        <v>112</v>
      </c>
      <c r="AX45" s="222">
        <f t="shared" si="33"/>
        <v>104</v>
      </c>
      <c r="AY45" s="222">
        <f t="shared" si="33"/>
        <v>99</v>
      </c>
      <c r="AZ45" s="222">
        <f t="shared" si="33"/>
        <v>706</v>
      </c>
      <c r="BA45" s="222">
        <f t="shared" si="33"/>
        <v>592</v>
      </c>
      <c r="BB45" s="222">
        <f t="shared" si="33"/>
        <v>400</v>
      </c>
      <c r="BC45" s="222">
        <f t="shared" si="33"/>
        <v>896</v>
      </c>
      <c r="BD45" s="222">
        <f t="shared" si="33"/>
        <v>600</v>
      </c>
      <c r="BE45" s="222">
        <f t="shared" si="33"/>
        <v>480</v>
      </c>
      <c r="BF45" s="222">
        <f t="shared" si="33"/>
        <v>124</v>
      </c>
      <c r="BG45" s="222">
        <f t="shared" si="33"/>
        <v>40</v>
      </c>
      <c r="BH45" s="222">
        <f t="shared" si="33"/>
        <v>128</v>
      </c>
      <c r="BI45" s="222">
        <f t="shared" si="33"/>
        <v>128</v>
      </c>
      <c r="BJ45" s="222">
        <f t="shared" si="33"/>
        <v>164</v>
      </c>
      <c r="BK45" s="222">
        <f t="shared" si="33"/>
        <v>164</v>
      </c>
      <c r="BL45" s="222">
        <f t="shared" si="33"/>
        <v>740</v>
      </c>
      <c r="BM45" s="222">
        <f t="shared" si="33"/>
        <v>740</v>
      </c>
      <c r="BN45" s="222">
        <f t="shared" si="33"/>
        <v>53</v>
      </c>
      <c r="BO45" s="222">
        <f t="shared" si="33"/>
        <v>53</v>
      </c>
      <c r="BP45" s="222" t="str">
        <f t="shared" si="33"/>
        <v>-</v>
      </c>
      <c r="BQ45" s="222" t="str">
        <f t="shared" si="33"/>
        <v>-</v>
      </c>
      <c r="BR45" s="133">
        <f t="shared" si="32"/>
        <v>6874</v>
      </c>
    </row>
    <row r="46" spans="1:70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8"/>
      <c r="Q46" s="219" t="s">
        <v>936</v>
      </c>
      <c r="R46" s="223" t="str">
        <f t="shared" ref="R46:BQ46" si="34">IF(ISNUMBER(R45),(IF(R45&gt;0,(100/(R43+R44))*R43,"-")),"-")</f>
        <v>-</v>
      </c>
      <c r="S46" s="223" t="str">
        <f t="shared" si="34"/>
        <v>-</v>
      </c>
      <c r="T46" s="223" t="str">
        <f t="shared" si="34"/>
        <v>-</v>
      </c>
      <c r="U46" s="223" t="str">
        <f t="shared" si="34"/>
        <v>-</v>
      </c>
      <c r="V46" s="223" t="str">
        <f t="shared" si="34"/>
        <v>-</v>
      </c>
      <c r="W46" s="223" t="str">
        <f t="shared" si="34"/>
        <v>-</v>
      </c>
      <c r="X46" s="223" t="str">
        <f t="shared" si="34"/>
        <v>-</v>
      </c>
      <c r="Y46" s="223" t="str">
        <f t="shared" si="34"/>
        <v>-</v>
      </c>
      <c r="Z46" s="223" t="str">
        <f t="shared" si="34"/>
        <v>-</v>
      </c>
      <c r="AA46" s="223" t="str">
        <f t="shared" si="34"/>
        <v>-</v>
      </c>
      <c r="AB46" s="223" t="str">
        <f t="shared" si="34"/>
        <v>-</v>
      </c>
      <c r="AC46" s="223" t="str">
        <f t="shared" si="34"/>
        <v>-</v>
      </c>
      <c r="AD46" s="223" t="str">
        <f t="shared" si="34"/>
        <v>-</v>
      </c>
      <c r="AE46" s="223" t="str">
        <f t="shared" si="34"/>
        <v>-</v>
      </c>
      <c r="AF46" s="223" t="str">
        <f t="shared" si="34"/>
        <v>-</v>
      </c>
      <c r="AG46" s="223" t="str">
        <f t="shared" si="34"/>
        <v>-</v>
      </c>
      <c r="AH46" s="223" t="str">
        <f t="shared" si="34"/>
        <v>-</v>
      </c>
      <c r="AI46" s="223" t="str">
        <f t="shared" si="34"/>
        <v>-</v>
      </c>
      <c r="AJ46" s="223" t="str">
        <f t="shared" si="34"/>
        <v>-</v>
      </c>
      <c r="AK46" s="223" t="str">
        <f t="shared" si="34"/>
        <v>-</v>
      </c>
      <c r="AL46" s="223" t="str">
        <f t="shared" si="34"/>
        <v>-</v>
      </c>
      <c r="AM46" s="223">
        <f t="shared" si="34"/>
        <v>0</v>
      </c>
      <c r="AN46" s="223">
        <f t="shared" si="34"/>
        <v>10</v>
      </c>
      <c r="AO46" s="223">
        <f t="shared" si="34"/>
        <v>77.27272727272728</v>
      </c>
      <c r="AP46" s="223">
        <f t="shared" si="34"/>
        <v>25</v>
      </c>
      <c r="AQ46" s="223">
        <f t="shared" si="34"/>
        <v>44.444444444444443</v>
      </c>
      <c r="AR46" s="223">
        <f t="shared" si="34"/>
        <v>40</v>
      </c>
      <c r="AS46" s="223">
        <f t="shared" si="34"/>
        <v>31.578947368421055</v>
      </c>
      <c r="AT46" s="223">
        <f t="shared" si="34"/>
        <v>61.467889908256886</v>
      </c>
      <c r="AU46" s="223">
        <f t="shared" si="34"/>
        <v>62.352941176470587</v>
      </c>
      <c r="AV46" s="223">
        <f t="shared" si="34"/>
        <v>69.281045751633982</v>
      </c>
      <c r="AW46" s="223">
        <f t="shared" si="34"/>
        <v>60.714285714285715</v>
      </c>
      <c r="AX46" s="223">
        <f t="shared" si="34"/>
        <v>34.615384615384613</v>
      </c>
      <c r="AY46" s="223">
        <f t="shared" si="34"/>
        <v>53.535353535353536</v>
      </c>
      <c r="AZ46" s="223">
        <f t="shared" si="34"/>
        <v>71.388101983002841</v>
      </c>
      <c r="BA46" s="223">
        <f t="shared" si="34"/>
        <v>78.378378378378372</v>
      </c>
      <c r="BB46" s="223">
        <f t="shared" si="34"/>
        <v>72</v>
      </c>
      <c r="BC46" s="223">
        <f t="shared" si="34"/>
        <v>83.928571428571431</v>
      </c>
      <c r="BD46" s="223">
        <f t="shared" si="34"/>
        <v>64</v>
      </c>
      <c r="BE46" s="223">
        <f t="shared" si="34"/>
        <v>78.333333333333343</v>
      </c>
      <c r="BF46" s="223">
        <f t="shared" si="34"/>
        <v>70.967741935483872</v>
      </c>
      <c r="BG46" s="223">
        <f t="shared" si="34"/>
        <v>80</v>
      </c>
      <c r="BH46" s="223">
        <f t="shared" si="34"/>
        <v>68.75</v>
      </c>
      <c r="BI46" s="223">
        <f t="shared" si="34"/>
        <v>68.75</v>
      </c>
      <c r="BJ46" s="223">
        <f t="shared" si="34"/>
        <v>60.975609756097562</v>
      </c>
      <c r="BK46" s="223">
        <f t="shared" si="34"/>
        <v>60.975609756097562</v>
      </c>
      <c r="BL46" s="223">
        <f t="shared" si="34"/>
        <v>49.729729729729733</v>
      </c>
      <c r="BM46" s="223">
        <f t="shared" si="34"/>
        <v>49.729729729729733</v>
      </c>
      <c r="BN46" s="223">
        <f t="shared" si="34"/>
        <v>37.735849056603776</v>
      </c>
      <c r="BO46" s="223">
        <f t="shared" si="34"/>
        <v>37.735849056603776</v>
      </c>
      <c r="BP46" s="223" t="str">
        <f t="shared" si="34"/>
        <v>-</v>
      </c>
      <c r="BQ46" s="223" t="str">
        <f t="shared" si="34"/>
        <v>-</v>
      </c>
      <c r="BR46" s="270">
        <f t="shared" ref="BR46:BR47" si="35">AVERAGE(R46:BQ46)</f>
        <v>55.297983583814137</v>
      </c>
    </row>
    <row r="47" spans="1:70" x14ac:dyDescent="0.2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9"/>
      <c r="Q47" s="224" t="s">
        <v>937</v>
      </c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225"/>
      <c r="BP47" s="225"/>
      <c r="BQ47" s="225"/>
      <c r="BR47" s="122" t="e">
        <f t="shared" si="35"/>
        <v>#DIV/0!</v>
      </c>
    </row>
    <row r="48" spans="1:70" ht="12.75" customHeight="1" x14ac:dyDescent="0.2">
      <c r="A48" s="306" t="s">
        <v>19</v>
      </c>
      <c r="B48" s="306">
        <v>10</v>
      </c>
      <c r="C48" s="304" t="s">
        <v>526</v>
      </c>
      <c r="D48" s="307"/>
      <c r="E48" s="304" t="s">
        <v>561</v>
      </c>
      <c r="F48" s="304" t="s">
        <v>563</v>
      </c>
      <c r="G48" s="304" t="s">
        <v>1386</v>
      </c>
      <c r="H48" s="305" t="s">
        <v>90</v>
      </c>
      <c r="I48" s="304" t="s">
        <v>564</v>
      </c>
      <c r="J48" s="307"/>
      <c r="K48" s="307"/>
      <c r="L48" s="307"/>
      <c r="M48" s="307"/>
      <c r="N48" s="307"/>
      <c r="O48" s="307"/>
      <c r="P48" s="309"/>
      <c r="Q48" s="219" t="s">
        <v>934</v>
      </c>
      <c r="R48" s="230">
        <v>5</v>
      </c>
      <c r="S48" s="230">
        <v>0</v>
      </c>
      <c r="T48" s="230">
        <v>0</v>
      </c>
      <c r="U48" s="230"/>
      <c r="V48" s="230"/>
      <c r="W48" s="230"/>
      <c r="X48" s="230">
        <v>0</v>
      </c>
      <c r="Y48" s="230">
        <v>0</v>
      </c>
      <c r="Z48" s="230">
        <v>0</v>
      </c>
      <c r="AA48" s="230">
        <v>0</v>
      </c>
      <c r="AB48" s="230">
        <v>0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0</v>
      </c>
      <c r="AI48" s="230">
        <v>0</v>
      </c>
      <c r="AJ48" s="230">
        <v>4</v>
      </c>
      <c r="AK48" s="230">
        <v>5</v>
      </c>
      <c r="AL48" s="230">
        <v>0</v>
      </c>
      <c r="AM48" s="230">
        <v>4</v>
      </c>
      <c r="AN48" s="230">
        <v>3</v>
      </c>
      <c r="AO48" s="230">
        <v>25</v>
      </c>
      <c r="AP48" s="230">
        <v>2</v>
      </c>
      <c r="AQ48" s="230">
        <v>7</v>
      </c>
      <c r="AR48" s="230">
        <v>32</v>
      </c>
      <c r="AS48" s="230">
        <v>81</v>
      </c>
      <c r="AT48" s="230">
        <v>116</v>
      </c>
      <c r="AU48" s="230">
        <v>58</v>
      </c>
      <c r="AV48" s="230">
        <v>26</v>
      </c>
      <c r="AW48" s="230">
        <v>28</v>
      </c>
      <c r="AX48" s="230">
        <v>52</v>
      </c>
      <c r="AY48" s="230">
        <v>220</v>
      </c>
      <c r="AZ48" s="230">
        <v>192</v>
      </c>
      <c r="BA48" s="230">
        <v>264</v>
      </c>
      <c r="BB48" s="230">
        <v>272</v>
      </c>
      <c r="BC48" s="230">
        <v>160</v>
      </c>
      <c r="BD48" s="230">
        <v>528</v>
      </c>
      <c r="BE48" s="230">
        <v>304</v>
      </c>
      <c r="BF48" s="230">
        <v>1216</v>
      </c>
      <c r="BG48" s="230">
        <v>244</v>
      </c>
      <c r="BH48" s="230">
        <v>216</v>
      </c>
      <c r="BI48" s="230">
        <v>216</v>
      </c>
      <c r="BJ48" s="230">
        <v>152</v>
      </c>
      <c r="BK48" s="230">
        <v>152</v>
      </c>
      <c r="BL48" s="230">
        <v>120</v>
      </c>
      <c r="BM48" s="230">
        <v>120</v>
      </c>
      <c r="BN48" s="230">
        <v>20</v>
      </c>
      <c r="BO48" s="230">
        <v>20</v>
      </c>
      <c r="BP48" s="230"/>
      <c r="BQ48" s="230"/>
      <c r="BR48" s="132">
        <f t="shared" ref="BR48:BR50" si="36">SUM(R48:BQ48)</f>
        <v>4864</v>
      </c>
    </row>
    <row r="49" spans="1:70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8"/>
      <c r="Q49" s="219" t="s">
        <v>935</v>
      </c>
      <c r="R49" s="230">
        <v>11</v>
      </c>
      <c r="S49" s="230">
        <v>0</v>
      </c>
      <c r="T49" s="230">
        <v>0</v>
      </c>
      <c r="U49" s="230"/>
      <c r="V49" s="230"/>
      <c r="W49" s="230"/>
      <c r="X49" s="230">
        <v>0</v>
      </c>
      <c r="Y49" s="230">
        <v>0</v>
      </c>
      <c r="Z49" s="230">
        <v>0</v>
      </c>
      <c r="AA49" s="230">
        <v>0</v>
      </c>
      <c r="AB49" s="230">
        <v>0</v>
      </c>
      <c r="AC49" s="230">
        <v>0</v>
      </c>
      <c r="AD49" s="230">
        <v>0</v>
      </c>
      <c r="AE49" s="230">
        <v>0</v>
      </c>
      <c r="AF49" s="230">
        <v>0</v>
      </c>
      <c r="AG49" s="230">
        <v>0</v>
      </c>
      <c r="AH49" s="230">
        <v>3</v>
      </c>
      <c r="AI49" s="230">
        <v>3</v>
      </c>
      <c r="AJ49" s="230">
        <v>12</v>
      </c>
      <c r="AK49" s="230">
        <v>13</v>
      </c>
      <c r="AL49" s="230">
        <v>5</v>
      </c>
      <c r="AM49" s="230">
        <v>14</v>
      </c>
      <c r="AN49" s="230"/>
      <c r="AO49" s="230">
        <v>25</v>
      </c>
      <c r="AP49" s="230">
        <v>28</v>
      </c>
      <c r="AQ49" s="230">
        <v>9</v>
      </c>
      <c r="AR49" s="230">
        <v>45</v>
      </c>
      <c r="AS49" s="230">
        <v>90</v>
      </c>
      <c r="AT49" s="230">
        <v>124</v>
      </c>
      <c r="AU49" s="230">
        <v>65</v>
      </c>
      <c r="AV49" s="230">
        <v>9</v>
      </c>
      <c r="AW49" s="230">
        <v>44</v>
      </c>
      <c r="AX49" s="230">
        <v>58</v>
      </c>
      <c r="AY49" s="230">
        <v>144</v>
      </c>
      <c r="AZ49" s="230">
        <v>96</v>
      </c>
      <c r="BA49" s="230">
        <v>216</v>
      </c>
      <c r="BB49" s="230">
        <v>168</v>
      </c>
      <c r="BC49" s="230">
        <v>96</v>
      </c>
      <c r="BD49" s="230">
        <v>240</v>
      </c>
      <c r="BE49" s="230">
        <v>48</v>
      </c>
      <c r="BF49" s="230">
        <v>288</v>
      </c>
      <c r="BG49" s="230">
        <v>96</v>
      </c>
      <c r="BH49" s="230">
        <v>92</v>
      </c>
      <c r="BI49" s="230">
        <v>92</v>
      </c>
      <c r="BJ49" s="230">
        <v>168</v>
      </c>
      <c r="BK49" s="230">
        <v>168</v>
      </c>
      <c r="BL49" s="230">
        <v>96</v>
      </c>
      <c r="BM49" s="230">
        <v>96</v>
      </c>
      <c r="BN49" s="230">
        <v>24</v>
      </c>
      <c r="BO49" s="230">
        <v>24</v>
      </c>
      <c r="BP49" s="230"/>
      <c r="BQ49" s="230"/>
      <c r="BR49" s="132">
        <f t="shared" si="36"/>
        <v>2710</v>
      </c>
    </row>
    <row r="50" spans="1:70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8"/>
      <c r="Q50" s="221" t="s">
        <v>633</v>
      </c>
      <c r="R50" s="222">
        <f>IF(ISBLANK(R48),"-",R48+R49)</f>
        <v>16</v>
      </c>
      <c r="S50" s="222">
        <v>0</v>
      </c>
      <c r="T50" s="222">
        <f t="shared" ref="T50:BQ50" si="37">IF(ISBLANK(T48),"-",T48+T49)</f>
        <v>0</v>
      </c>
      <c r="U50" s="222" t="str">
        <f t="shared" si="37"/>
        <v>-</v>
      </c>
      <c r="V50" s="222" t="str">
        <f t="shared" si="37"/>
        <v>-</v>
      </c>
      <c r="W50" s="222" t="str">
        <f t="shared" si="37"/>
        <v>-</v>
      </c>
      <c r="X50" s="222">
        <f t="shared" si="37"/>
        <v>0</v>
      </c>
      <c r="Y50" s="222">
        <f t="shared" si="37"/>
        <v>0</v>
      </c>
      <c r="Z50" s="222">
        <f t="shared" si="37"/>
        <v>0</v>
      </c>
      <c r="AA50" s="222">
        <f t="shared" si="37"/>
        <v>0</v>
      </c>
      <c r="AB50" s="222">
        <f t="shared" si="37"/>
        <v>0</v>
      </c>
      <c r="AC50" s="222">
        <f t="shared" si="37"/>
        <v>0</v>
      </c>
      <c r="AD50" s="222">
        <f t="shared" si="37"/>
        <v>0</v>
      </c>
      <c r="AE50" s="222">
        <f t="shared" si="37"/>
        <v>0</v>
      </c>
      <c r="AF50" s="222">
        <f t="shared" si="37"/>
        <v>0</v>
      </c>
      <c r="AG50" s="222">
        <f t="shared" si="37"/>
        <v>0</v>
      </c>
      <c r="AH50" s="222">
        <f t="shared" si="37"/>
        <v>3</v>
      </c>
      <c r="AI50" s="222">
        <f t="shared" si="37"/>
        <v>3</v>
      </c>
      <c r="AJ50" s="222">
        <f t="shared" si="37"/>
        <v>16</v>
      </c>
      <c r="AK50" s="222">
        <f t="shared" si="37"/>
        <v>18</v>
      </c>
      <c r="AL50" s="222">
        <f t="shared" si="37"/>
        <v>5</v>
      </c>
      <c r="AM50" s="222">
        <f t="shared" si="37"/>
        <v>18</v>
      </c>
      <c r="AN50" s="222">
        <f t="shared" si="37"/>
        <v>3</v>
      </c>
      <c r="AO50" s="222">
        <f t="shared" si="37"/>
        <v>50</v>
      </c>
      <c r="AP50" s="222">
        <f t="shared" si="37"/>
        <v>30</v>
      </c>
      <c r="AQ50" s="222">
        <f t="shared" si="37"/>
        <v>16</v>
      </c>
      <c r="AR50" s="222">
        <f t="shared" si="37"/>
        <v>77</v>
      </c>
      <c r="AS50" s="222">
        <f t="shared" si="37"/>
        <v>171</v>
      </c>
      <c r="AT50" s="222">
        <f t="shared" si="37"/>
        <v>240</v>
      </c>
      <c r="AU50" s="222">
        <f t="shared" si="37"/>
        <v>123</v>
      </c>
      <c r="AV50" s="222">
        <f t="shared" si="37"/>
        <v>35</v>
      </c>
      <c r="AW50" s="222">
        <f t="shared" si="37"/>
        <v>72</v>
      </c>
      <c r="AX50" s="222">
        <f t="shared" si="37"/>
        <v>110</v>
      </c>
      <c r="AY50" s="222">
        <f t="shared" si="37"/>
        <v>364</v>
      </c>
      <c r="AZ50" s="222">
        <f t="shared" si="37"/>
        <v>288</v>
      </c>
      <c r="BA50" s="222">
        <f t="shared" si="37"/>
        <v>480</v>
      </c>
      <c r="BB50" s="222">
        <f t="shared" si="37"/>
        <v>440</v>
      </c>
      <c r="BC50" s="222">
        <f t="shared" si="37"/>
        <v>256</v>
      </c>
      <c r="BD50" s="222">
        <f t="shared" si="37"/>
        <v>768</v>
      </c>
      <c r="BE50" s="222">
        <f t="shared" si="37"/>
        <v>352</v>
      </c>
      <c r="BF50" s="222">
        <f t="shared" si="37"/>
        <v>1504</v>
      </c>
      <c r="BG50" s="222">
        <f t="shared" si="37"/>
        <v>340</v>
      </c>
      <c r="BH50" s="222">
        <f t="shared" si="37"/>
        <v>308</v>
      </c>
      <c r="BI50" s="222">
        <f t="shared" si="37"/>
        <v>308</v>
      </c>
      <c r="BJ50" s="222">
        <f t="shared" si="37"/>
        <v>320</v>
      </c>
      <c r="BK50" s="222">
        <f t="shared" si="37"/>
        <v>320</v>
      </c>
      <c r="BL50" s="222">
        <f t="shared" si="37"/>
        <v>216</v>
      </c>
      <c r="BM50" s="222">
        <f t="shared" si="37"/>
        <v>216</v>
      </c>
      <c r="BN50" s="222">
        <f t="shared" si="37"/>
        <v>44</v>
      </c>
      <c r="BO50" s="222">
        <f t="shared" si="37"/>
        <v>44</v>
      </c>
      <c r="BP50" s="222" t="str">
        <f t="shared" si="37"/>
        <v>-</v>
      </c>
      <c r="BQ50" s="222" t="str">
        <f t="shared" si="37"/>
        <v>-</v>
      </c>
      <c r="BR50" s="133">
        <f t="shared" si="36"/>
        <v>7574</v>
      </c>
    </row>
    <row r="51" spans="1:70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8"/>
      <c r="Q51" s="219" t="s">
        <v>936</v>
      </c>
      <c r="R51" s="223">
        <f t="shared" ref="R51:BQ51" si="38">IF(ISNUMBER(R50),(IF(R50&gt;0,(100/(R48+R49))*R48,"-")),"-")</f>
        <v>31.25</v>
      </c>
      <c r="S51" s="223" t="str">
        <f t="shared" si="38"/>
        <v>-</v>
      </c>
      <c r="T51" s="223" t="str">
        <f t="shared" si="38"/>
        <v>-</v>
      </c>
      <c r="U51" s="223" t="str">
        <f t="shared" si="38"/>
        <v>-</v>
      </c>
      <c r="V51" s="223" t="str">
        <f t="shared" si="38"/>
        <v>-</v>
      </c>
      <c r="W51" s="223" t="str">
        <f t="shared" si="38"/>
        <v>-</v>
      </c>
      <c r="X51" s="223" t="str">
        <f t="shared" si="38"/>
        <v>-</v>
      </c>
      <c r="Y51" s="223" t="str">
        <f t="shared" si="38"/>
        <v>-</v>
      </c>
      <c r="Z51" s="223" t="str">
        <f t="shared" si="38"/>
        <v>-</v>
      </c>
      <c r="AA51" s="223" t="str">
        <f t="shared" si="38"/>
        <v>-</v>
      </c>
      <c r="AB51" s="223" t="str">
        <f t="shared" si="38"/>
        <v>-</v>
      </c>
      <c r="AC51" s="223" t="str">
        <f t="shared" si="38"/>
        <v>-</v>
      </c>
      <c r="AD51" s="223" t="str">
        <f t="shared" si="38"/>
        <v>-</v>
      </c>
      <c r="AE51" s="223" t="str">
        <f t="shared" si="38"/>
        <v>-</v>
      </c>
      <c r="AF51" s="223" t="str">
        <f t="shared" si="38"/>
        <v>-</v>
      </c>
      <c r="AG51" s="223" t="str">
        <f t="shared" si="38"/>
        <v>-</v>
      </c>
      <c r="AH51" s="223">
        <f t="shared" si="38"/>
        <v>0</v>
      </c>
      <c r="AI51" s="223">
        <f t="shared" si="38"/>
        <v>0</v>
      </c>
      <c r="AJ51" s="223">
        <f t="shared" si="38"/>
        <v>25</v>
      </c>
      <c r="AK51" s="223">
        <f t="shared" si="38"/>
        <v>27.777777777777779</v>
      </c>
      <c r="AL51" s="223">
        <f t="shared" si="38"/>
        <v>0</v>
      </c>
      <c r="AM51" s="223">
        <f t="shared" si="38"/>
        <v>22.222222222222221</v>
      </c>
      <c r="AN51" s="223">
        <f t="shared" si="38"/>
        <v>100</v>
      </c>
      <c r="AO51" s="223">
        <f t="shared" si="38"/>
        <v>50</v>
      </c>
      <c r="AP51" s="223">
        <f t="shared" si="38"/>
        <v>6.666666666666667</v>
      </c>
      <c r="AQ51" s="223">
        <f t="shared" si="38"/>
        <v>43.75</v>
      </c>
      <c r="AR51" s="223">
        <f t="shared" si="38"/>
        <v>41.558441558441558</v>
      </c>
      <c r="AS51" s="223">
        <f t="shared" si="38"/>
        <v>47.368421052631575</v>
      </c>
      <c r="AT51" s="223">
        <f t="shared" si="38"/>
        <v>48.333333333333336</v>
      </c>
      <c r="AU51" s="223">
        <f t="shared" si="38"/>
        <v>47.154471544715449</v>
      </c>
      <c r="AV51" s="223">
        <f t="shared" si="38"/>
        <v>74.285714285714292</v>
      </c>
      <c r="AW51" s="223">
        <f t="shared" si="38"/>
        <v>38.888888888888886</v>
      </c>
      <c r="AX51" s="223">
        <f t="shared" si="38"/>
        <v>47.272727272727273</v>
      </c>
      <c r="AY51" s="223">
        <f t="shared" si="38"/>
        <v>60.439560439560445</v>
      </c>
      <c r="AZ51" s="223">
        <f t="shared" si="38"/>
        <v>66.666666666666657</v>
      </c>
      <c r="BA51" s="223">
        <f t="shared" si="38"/>
        <v>55</v>
      </c>
      <c r="BB51" s="223">
        <f t="shared" si="38"/>
        <v>61.818181818181813</v>
      </c>
      <c r="BC51" s="223">
        <f t="shared" si="38"/>
        <v>62.5</v>
      </c>
      <c r="BD51" s="223">
        <f t="shared" si="38"/>
        <v>68.75</v>
      </c>
      <c r="BE51" s="223">
        <f t="shared" si="38"/>
        <v>86.363636363636374</v>
      </c>
      <c r="BF51" s="223">
        <f t="shared" si="38"/>
        <v>80.851063829787236</v>
      </c>
      <c r="BG51" s="223">
        <f t="shared" si="38"/>
        <v>71.764705882352942</v>
      </c>
      <c r="BH51" s="223">
        <f t="shared" si="38"/>
        <v>70.129870129870127</v>
      </c>
      <c r="BI51" s="223">
        <f t="shared" si="38"/>
        <v>70.129870129870127</v>
      </c>
      <c r="BJ51" s="223">
        <f t="shared" si="38"/>
        <v>47.5</v>
      </c>
      <c r="BK51" s="223">
        <f t="shared" si="38"/>
        <v>47.5</v>
      </c>
      <c r="BL51" s="223">
        <f t="shared" si="38"/>
        <v>55.555555555555557</v>
      </c>
      <c r="BM51" s="223">
        <f t="shared" si="38"/>
        <v>55.555555555555557</v>
      </c>
      <c r="BN51" s="223">
        <f t="shared" si="38"/>
        <v>45.45454545454546</v>
      </c>
      <c r="BO51" s="223">
        <f t="shared" si="38"/>
        <v>45.45454545454546</v>
      </c>
      <c r="BP51" s="223" t="str">
        <f t="shared" si="38"/>
        <v>-</v>
      </c>
      <c r="BQ51" s="223" t="str">
        <f t="shared" si="38"/>
        <v>-</v>
      </c>
      <c r="BR51" s="270">
        <f t="shared" ref="BR51:BR52" si="39">AVERAGE(R51:BQ51)</f>
        <v>48.656069196664212</v>
      </c>
    </row>
    <row r="52" spans="1:70" x14ac:dyDescent="0.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9"/>
      <c r="Q52" s="224" t="s">
        <v>937</v>
      </c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119" t="e">
        <f t="shared" si="39"/>
        <v>#DIV/0!</v>
      </c>
    </row>
    <row r="55" spans="1:70" x14ac:dyDescent="0.2">
      <c r="Q55" s="129" t="s">
        <v>944</v>
      </c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</row>
    <row r="56" spans="1:70" x14ac:dyDescent="0.2">
      <c r="Q56" s="127" t="s">
        <v>939</v>
      </c>
      <c r="R56" s="125">
        <v>1</v>
      </c>
      <c r="S56" s="125">
        <v>2</v>
      </c>
      <c r="T56" s="125">
        <v>3</v>
      </c>
      <c r="U56" s="125">
        <v>4</v>
      </c>
      <c r="V56" s="125">
        <v>5</v>
      </c>
      <c r="W56" s="125">
        <v>6</v>
      </c>
      <c r="X56" s="125">
        <v>7</v>
      </c>
      <c r="Y56" s="125">
        <v>8</v>
      </c>
      <c r="Z56" s="125">
        <v>9</v>
      </c>
      <c r="AA56" s="125">
        <v>10</v>
      </c>
      <c r="AB56" s="125">
        <v>11</v>
      </c>
      <c r="AC56" s="125">
        <v>12</v>
      </c>
      <c r="AD56" s="125">
        <v>13</v>
      </c>
      <c r="AE56" s="125">
        <v>14</v>
      </c>
      <c r="AF56" s="125">
        <v>15</v>
      </c>
      <c r="AG56" s="125">
        <v>16</v>
      </c>
      <c r="AH56" s="125">
        <v>17</v>
      </c>
      <c r="AI56" s="125">
        <v>18</v>
      </c>
      <c r="AJ56" s="125">
        <v>19</v>
      </c>
      <c r="AK56" s="125">
        <v>20</v>
      </c>
      <c r="AL56" s="125">
        <v>21</v>
      </c>
      <c r="AM56" s="125">
        <v>22</v>
      </c>
      <c r="AN56" s="125">
        <v>23</v>
      </c>
      <c r="AO56" s="125">
        <v>24</v>
      </c>
      <c r="AP56" s="125">
        <v>25</v>
      </c>
      <c r="AQ56" s="125">
        <v>26</v>
      </c>
      <c r="AR56" s="125">
        <v>27</v>
      </c>
      <c r="AS56" s="125">
        <v>28</v>
      </c>
      <c r="AT56" s="125">
        <v>29</v>
      </c>
      <c r="AU56" s="125">
        <v>30</v>
      </c>
      <c r="AV56" s="125">
        <v>31</v>
      </c>
      <c r="AW56" s="125">
        <v>32</v>
      </c>
      <c r="AX56" s="125">
        <v>33</v>
      </c>
      <c r="AY56" s="125">
        <v>34</v>
      </c>
      <c r="AZ56" s="125">
        <v>35</v>
      </c>
      <c r="BA56" s="125">
        <v>36</v>
      </c>
      <c r="BB56" s="125">
        <v>37</v>
      </c>
      <c r="BC56" s="125">
        <v>38</v>
      </c>
      <c r="BD56" s="125">
        <v>39</v>
      </c>
      <c r="BE56" s="125">
        <v>40</v>
      </c>
      <c r="BF56" s="125">
        <v>41</v>
      </c>
      <c r="BG56" s="125">
        <v>42</v>
      </c>
      <c r="BH56" s="125">
        <v>43</v>
      </c>
      <c r="BI56" s="125">
        <v>44</v>
      </c>
      <c r="BJ56" s="125">
        <v>45</v>
      </c>
      <c r="BK56" s="125">
        <v>46</v>
      </c>
      <c r="BL56" s="125">
        <v>47</v>
      </c>
      <c r="BM56" s="125">
        <v>48</v>
      </c>
      <c r="BN56" s="125">
        <v>49</v>
      </c>
      <c r="BO56" s="125">
        <v>50</v>
      </c>
      <c r="BP56" s="125">
        <v>51</v>
      </c>
      <c r="BQ56" s="125">
        <v>52</v>
      </c>
    </row>
    <row r="57" spans="1:70" x14ac:dyDescent="0.2">
      <c r="Q57" s="127" t="s">
        <v>940</v>
      </c>
      <c r="R57" s="125">
        <f>SUM(R5,R10,R15,R20,R25,R30,R35,R40,R45,R50)</f>
        <v>62</v>
      </c>
      <c r="S57" s="125">
        <f t="shared" ref="S57:BQ57" si="40">SUM(S5,S10,S15,S20,S25,S30,S35,S40,S45,S50)</f>
        <v>0</v>
      </c>
      <c r="T57" s="125">
        <f t="shared" si="40"/>
        <v>0</v>
      </c>
      <c r="U57" s="125">
        <f t="shared" si="40"/>
        <v>0</v>
      </c>
      <c r="V57" s="125">
        <f t="shared" si="40"/>
        <v>0</v>
      </c>
      <c r="W57" s="125">
        <f t="shared" si="40"/>
        <v>0</v>
      </c>
      <c r="X57" s="125">
        <f t="shared" si="40"/>
        <v>0</v>
      </c>
      <c r="Y57" s="125">
        <f t="shared" si="40"/>
        <v>0</v>
      </c>
      <c r="Z57" s="125">
        <f t="shared" si="40"/>
        <v>0</v>
      </c>
      <c r="AA57" s="125">
        <f t="shared" si="40"/>
        <v>0</v>
      </c>
      <c r="AB57" s="125">
        <f t="shared" si="40"/>
        <v>0</v>
      </c>
      <c r="AC57" s="125">
        <f t="shared" si="40"/>
        <v>0</v>
      </c>
      <c r="AD57" s="125">
        <f t="shared" si="40"/>
        <v>0</v>
      </c>
      <c r="AE57" s="125">
        <f t="shared" si="40"/>
        <v>0</v>
      </c>
      <c r="AF57" s="125">
        <f t="shared" si="40"/>
        <v>1</v>
      </c>
      <c r="AG57" s="125">
        <f t="shared" si="40"/>
        <v>1</v>
      </c>
      <c r="AH57" s="125">
        <f t="shared" si="40"/>
        <v>6</v>
      </c>
      <c r="AI57" s="125">
        <f t="shared" si="40"/>
        <v>8</v>
      </c>
      <c r="AJ57" s="125">
        <f t="shared" si="40"/>
        <v>25</v>
      </c>
      <c r="AK57" s="125">
        <f t="shared" si="40"/>
        <v>23</v>
      </c>
      <c r="AL57" s="125">
        <f t="shared" si="40"/>
        <v>19</v>
      </c>
      <c r="AM57" s="125">
        <f t="shared" si="40"/>
        <v>39</v>
      </c>
      <c r="AN57" s="125">
        <f t="shared" si="40"/>
        <v>72</v>
      </c>
      <c r="AO57" s="125">
        <f t="shared" si="40"/>
        <v>184</v>
      </c>
      <c r="AP57" s="125">
        <f t="shared" si="40"/>
        <v>115</v>
      </c>
      <c r="AQ57" s="125">
        <f t="shared" si="40"/>
        <v>210</v>
      </c>
      <c r="AR57" s="125">
        <f t="shared" si="40"/>
        <v>175</v>
      </c>
      <c r="AS57" s="125">
        <f t="shared" si="40"/>
        <v>376</v>
      </c>
      <c r="AT57" s="125">
        <f t="shared" si="40"/>
        <v>654</v>
      </c>
      <c r="AU57" s="125">
        <f t="shared" si="40"/>
        <v>1790</v>
      </c>
      <c r="AV57" s="125">
        <f t="shared" si="40"/>
        <v>4237</v>
      </c>
      <c r="AW57" s="125">
        <f t="shared" si="40"/>
        <v>2841</v>
      </c>
      <c r="AX57" s="125">
        <f t="shared" si="40"/>
        <v>3704</v>
      </c>
      <c r="AY57" s="125">
        <f t="shared" si="40"/>
        <v>2499</v>
      </c>
      <c r="AZ57" s="125">
        <f t="shared" si="40"/>
        <v>4487</v>
      </c>
      <c r="BA57" s="125">
        <f t="shared" si="40"/>
        <v>3678</v>
      </c>
      <c r="BB57" s="125">
        <f t="shared" si="40"/>
        <v>5226</v>
      </c>
      <c r="BC57" s="125">
        <f t="shared" si="40"/>
        <v>4828</v>
      </c>
      <c r="BD57" s="125">
        <f t="shared" si="40"/>
        <v>5075</v>
      </c>
      <c r="BE57" s="125">
        <f t="shared" si="40"/>
        <v>3292</v>
      </c>
      <c r="BF57" s="125">
        <f t="shared" si="40"/>
        <v>4569</v>
      </c>
      <c r="BG57" s="125">
        <f t="shared" si="40"/>
        <v>1319</v>
      </c>
      <c r="BH57" s="125">
        <f t="shared" si="40"/>
        <v>2578</v>
      </c>
      <c r="BI57" s="125">
        <f t="shared" si="40"/>
        <v>2592</v>
      </c>
      <c r="BJ57" s="125">
        <f t="shared" si="40"/>
        <v>4233</v>
      </c>
      <c r="BK57" s="125">
        <f t="shared" si="40"/>
        <v>4233</v>
      </c>
      <c r="BL57" s="125">
        <f t="shared" si="40"/>
        <v>2844</v>
      </c>
      <c r="BM57" s="125">
        <f t="shared" si="40"/>
        <v>3368</v>
      </c>
      <c r="BN57" s="125">
        <f t="shared" si="40"/>
        <v>553</v>
      </c>
      <c r="BO57" s="125">
        <f t="shared" si="40"/>
        <v>553</v>
      </c>
      <c r="BP57" s="125">
        <f t="shared" si="40"/>
        <v>0</v>
      </c>
      <c r="BQ57" s="125">
        <f t="shared" si="40"/>
        <v>0</v>
      </c>
    </row>
    <row r="58" spans="1:70" x14ac:dyDescent="0.2">
      <c r="Q58" s="127" t="s">
        <v>1067</v>
      </c>
      <c r="R58" s="125">
        <f>COUNT(R5,R10,R15,R20,R25,R30,R35,R40,R45,R50)</f>
        <v>4</v>
      </c>
      <c r="S58" s="125">
        <f t="shared" ref="S58:BQ58" si="41">COUNT(S5,S10,S15,S20,S25,S30,S35,S40,S45,S50)</f>
        <v>4</v>
      </c>
      <c r="T58" s="125">
        <f>COUNT(T5,T10,T15,T20,T25,T30,T35,T40,T45,T50)</f>
        <v>4</v>
      </c>
      <c r="U58" s="125">
        <f t="shared" si="41"/>
        <v>0</v>
      </c>
      <c r="V58" s="125">
        <f t="shared" si="41"/>
        <v>0</v>
      </c>
      <c r="W58" s="125">
        <f t="shared" si="41"/>
        <v>0</v>
      </c>
      <c r="X58" s="125">
        <f t="shared" si="41"/>
        <v>4</v>
      </c>
      <c r="Y58" s="125">
        <f t="shared" si="41"/>
        <v>4</v>
      </c>
      <c r="Z58" s="125">
        <f t="shared" si="41"/>
        <v>4</v>
      </c>
      <c r="AA58" s="125">
        <f t="shared" si="41"/>
        <v>4</v>
      </c>
      <c r="AB58" s="125">
        <f t="shared" si="41"/>
        <v>4</v>
      </c>
      <c r="AC58" s="125">
        <f t="shared" si="41"/>
        <v>4</v>
      </c>
      <c r="AD58" s="125">
        <f t="shared" si="41"/>
        <v>4</v>
      </c>
      <c r="AE58" s="125">
        <f t="shared" si="41"/>
        <v>4</v>
      </c>
      <c r="AF58" s="125">
        <f t="shared" si="41"/>
        <v>4</v>
      </c>
      <c r="AG58" s="125">
        <f t="shared" si="41"/>
        <v>4</v>
      </c>
      <c r="AH58" s="125">
        <f t="shared" si="41"/>
        <v>4</v>
      </c>
      <c r="AI58" s="125">
        <f t="shared" si="41"/>
        <v>4</v>
      </c>
      <c r="AJ58" s="125">
        <f t="shared" si="41"/>
        <v>4</v>
      </c>
      <c r="AK58" s="125">
        <f t="shared" si="41"/>
        <v>4</v>
      </c>
      <c r="AL58" s="125">
        <f t="shared" si="41"/>
        <v>4</v>
      </c>
      <c r="AM58" s="125">
        <f t="shared" si="41"/>
        <v>10</v>
      </c>
      <c r="AN58" s="125">
        <f t="shared" si="41"/>
        <v>10</v>
      </c>
      <c r="AO58" s="125">
        <f t="shared" si="41"/>
        <v>10</v>
      </c>
      <c r="AP58" s="125">
        <f t="shared" si="41"/>
        <v>10</v>
      </c>
      <c r="AQ58" s="125">
        <f t="shared" si="41"/>
        <v>10</v>
      </c>
      <c r="AR58" s="125">
        <f t="shared" si="41"/>
        <v>9</v>
      </c>
      <c r="AS58" s="125">
        <f t="shared" si="41"/>
        <v>10</v>
      </c>
      <c r="AT58" s="125">
        <f t="shared" si="41"/>
        <v>9</v>
      </c>
      <c r="AU58" s="125">
        <f t="shared" si="41"/>
        <v>10</v>
      </c>
      <c r="AV58" s="125">
        <f t="shared" si="41"/>
        <v>8</v>
      </c>
      <c r="AW58" s="125">
        <f t="shared" si="41"/>
        <v>10</v>
      </c>
      <c r="AX58" s="125">
        <f t="shared" si="41"/>
        <v>10</v>
      </c>
      <c r="AY58" s="125">
        <f t="shared" si="41"/>
        <v>10</v>
      </c>
      <c r="AZ58" s="125">
        <f t="shared" si="41"/>
        <v>10</v>
      </c>
      <c r="BA58" s="125">
        <f t="shared" si="41"/>
        <v>10</v>
      </c>
      <c r="BB58" s="125">
        <f t="shared" si="41"/>
        <v>10</v>
      </c>
      <c r="BC58" s="125">
        <f t="shared" si="41"/>
        <v>10</v>
      </c>
      <c r="BD58" s="125">
        <f t="shared" si="41"/>
        <v>10</v>
      </c>
      <c r="BE58" s="125">
        <f t="shared" si="41"/>
        <v>10</v>
      </c>
      <c r="BF58" s="125">
        <f t="shared" si="41"/>
        <v>10</v>
      </c>
      <c r="BG58" s="125">
        <f t="shared" si="41"/>
        <v>10</v>
      </c>
      <c r="BH58" s="125">
        <f t="shared" si="41"/>
        <v>10</v>
      </c>
      <c r="BI58" s="125">
        <f t="shared" si="41"/>
        <v>10</v>
      </c>
      <c r="BJ58" s="125">
        <f t="shared" si="41"/>
        <v>10</v>
      </c>
      <c r="BK58" s="125">
        <f t="shared" si="41"/>
        <v>10</v>
      </c>
      <c r="BL58" s="125">
        <f t="shared" si="41"/>
        <v>10</v>
      </c>
      <c r="BM58" s="125">
        <f t="shared" si="41"/>
        <v>10</v>
      </c>
      <c r="BN58" s="125">
        <f t="shared" si="41"/>
        <v>10</v>
      </c>
      <c r="BO58" s="125">
        <f t="shared" si="41"/>
        <v>10</v>
      </c>
      <c r="BP58" s="125">
        <f t="shared" si="41"/>
        <v>0</v>
      </c>
      <c r="BQ58" s="125">
        <f t="shared" si="41"/>
        <v>0</v>
      </c>
    </row>
    <row r="59" spans="1:70" ht="22.5" x14ac:dyDescent="0.2">
      <c r="Q59" s="128" t="s">
        <v>1068</v>
      </c>
      <c r="R59" s="126">
        <f>R57/R58</f>
        <v>15.5</v>
      </c>
      <c r="S59" s="126">
        <f t="shared" ref="S59:BQ59" si="42">S57/S58</f>
        <v>0</v>
      </c>
      <c r="T59" s="126">
        <f t="shared" si="42"/>
        <v>0</v>
      </c>
      <c r="U59" s="126" t="e">
        <f t="shared" si="42"/>
        <v>#DIV/0!</v>
      </c>
      <c r="V59" s="126" t="e">
        <f t="shared" si="42"/>
        <v>#DIV/0!</v>
      </c>
      <c r="W59" s="126" t="e">
        <f t="shared" si="42"/>
        <v>#DIV/0!</v>
      </c>
      <c r="X59" s="126">
        <f t="shared" si="42"/>
        <v>0</v>
      </c>
      <c r="Y59" s="126">
        <f t="shared" si="42"/>
        <v>0</v>
      </c>
      <c r="Z59" s="126">
        <f t="shared" si="42"/>
        <v>0</v>
      </c>
      <c r="AA59" s="126">
        <f t="shared" si="42"/>
        <v>0</v>
      </c>
      <c r="AB59" s="126">
        <f t="shared" si="42"/>
        <v>0</v>
      </c>
      <c r="AC59" s="126">
        <f t="shared" si="42"/>
        <v>0</v>
      </c>
      <c r="AD59" s="126">
        <f t="shared" si="42"/>
        <v>0</v>
      </c>
      <c r="AE59" s="126">
        <f t="shared" si="42"/>
        <v>0</v>
      </c>
      <c r="AF59" s="126">
        <f t="shared" si="42"/>
        <v>0.25</v>
      </c>
      <c r="AG59" s="126">
        <f t="shared" si="42"/>
        <v>0.25</v>
      </c>
      <c r="AH59" s="126">
        <f t="shared" si="42"/>
        <v>1.5</v>
      </c>
      <c r="AI59" s="126">
        <f t="shared" si="42"/>
        <v>2</v>
      </c>
      <c r="AJ59" s="126">
        <f t="shared" si="42"/>
        <v>6.25</v>
      </c>
      <c r="AK59" s="126">
        <f t="shared" si="42"/>
        <v>5.75</v>
      </c>
      <c r="AL59" s="126">
        <f t="shared" si="42"/>
        <v>4.75</v>
      </c>
      <c r="AM59" s="126">
        <f t="shared" si="42"/>
        <v>3.9</v>
      </c>
      <c r="AN59" s="126">
        <f t="shared" si="42"/>
        <v>7.2</v>
      </c>
      <c r="AO59" s="126">
        <f t="shared" si="42"/>
        <v>18.399999999999999</v>
      </c>
      <c r="AP59" s="126">
        <f t="shared" si="42"/>
        <v>11.5</v>
      </c>
      <c r="AQ59" s="126">
        <f t="shared" si="42"/>
        <v>21</v>
      </c>
      <c r="AR59" s="126">
        <f t="shared" si="42"/>
        <v>19.444444444444443</v>
      </c>
      <c r="AS59" s="126">
        <f t="shared" si="42"/>
        <v>37.6</v>
      </c>
      <c r="AT59" s="126">
        <f t="shared" si="42"/>
        <v>72.666666666666671</v>
      </c>
      <c r="AU59" s="126">
        <f t="shared" si="42"/>
        <v>179</v>
      </c>
      <c r="AV59" s="126">
        <f t="shared" si="42"/>
        <v>529.625</v>
      </c>
      <c r="AW59" s="126">
        <f t="shared" si="42"/>
        <v>284.10000000000002</v>
      </c>
      <c r="AX59" s="126">
        <f t="shared" si="42"/>
        <v>370.4</v>
      </c>
      <c r="AY59" s="126">
        <f t="shared" si="42"/>
        <v>249.9</v>
      </c>
      <c r="AZ59" s="126">
        <f t="shared" si="42"/>
        <v>448.7</v>
      </c>
      <c r="BA59" s="126">
        <f t="shared" si="42"/>
        <v>367.8</v>
      </c>
      <c r="BB59" s="126">
        <f t="shared" si="42"/>
        <v>522.6</v>
      </c>
      <c r="BC59" s="126">
        <f t="shared" si="42"/>
        <v>482.8</v>
      </c>
      <c r="BD59" s="126">
        <f t="shared" si="42"/>
        <v>507.5</v>
      </c>
      <c r="BE59" s="126">
        <f t="shared" si="42"/>
        <v>329.2</v>
      </c>
      <c r="BF59" s="126">
        <f t="shared" si="42"/>
        <v>456.9</v>
      </c>
      <c r="BG59" s="126">
        <f t="shared" si="42"/>
        <v>131.9</v>
      </c>
      <c r="BH59" s="126">
        <f t="shared" si="42"/>
        <v>257.8</v>
      </c>
      <c r="BI59" s="126">
        <f t="shared" si="42"/>
        <v>259.2</v>
      </c>
      <c r="BJ59" s="126">
        <f t="shared" si="42"/>
        <v>423.3</v>
      </c>
      <c r="BK59" s="126">
        <f t="shared" si="42"/>
        <v>423.3</v>
      </c>
      <c r="BL59" s="126">
        <f t="shared" si="42"/>
        <v>284.39999999999998</v>
      </c>
      <c r="BM59" s="126">
        <f t="shared" si="42"/>
        <v>336.8</v>
      </c>
      <c r="BN59" s="126">
        <f t="shared" si="42"/>
        <v>55.3</v>
      </c>
      <c r="BO59" s="126">
        <f t="shared" si="42"/>
        <v>55.3</v>
      </c>
      <c r="BP59" s="126" t="e">
        <f t="shared" si="42"/>
        <v>#DIV/0!</v>
      </c>
      <c r="BQ59" s="126" t="e">
        <f t="shared" si="42"/>
        <v>#DIV/0!</v>
      </c>
    </row>
  </sheetData>
  <mergeCells count="160">
    <mergeCell ref="H43:H47"/>
    <mergeCell ref="A43:A47"/>
    <mergeCell ref="B43:B47"/>
    <mergeCell ref="C43:C47"/>
    <mergeCell ref="D43:D47"/>
    <mergeCell ref="E43:E47"/>
    <mergeCell ref="F43:F47"/>
    <mergeCell ref="O48:O52"/>
    <mergeCell ref="P48:P52"/>
    <mergeCell ref="H48:H52"/>
    <mergeCell ref="I48:I52"/>
    <mergeCell ref="J48:J52"/>
    <mergeCell ref="K48:K52"/>
    <mergeCell ref="L48:L52"/>
    <mergeCell ref="N48:N52"/>
    <mergeCell ref="N43:N47"/>
    <mergeCell ref="O43:O47"/>
    <mergeCell ref="P43:P47"/>
    <mergeCell ref="I43:I47"/>
    <mergeCell ref="J43:J47"/>
    <mergeCell ref="K43:K47"/>
    <mergeCell ref="L43:L47"/>
    <mergeCell ref="E33:E37"/>
    <mergeCell ref="F33:F37"/>
    <mergeCell ref="A48:A52"/>
    <mergeCell ref="B48:B52"/>
    <mergeCell ref="C48:C52"/>
    <mergeCell ref="D48:D52"/>
    <mergeCell ref="E48:E52"/>
    <mergeCell ref="F48:F52"/>
    <mergeCell ref="G48:G52"/>
    <mergeCell ref="G43:G47"/>
    <mergeCell ref="N28:N32"/>
    <mergeCell ref="J38:J42"/>
    <mergeCell ref="K38:K42"/>
    <mergeCell ref="L38:L42"/>
    <mergeCell ref="N38:N42"/>
    <mergeCell ref="O38:O42"/>
    <mergeCell ref="P38:P42"/>
    <mergeCell ref="P33:P37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33:I37"/>
    <mergeCell ref="J33:J37"/>
    <mergeCell ref="K33:K37"/>
    <mergeCell ref="L33:L37"/>
    <mergeCell ref="N33:N37"/>
    <mergeCell ref="O33:O37"/>
    <mergeCell ref="A33:A37"/>
    <mergeCell ref="N23:N27"/>
    <mergeCell ref="O23:O27"/>
    <mergeCell ref="P23:P27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I23:I27"/>
    <mergeCell ref="J23:J27"/>
    <mergeCell ref="K23:K27"/>
    <mergeCell ref="L23:L27"/>
    <mergeCell ref="A23:A27"/>
    <mergeCell ref="B23:B27"/>
    <mergeCell ref="C23:C27"/>
    <mergeCell ref="D23:D27"/>
    <mergeCell ref="E23:E27"/>
    <mergeCell ref="I28:I32"/>
    <mergeCell ref="J28:J32"/>
    <mergeCell ref="K28:K32"/>
    <mergeCell ref="N18:N22"/>
    <mergeCell ref="M18:M22"/>
    <mergeCell ref="F23:F27"/>
    <mergeCell ref="O28:O32"/>
    <mergeCell ref="P28:P32"/>
    <mergeCell ref="O18:O22"/>
    <mergeCell ref="P18:P22"/>
    <mergeCell ref="P13:P1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I13:I17"/>
    <mergeCell ref="J13:J17"/>
    <mergeCell ref="K13:K17"/>
    <mergeCell ref="L13:L17"/>
    <mergeCell ref="N13:N17"/>
    <mergeCell ref="O13:O17"/>
    <mergeCell ref="A13:A17"/>
    <mergeCell ref="N3:N7"/>
    <mergeCell ref="O3:O7"/>
    <mergeCell ref="P3:P7"/>
    <mergeCell ref="I3:I7"/>
    <mergeCell ref="J3:J7"/>
    <mergeCell ref="K3:K7"/>
    <mergeCell ref="L3:L7"/>
    <mergeCell ref="O8:O12"/>
    <mergeCell ref="P8:P12"/>
    <mergeCell ref="M3:M7"/>
    <mergeCell ref="M8:M12"/>
    <mergeCell ref="I8:I12"/>
    <mergeCell ref="J8:J12"/>
    <mergeCell ref="K8:K12"/>
    <mergeCell ref="L8:L12"/>
    <mergeCell ref="N8:N12"/>
    <mergeCell ref="G3:G7"/>
    <mergeCell ref="H3:H7"/>
    <mergeCell ref="A3:A7"/>
    <mergeCell ref="B3:B7"/>
    <mergeCell ref="C3:C7"/>
    <mergeCell ref="D3:D7"/>
    <mergeCell ref="E3:E7"/>
    <mergeCell ref="F3:F7"/>
    <mergeCell ref="D13:D17"/>
    <mergeCell ref="E13:E17"/>
    <mergeCell ref="F13:F17"/>
    <mergeCell ref="G13:G17"/>
    <mergeCell ref="H13:H17"/>
    <mergeCell ref="H8:H12"/>
    <mergeCell ref="B13:B17"/>
    <mergeCell ref="C13:C17"/>
    <mergeCell ref="M23:M27"/>
    <mergeCell ref="M28:M32"/>
    <mergeCell ref="M33:M37"/>
    <mergeCell ref="M38:M42"/>
    <mergeCell ref="M43:M47"/>
    <mergeCell ref="M48:M52"/>
    <mergeCell ref="A8:A12"/>
    <mergeCell ref="B8:B12"/>
    <mergeCell ref="C8:C12"/>
    <mergeCell ref="D8:D12"/>
    <mergeCell ref="E8:E12"/>
    <mergeCell ref="F8:F12"/>
    <mergeCell ref="G8:G12"/>
    <mergeCell ref="M13:M17"/>
    <mergeCell ref="J18:J22"/>
    <mergeCell ref="K18:K22"/>
    <mergeCell ref="L18:L22"/>
    <mergeCell ref="G33:G37"/>
    <mergeCell ref="H33:H37"/>
    <mergeCell ref="H28:H32"/>
    <mergeCell ref="L28:L32"/>
    <mergeCell ref="B33:B37"/>
    <mergeCell ref="C33:C37"/>
    <mergeCell ref="D33:D3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"/>
  <sheetViews>
    <sheetView workbookViewId="0">
      <pane xSplit="17" ySplit="2" topLeftCell="BB10" activePane="bottomRight" state="frozen"/>
      <selection pane="topRight" activeCell="Q1" sqref="Q1"/>
      <selection pane="bottomLeft" activeCell="A3" sqref="A3"/>
      <selection pane="bottomRight" activeCell="Q35" sqref="Q35"/>
    </sheetView>
  </sheetViews>
  <sheetFormatPr baseColWidth="10" defaultRowHeight="12.75" x14ac:dyDescent="0.2"/>
  <cols>
    <col min="1" max="1" width="6.85546875" style="46" customWidth="1"/>
    <col min="2" max="2" width="5.85546875" style="46" customWidth="1"/>
    <col min="3" max="3" width="7.28515625" style="46" customWidth="1"/>
    <col min="4" max="4" width="8.28515625" style="46" customWidth="1"/>
    <col min="5" max="5" width="8.5703125" style="46" customWidth="1"/>
    <col min="6" max="6" width="7.28515625" style="46" customWidth="1"/>
    <col min="7" max="7" width="6.85546875" style="46" customWidth="1"/>
    <col min="8" max="8" width="11.7109375" style="46" customWidth="1"/>
    <col min="9" max="9" width="8.42578125" style="46" customWidth="1"/>
    <col min="10" max="10" width="9.140625" style="46" customWidth="1"/>
    <col min="11" max="11" width="6.85546875" style="46" customWidth="1"/>
    <col min="12" max="12" width="9.85546875" style="46" customWidth="1"/>
    <col min="13" max="13" width="9.7109375" style="46" customWidth="1"/>
    <col min="14" max="14" width="6.7109375" style="46" customWidth="1"/>
    <col min="15" max="16" width="6.85546875" style="46" customWidth="1"/>
    <col min="17" max="17" width="13.7109375" style="113" customWidth="1"/>
    <col min="18" max="69" width="4.85546875" style="113" customWidth="1"/>
    <col min="70" max="70" width="11.42578125" style="113"/>
  </cols>
  <sheetData>
    <row r="1" spans="1:70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47" t="s">
        <v>623</v>
      </c>
      <c r="O1" s="47" t="s">
        <v>624</v>
      </c>
      <c r="P1" s="47" t="s">
        <v>625</v>
      </c>
      <c r="Q1" s="112"/>
      <c r="R1" s="107" t="s">
        <v>784</v>
      </c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7"/>
    </row>
    <row r="2" spans="1:70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47" t="s">
        <v>630</v>
      </c>
      <c r="O2" s="47" t="s">
        <v>631</v>
      </c>
      <c r="P2" s="47" t="s">
        <v>632</v>
      </c>
      <c r="Q2" s="120"/>
      <c r="R2" s="135">
        <v>1</v>
      </c>
      <c r="S2" s="135">
        <v>2</v>
      </c>
      <c r="T2" s="135">
        <v>3</v>
      </c>
      <c r="U2" s="135">
        <v>4</v>
      </c>
      <c r="V2" s="135">
        <v>5</v>
      </c>
      <c r="W2" s="135">
        <v>6</v>
      </c>
      <c r="X2" s="135">
        <v>7</v>
      </c>
      <c r="Y2" s="135">
        <v>8</v>
      </c>
      <c r="Z2" s="135">
        <v>9</v>
      </c>
      <c r="AA2" s="135">
        <v>10</v>
      </c>
      <c r="AB2" s="135">
        <v>11</v>
      </c>
      <c r="AC2" s="135">
        <v>12</v>
      </c>
      <c r="AD2" s="135">
        <v>13</v>
      </c>
      <c r="AE2" s="135">
        <v>14</v>
      </c>
      <c r="AF2" s="135">
        <v>15</v>
      </c>
      <c r="AG2" s="135">
        <v>16</v>
      </c>
      <c r="AH2" s="135">
        <v>17</v>
      </c>
      <c r="AI2" s="135">
        <v>18</v>
      </c>
      <c r="AJ2" s="135">
        <v>19</v>
      </c>
      <c r="AK2" s="135">
        <v>20</v>
      </c>
      <c r="AL2" s="135">
        <v>21</v>
      </c>
      <c r="AM2" s="135">
        <v>22</v>
      </c>
      <c r="AN2" s="135">
        <v>23</v>
      </c>
      <c r="AO2" s="135">
        <v>24</v>
      </c>
      <c r="AP2" s="135">
        <v>25</v>
      </c>
      <c r="AQ2" s="135">
        <v>26</v>
      </c>
      <c r="AR2" s="135">
        <v>27</v>
      </c>
      <c r="AS2" s="135">
        <v>28</v>
      </c>
      <c r="AT2" s="135">
        <v>29</v>
      </c>
      <c r="AU2" s="135">
        <v>30</v>
      </c>
      <c r="AV2" s="135">
        <v>31</v>
      </c>
      <c r="AW2" s="135">
        <v>32</v>
      </c>
      <c r="AX2" s="135">
        <v>33</v>
      </c>
      <c r="AY2" s="135">
        <v>34</v>
      </c>
      <c r="AZ2" s="135">
        <v>35</v>
      </c>
      <c r="BA2" s="135">
        <v>36</v>
      </c>
      <c r="BB2" s="135">
        <v>37</v>
      </c>
      <c r="BC2" s="135">
        <v>38</v>
      </c>
      <c r="BD2" s="135">
        <v>39</v>
      </c>
      <c r="BE2" s="135">
        <v>40</v>
      </c>
      <c r="BF2" s="135">
        <v>41</v>
      </c>
      <c r="BG2" s="135">
        <v>42</v>
      </c>
      <c r="BH2" s="135">
        <v>43</v>
      </c>
      <c r="BI2" s="135">
        <v>44</v>
      </c>
      <c r="BJ2" s="135">
        <v>45</v>
      </c>
      <c r="BK2" s="135">
        <v>46</v>
      </c>
      <c r="BL2" s="135">
        <v>47</v>
      </c>
      <c r="BM2" s="135">
        <v>48</v>
      </c>
      <c r="BN2" s="135">
        <v>49</v>
      </c>
      <c r="BO2" s="135">
        <v>50</v>
      </c>
      <c r="BP2" s="135">
        <v>51</v>
      </c>
      <c r="BQ2" s="135">
        <v>52</v>
      </c>
      <c r="BR2" s="136" t="s">
        <v>633</v>
      </c>
    </row>
    <row r="3" spans="1:70" ht="12.75" customHeight="1" x14ac:dyDescent="0.2">
      <c r="A3" s="310" t="s">
        <v>18</v>
      </c>
      <c r="B3" s="304">
        <v>1</v>
      </c>
      <c r="C3" s="304" t="s">
        <v>566</v>
      </c>
      <c r="D3" s="304" t="s">
        <v>133</v>
      </c>
      <c r="E3" s="304" t="s">
        <v>638</v>
      </c>
      <c r="F3" s="304" t="s">
        <v>639</v>
      </c>
      <c r="G3" s="304" t="s">
        <v>1143</v>
      </c>
      <c r="H3" s="305" t="s">
        <v>786</v>
      </c>
      <c r="I3" s="304" t="s">
        <v>787</v>
      </c>
      <c r="J3" s="306">
        <v>0</v>
      </c>
      <c r="K3" s="306" t="s">
        <v>788</v>
      </c>
      <c r="L3" s="306"/>
      <c r="M3" s="306"/>
      <c r="N3" s="306"/>
      <c r="O3" s="306"/>
      <c r="P3" s="308"/>
      <c r="Q3" s="219" t="s">
        <v>934</v>
      </c>
      <c r="R3" s="220">
        <v>1</v>
      </c>
      <c r="S3" s="220">
        <v>1</v>
      </c>
      <c r="T3" s="220">
        <v>1</v>
      </c>
      <c r="U3" s="230">
        <v>1</v>
      </c>
      <c r="V3" s="230">
        <v>0</v>
      </c>
      <c r="W3" s="230">
        <v>0</v>
      </c>
      <c r="X3" s="230">
        <v>0</v>
      </c>
      <c r="Y3" s="230">
        <v>0</v>
      </c>
      <c r="Z3" s="230">
        <v>0</v>
      </c>
      <c r="AA3" s="230">
        <v>0</v>
      </c>
      <c r="AB3" s="230">
        <v>0</v>
      </c>
      <c r="AC3" s="230">
        <v>0</v>
      </c>
      <c r="AD3" s="230">
        <v>0</v>
      </c>
      <c r="AE3" s="230">
        <v>1</v>
      </c>
      <c r="AF3" s="230">
        <v>1</v>
      </c>
      <c r="AG3" s="230">
        <v>1</v>
      </c>
      <c r="AH3" s="230">
        <v>1</v>
      </c>
      <c r="AI3" s="230">
        <v>2</v>
      </c>
      <c r="AJ3" s="230">
        <v>0</v>
      </c>
      <c r="AK3" s="230">
        <v>1</v>
      </c>
      <c r="AL3" s="220">
        <v>0</v>
      </c>
      <c r="AM3" s="220">
        <v>0</v>
      </c>
      <c r="AN3" s="220">
        <v>1</v>
      </c>
      <c r="AO3" s="220">
        <v>0</v>
      </c>
      <c r="AP3" s="220">
        <v>11</v>
      </c>
      <c r="AQ3" s="220">
        <v>15</v>
      </c>
      <c r="AR3" s="220">
        <v>17</v>
      </c>
      <c r="AS3" s="220">
        <v>54</v>
      </c>
      <c r="AT3" s="220">
        <v>65</v>
      </c>
      <c r="AU3" s="220">
        <v>172</v>
      </c>
      <c r="AV3" s="220">
        <v>516</v>
      </c>
      <c r="AW3" s="220">
        <v>840</v>
      </c>
      <c r="AX3" s="220">
        <v>200</v>
      </c>
      <c r="AY3" s="220">
        <v>101</v>
      </c>
      <c r="AZ3" s="220">
        <v>56</v>
      </c>
      <c r="BA3" s="220">
        <v>213</v>
      </c>
      <c r="BB3" s="220">
        <v>344</v>
      </c>
      <c r="BC3" s="220">
        <v>1163</v>
      </c>
      <c r="BD3" s="220">
        <v>532</v>
      </c>
      <c r="BE3" s="220">
        <v>18</v>
      </c>
      <c r="BF3" s="220">
        <v>94</v>
      </c>
      <c r="BG3" s="220">
        <v>881</v>
      </c>
      <c r="BH3" s="220">
        <v>1026</v>
      </c>
      <c r="BI3" s="220">
        <v>723</v>
      </c>
      <c r="BJ3" s="220">
        <v>723</v>
      </c>
      <c r="BK3" s="220">
        <v>723</v>
      </c>
      <c r="BL3" s="220">
        <v>723</v>
      </c>
      <c r="BM3" s="220">
        <v>16</v>
      </c>
      <c r="BN3" s="220">
        <v>16</v>
      </c>
      <c r="BO3" s="220">
        <v>16</v>
      </c>
      <c r="BP3" s="220">
        <v>16</v>
      </c>
      <c r="BQ3" s="220">
        <v>16</v>
      </c>
      <c r="BR3" s="132">
        <f t="shared" ref="BR3:BR5" si="0">SUM(R3:BQ3)</f>
        <v>9302</v>
      </c>
    </row>
    <row r="4" spans="1:70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8"/>
      <c r="Q4" s="219" t="s">
        <v>935</v>
      </c>
      <c r="R4" s="220">
        <v>4</v>
      </c>
      <c r="S4" s="220">
        <v>4</v>
      </c>
      <c r="T4" s="220">
        <v>4</v>
      </c>
      <c r="U4" s="230">
        <v>3</v>
      </c>
      <c r="V4" s="230">
        <v>0</v>
      </c>
      <c r="W4" s="230">
        <v>0</v>
      </c>
      <c r="X4" s="230">
        <v>0</v>
      </c>
      <c r="Y4" s="230">
        <v>0</v>
      </c>
      <c r="Z4" s="230">
        <v>0</v>
      </c>
      <c r="AA4" s="230">
        <v>0</v>
      </c>
      <c r="AB4" s="230">
        <v>0</v>
      </c>
      <c r="AC4" s="230">
        <v>0</v>
      </c>
      <c r="AD4" s="230">
        <v>0</v>
      </c>
      <c r="AE4" s="230">
        <v>0</v>
      </c>
      <c r="AF4" s="230">
        <v>0</v>
      </c>
      <c r="AG4" s="230">
        <v>0</v>
      </c>
      <c r="AH4" s="230">
        <v>1</v>
      </c>
      <c r="AI4" s="230">
        <v>4</v>
      </c>
      <c r="AJ4" s="230">
        <v>3</v>
      </c>
      <c r="AK4" s="230">
        <v>1</v>
      </c>
      <c r="AL4" s="220">
        <v>2</v>
      </c>
      <c r="AM4" s="220">
        <v>0</v>
      </c>
      <c r="AN4" s="220">
        <v>5</v>
      </c>
      <c r="AO4" s="220">
        <v>0</v>
      </c>
      <c r="AP4" s="220">
        <v>1</v>
      </c>
      <c r="AQ4" s="220">
        <v>2</v>
      </c>
      <c r="AR4" s="220">
        <v>3</v>
      </c>
      <c r="AS4" s="220">
        <v>7</v>
      </c>
      <c r="AT4" s="220">
        <v>21</v>
      </c>
      <c r="AU4" s="220">
        <v>5</v>
      </c>
      <c r="AV4" s="220">
        <v>37</v>
      </c>
      <c r="AW4" s="220">
        <v>21</v>
      </c>
      <c r="AX4" s="220">
        <v>53</v>
      </c>
      <c r="AY4" s="220">
        <v>11</v>
      </c>
      <c r="AZ4" s="220">
        <v>52</v>
      </c>
      <c r="BA4" s="220">
        <v>313</v>
      </c>
      <c r="BB4" s="220">
        <v>432</v>
      </c>
      <c r="BC4" s="220">
        <v>815</v>
      </c>
      <c r="BD4" s="220">
        <v>181</v>
      </c>
      <c r="BE4" s="220">
        <v>14</v>
      </c>
      <c r="BF4" s="220">
        <v>27</v>
      </c>
      <c r="BG4" s="220">
        <v>430</v>
      </c>
      <c r="BH4" s="220">
        <v>1026</v>
      </c>
      <c r="BI4" s="220">
        <v>1213</v>
      </c>
      <c r="BJ4" s="220">
        <v>1213</v>
      </c>
      <c r="BK4" s="220">
        <v>1213</v>
      </c>
      <c r="BL4" s="220">
        <v>1213</v>
      </c>
      <c r="BM4" s="220">
        <v>9</v>
      </c>
      <c r="BN4" s="220">
        <v>9</v>
      </c>
      <c r="BO4" s="220">
        <v>9</v>
      </c>
      <c r="BP4" s="220">
        <v>9</v>
      </c>
      <c r="BQ4" s="220">
        <v>9</v>
      </c>
      <c r="BR4" s="132">
        <f t="shared" si="0"/>
        <v>8379</v>
      </c>
    </row>
    <row r="5" spans="1:70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8"/>
      <c r="Q5" s="221" t="s">
        <v>633</v>
      </c>
      <c r="R5" s="222">
        <f t="shared" ref="R5:BQ5" si="1">IF(ISBLANK(R3),"-",R3+R4)</f>
        <v>5</v>
      </c>
      <c r="S5" s="222">
        <f t="shared" si="1"/>
        <v>5</v>
      </c>
      <c r="T5" s="222">
        <f t="shared" si="1"/>
        <v>5</v>
      </c>
      <c r="U5" s="222">
        <f t="shared" si="1"/>
        <v>4</v>
      </c>
      <c r="V5" s="222">
        <f t="shared" si="1"/>
        <v>0</v>
      </c>
      <c r="W5" s="222">
        <f t="shared" si="1"/>
        <v>0</v>
      </c>
      <c r="X5" s="222">
        <f t="shared" si="1"/>
        <v>0</v>
      </c>
      <c r="Y5" s="222">
        <f t="shared" si="1"/>
        <v>0</v>
      </c>
      <c r="Z5" s="222">
        <f t="shared" si="1"/>
        <v>0</v>
      </c>
      <c r="AA5" s="222">
        <f t="shared" si="1"/>
        <v>0</v>
      </c>
      <c r="AB5" s="222">
        <f t="shared" si="1"/>
        <v>0</v>
      </c>
      <c r="AC5" s="222">
        <f t="shared" si="1"/>
        <v>0</v>
      </c>
      <c r="AD5" s="222">
        <f t="shared" si="1"/>
        <v>0</v>
      </c>
      <c r="AE5" s="222">
        <f t="shared" si="1"/>
        <v>1</v>
      </c>
      <c r="AF5" s="222">
        <f t="shared" si="1"/>
        <v>1</v>
      </c>
      <c r="AG5" s="222">
        <f t="shared" si="1"/>
        <v>1</v>
      </c>
      <c r="AH5" s="222">
        <f t="shared" si="1"/>
        <v>2</v>
      </c>
      <c r="AI5" s="222">
        <f t="shared" si="1"/>
        <v>6</v>
      </c>
      <c r="AJ5" s="222">
        <f t="shared" si="1"/>
        <v>3</v>
      </c>
      <c r="AK5" s="222">
        <f t="shared" si="1"/>
        <v>2</v>
      </c>
      <c r="AL5" s="222">
        <f t="shared" si="1"/>
        <v>2</v>
      </c>
      <c r="AM5" s="222">
        <f t="shared" si="1"/>
        <v>0</v>
      </c>
      <c r="AN5" s="222">
        <f t="shared" si="1"/>
        <v>6</v>
      </c>
      <c r="AO5" s="222">
        <f t="shared" si="1"/>
        <v>0</v>
      </c>
      <c r="AP5" s="222">
        <f t="shared" si="1"/>
        <v>12</v>
      </c>
      <c r="AQ5" s="222">
        <f t="shared" si="1"/>
        <v>17</v>
      </c>
      <c r="AR5" s="222">
        <f t="shared" si="1"/>
        <v>20</v>
      </c>
      <c r="AS5" s="222">
        <f t="shared" si="1"/>
        <v>61</v>
      </c>
      <c r="AT5" s="222">
        <f t="shared" si="1"/>
        <v>86</v>
      </c>
      <c r="AU5" s="222">
        <f t="shared" si="1"/>
        <v>177</v>
      </c>
      <c r="AV5" s="222">
        <f t="shared" si="1"/>
        <v>553</v>
      </c>
      <c r="AW5" s="222">
        <f t="shared" si="1"/>
        <v>861</v>
      </c>
      <c r="AX5" s="222">
        <f t="shared" si="1"/>
        <v>253</v>
      </c>
      <c r="AY5" s="222">
        <f t="shared" si="1"/>
        <v>112</v>
      </c>
      <c r="AZ5" s="222">
        <f t="shared" si="1"/>
        <v>108</v>
      </c>
      <c r="BA5" s="222">
        <f t="shared" si="1"/>
        <v>526</v>
      </c>
      <c r="BB5" s="222">
        <f t="shared" si="1"/>
        <v>776</v>
      </c>
      <c r="BC5" s="222">
        <f t="shared" si="1"/>
        <v>1978</v>
      </c>
      <c r="BD5" s="222">
        <f t="shared" si="1"/>
        <v>713</v>
      </c>
      <c r="BE5" s="222">
        <f t="shared" si="1"/>
        <v>32</v>
      </c>
      <c r="BF5" s="222">
        <f t="shared" si="1"/>
        <v>121</v>
      </c>
      <c r="BG5" s="222">
        <f t="shared" si="1"/>
        <v>1311</v>
      </c>
      <c r="BH5" s="222">
        <f t="shared" si="1"/>
        <v>2052</v>
      </c>
      <c r="BI5" s="222">
        <f t="shared" si="1"/>
        <v>1936</v>
      </c>
      <c r="BJ5" s="222">
        <f t="shared" si="1"/>
        <v>1936</v>
      </c>
      <c r="BK5" s="222">
        <f t="shared" si="1"/>
        <v>1936</v>
      </c>
      <c r="BL5" s="222">
        <f t="shared" si="1"/>
        <v>1936</v>
      </c>
      <c r="BM5" s="222">
        <f t="shared" si="1"/>
        <v>25</v>
      </c>
      <c r="BN5" s="222">
        <f t="shared" si="1"/>
        <v>25</v>
      </c>
      <c r="BO5" s="222">
        <f t="shared" si="1"/>
        <v>25</v>
      </c>
      <c r="BP5" s="222">
        <f t="shared" si="1"/>
        <v>25</v>
      </c>
      <c r="BQ5" s="222">
        <f t="shared" si="1"/>
        <v>25</v>
      </c>
      <c r="BR5" s="133">
        <f t="shared" si="0"/>
        <v>17681</v>
      </c>
    </row>
    <row r="6" spans="1:70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8"/>
      <c r="Q6" s="219" t="s">
        <v>936</v>
      </c>
      <c r="R6" s="223">
        <f t="shared" ref="R6:BQ6" si="2">IF(ISNUMBER(R5),(IF(R5&gt;0,(100/(R3+R4))*R3,"-")),"-")</f>
        <v>20</v>
      </c>
      <c r="S6" s="223">
        <f t="shared" si="2"/>
        <v>20</v>
      </c>
      <c r="T6" s="223">
        <f t="shared" si="2"/>
        <v>20</v>
      </c>
      <c r="U6" s="223">
        <f t="shared" si="2"/>
        <v>25</v>
      </c>
      <c r="V6" s="223" t="str">
        <f t="shared" si="2"/>
        <v>-</v>
      </c>
      <c r="W6" s="223" t="str">
        <f t="shared" si="2"/>
        <v>-</v>
      </c>
      <c r="X6" s="223" t="str">
        <f t="shared" si="2"/>
        <v>-</v>
      </c>
      <c r="Y6" s="223" t="str">
        <f t="shared" si="2"/>
        <v>-</v>
      </c>
      <c r="Z6" s="223" t="str">
        <f t="shared" si="2"/>
        <v>-</v>
      </c>
      <c r="AA6" s="223" t="str">
        <f t="shared" si="2"/>
        <v>-</v>
      </c>
      <c r="AB6" s="223" t="str">
        <f t="shared" si="2"/>
        <v>-</v>
      </c>
      <c r="AC6" s="223" t="str">
        <f t="shared" si="2"/>
        <v>-</v>
      </c>
      <c r="AD6" s="223" t="str">
        <f t="shared" si="2"/>
        <v>-</v>
      </c>
      <c r="AE6" s="223">
        <f t="shared" si="2"/>
        <v>100</v>
      </c>
      <c r="AF6" s="223">
        <f t="shared" si="2"/>
        <v>100</v>
      </c>
      <c r="AG6" s="223">
        <f t="shared" si="2"/>
        <v>100</v>
      </c>
      <c r="AH6" s="223">
        <f t="shared" si="2"/>
        <v>50</v>
      </c>
      <c r="AI6" s="223">
        <f t="shared" si="2"/>
        <v>33.333333333333336</v>
      </c>
      <c r="AJ6" s="223">
        <f t="shared" si="2"/>
        <v>0</v>
      </c>
      <c r="AK6" s="223">
        <f t="shared" si="2"/>
        <v>50</v>
      </c>
      <c r="AL6" s="223">
        <f t="shared" si="2"/>
        <v>0</v>
      </c>
      <c r="AM6" s="223" t="str">
        <f t="shared" si="2"/>
        <v>-</v>
      </c>
      <c r="AN6" s="223">
        <f t="shared" si="2"/>
        <v>16.666666666666668</v>
      </c>
      <c r="AO6" s="223" t="str">
        <f t="shared" si="2"/>
        <v>-</v>
      </c>
      <c r="AP6" s="223">
        <f t="shared" si="2"/>
        <v>91.666666666666671</v>
      </c>
      <c r="AQ6" s="223">
        <f t="shared" si="2"/>
        <v>88.235294117647072</v>
      </c>
      <c r="AR6" s="223">
        <f t="shared" si="2"/>
        <v>85</v>
      </c>
      <c r="AS6" s="223">
        <f t="shared" si="2"/>
        <v>88.524590163934434</v>
      </c>
      <c r="AT6" s="223">
        <f t="shared" si="2"/>
        <v>75.581395348837219</v>
      </c>
      <c r="AU6" s="223">
        <f t="shared" si="2"/>
        <v>97.175141242937855</v>
      </c>
      <c r="AV6" s="223">
        <f t="shared" si="2"/>
        <v>93.30922242314648</v>
      </c>
      <c r="AW6" s="223">
        <f t="shared" si="2"/>
        <v>97.560975609756099</v>
      </c>
      <c r="AX6" s="223">
        <f t="shared" si="2"/>
        <v>79.051383399209485</v>
      </c>
      <c r="AY6" s="223">
        <f t="shared" si="2"/>
        <v>90.178571428571431</v>
      </c>
      <c r="AZ6" s="223">
        <f t="shared" si="2"/>
        <v>51.851851851851855</v>
      </c>
      <c r="BA6" s="223">
        <f t="shared" si="2"/>
        <v>40.494296577946763</v>
      </c>
      <c r="BB6" s="223">
        <f t="shared" si="2"/>
        <v>44.329896907216494</v>
      </c>
      <c r="BC6" s="223">
        <f t="shared" si="2"/>
        <v>58.796764408493424</v>
      </c>
      <c r="BD6" s="223">
        <f t="shared" si="2"/>
        <v>74.614305750350624</v>
      </c>
      <c r="BE6" s="223">
        <f t="shared" si="2"/>
        <v>56.25</v>
      </c>
      <c r="BF6" s="223">
        <f t="shared" si="2"/>
        <v>77.685950413223139</v>
      </c>
      <c r="BG6" s="223">
        <f t="shared" si="2"/>
        <v>67.200610221205196</v>
      </c>
      <c r="BH6" s="223">
        <f t="shared" si="2"/>
        <v>50</v>
      </c>
      <c r="BI6" s="223">
        <f t="shared" si="2"/>
        <v>37.345041322314053</v>
      </c>
      <c r="BJ6" s="223">
        <f t="shared" si="2"/>
        <v>37.345041322314053</v>
      </c>
      <c r="BK6" s="223">
        <f t="shared" si="2"/>
        <v>37.345041322314053</v>
      </c>
      <c r="BL6" s="223">
        <f t="shared" si="2"/>
        <v>37.345041322314053</v>
      </c>
      <c r="BM6" s="223">
        <f t="shared" si="2"/>
        <v>64</v>
      </c>
      <c r="BN6" s="223">
        <f t="shared" si="2"/>
        <v>64</v>
      </c>
      <c r="BO6" s="223">
        <f t="shared" si="2"/>
        <v>64</v>
      </c>
      <c r="BP6" s="223">
        <f t="shared" si="2"/>
        <v>64</v>
      </c>
      <c r="BQ6" s="223">
        <f t="shared" si="2"/>
        <v>64</v>
      </c>
      <c r="BR6" s="270">
        <f t="shared" ref="BR6:BR7" si="3">AVERAGE(R6:BQ6)</f>
        <v>58.826514190737804</v>
      </c>
    </row>
    <row r="7" spans="1:70" x14ac:dyDescent="0.2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9"/>
      <c r="Q7" s="224" t="s">
        <v>937</v>
      </c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122" t="e">
        <f t="shared" si="3"/>
        <v>#DIV/0!</v>
      </c>
    </row>
    <row r="8" spans="1:70" ht="12.75" customHeight="1" x14ac:dyDescent="0.2">
      <c r="A8" s="310" t="s">
        <v>18</v>
      </c>
      <c r="B8" s="304">
        <v>2</v>
      </c>
      <c r="C8" s="304" t="s">
        <v>566</v>
      </c>
      <c r="D8" s="304" t="s">
        <v>133</v>
      </c>
      <c r="E8" s="304" t="s">
        <v>640</v>
      </c>
      <c r="F8" s="304" t="s">
        <v>641</v>
      </c>
      <c r="G8" s="304" t="s">
        <v>789</v>
      </c>
      <c r="H8" s="305" t="s">
        <v>790</v>
      </c>
      <c r="I8" s="304" t="s">
        <v>791</v>
      </c>
      <c r="J8" s="306">
        <v>0</v>
      </c>
      <c r="K8" s="306" t="s">
        <v>792</v>
      </c>
      <c r="L8" s="306"/>
      <c r="M8" s="306"/>
      <c r="N8" s="306"/>
      <c r="O8" s="306"/>
      <c r="P8" s="308"/>
      <c r="Q8" s="219" t="s">
        <v>934</v>
      </c>
      <c r="R8" s="220">
        <v>1</v>
      </c>
      <c r="S8" s="220">
        <v>0</v>
      </c>
      <c r="T8" s="220">
        <v>1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v>0</v>
      </c>
      <c r="AH8" s="220">
        <v>0</v>
      </c>
      <c r="AI8" s="220">
        <v>0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/>
      <c r="AR8" s="220">
        <v>107</v>
      </c>
      <c r="AS8" s="220">
        <v>81</v>
      </c>
      <c r="AT8" s="220">
        <v>181</v>
      </c>
      <c r="AU8" s="220">
        <v>195</v>
      </c>
      <c r="AV8" s="220">
        <v>312</v>
      </c>
      <c r="AW8" s="220">
        <v>858</v>
      </c>
      <c r="AX8" s="220">
        <v>178</v>
      </c>
      <c r="AY8" s="220">
        <v>84</v>
      </c>
      <c r="AZ8" s="220">
        <v>692</v>
      </c>
      <c r="BA8" s="220">
        <v>1106</v>
      </c>
      <c r="BB8" s="220">
        <v>511</v>
      </c>
      <c r="BC8" s="220">
        <v>695</v>
      </c>
      <c r="BD8" s="220">
        <v>272</v>
      </c>
      <c r="BE8" s="220">
        <v>19</v>
      </c>
      <c r="BF8" s="220">
        <v>14</v>
      </c>
      <c r="BG8" s="220">
        <v>61</v>
      </c>
      <c r="BH8" s="220">
        <v>80</v>
      </c>
      <c r="BI8" s="220">
        <v>30</v>
      </c>
      <c r="BJ8" s="220">
        <v>30</v>
      </c>
      <c r="BK8" s="220">
        <v>30</v>
      </c>
      <c r="BL8" s="220">
        <v>30</v>
      </c>
      <c r="BM8" s="220">
        <v>0</v>
      </c>
      <c r="BN8" s="220">
        <v>0</v>
      </c>
      <c r="BO8" s="220">
        <v>0</v>
      </c>
      <c r="BP8" s="220">
        <v>0</v>
      </c>
      <c r="BQ8" s="220">
        <v>0</v>
      </c>
      <c r="BR8" s="132">
        <f t="shared" ref="BR8:BR10" si="4">SUM(R8:BQ8)</f>
        <v>5568</v>
      </c>
    </row>
    <row r="9" spans="1:70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8"/>
      <c r="Q9" s="219" t="s">
        <v>935</v>
      </c>
      <c r="R9" s="220">
        <v>0</v>
      </c>
      <c r="S9" s="220">
        <v>0</v>
      </c>
      <c r="T9" s="220">
        <v>0</v>
      </c>
      <c r="U9" s="220">
        <v>0</v>
      </c>
      <c r="V9" s="220">
        <v>1</v>
      </c>
      <c r="W9" s="220">
        <v>1</v>
      </c>
      <c r="X9" s="220">
        <v>1</v>
      </c>
      <c r="Y9" s="220">
        <v>2</v>
      </c>
      <c r="Z9" s="220">
        <v>0</v>
      </c>
      <c r="AA9" s="220">
        <v>0</v>
      </c>
      <c r="AB9" s="220">
        <v>0</v>
      </c>
      <c r="AC9" s="220">
        <v>0</v>
      </c>
      <c r="AD9" s="220">
        <v>0</v>
      </c>
      <c r="AE9" s="220">
        <v>0</v>
      </c>
      <c r="AF9" s="220">
        <v>0</v>
      </c>
      <c r="AG9" s="220">
        <v>0</v>
      </c>
      <c r="AH9" s="220">
        <v>0</v>
      </c>
      <c r="AI9" s="220">
        <v>0</v>
      </c>
      <c r="AJ9" s="220">
        <v>0</v>
      </c>
      <c r="AK9" s="220">
        <v>7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/>
      <c r="AR9" s="220">
        <v>8</v>
      </c>
      <c r="AS9" s="220">
        <v>1</v>
      </c>
      <c r="AT9" s="220">
        <v>28</v>
      </c>
      <c r="AU9" s="220">
        <v>15</v>
      </c>
      <c r="AV9" s="220">
        <v>47</v>
      </c>
      <c r="AW9" s="220">
        <v>40</v>
      </c>
      <c r="AX9" s="220">
        <v>26</v>
      </c>
      <c r="AY9" s="220">
        <v>11</v>
      </c>
      <c r="AZ9" s="220">
        <v>133</v>
      </c>
      <c r="BA9" s="220">
        <v>587</v>
      </c>
      <c r="BB9" s="220">
        <v>126</v>
      </c>
      <c r="BC9" s="220">
        <v>233</v>
      </c>
      <c r="BD9" s="220">
        <v>60</v>
      </c>
      <c r="BE9" s="220">
        <v>7</v>
      </c>
      <c r="BF9" s="220">
        <v>14</v>
      </c>
      <c r="BG9" s="220">
        <v>66</v>
      </c>
      <c r="BH9" s="220">
        <v>40</v>
      </c>
      <c r="BI9" s="220">
        <v>35</v>
      </c>
      <c r="BJ9" s="220">
        <v>35</v>
      </c>
      <c r="BK9" s="220">
        <v>35</v>
      </c>
      <c r="BL9" s="220">
        <v>35</v>
      </c>
      <c r="BM9" s="220">
        <v>0</v>
      </c>
      <c r="BN9" s="220">
        <v>0</v>
      </c>
      <c r="BO9" s="220">
        <v>0</v>
      </c>
      <c r="BP9" s="220">
        <v>0</v>
      </c>
      <c r="BQ9" s="220">
        <v>0</v>
      </c>
      <c r="BR9" s="132">
        <f t="shared" si="4"/>
        <v>1594</v>
      </c>
    </row>
    <row r="10" spans="1:70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8"/>
      <c r="Q10" s="221" t="s">
        <v>633</v>
      </c>
      <c r="R10" s="222">
        <f t="shared" ref="R10:BQ10" si="5">IF(ISBLANK(R8),"-",R8+R9)</f>
        <v>1</v>
      </c>
      <c r="S10" s="222">
        <f t="shared" si="5"/>
        <v>0</v>
      </c>
      <c r="T10" s="222">
        <f t="shared" si="5"/>
        <v>1</v>
      </c>
      <c r="U10" s="222">
        <f t="shared" si="5"/>
        <v>0</v>
      </c>
      <c r="V10" s="222">
        <f t="shared" si="5"/>
        <v>1</v>
      </c>
      <c r="W10" s="222">
        <f t="shared" si="5"/>
        <v>1</v>
      </c>
      <c r="X10" s="222">
        <f t="shared" si="5"/>
        <v>1</v>
      </c>
      <c r="Y10" s="222">
        <f t="shared" si="5"/>
        <v>2</v>
      </c>
      <c r="Z10" s="222">
        <f t="shared" si="5"/>
        <v>0</v>
      </c>
      <c r="AA10" s="222">
        <f t="shared" si="5"/>
        <v>0</v>
      </c>
      <c r="AB10" s="222">
        <f t="shared" si="5"/>
        <v>0</v>
      </c>
      <c r="AC10" s="222">
        <f t="shared" si="5"/>
        <v>0</v>
      </c>
      <c r="AD10" s="222">
        <f t="shared" si="5"/>
        <v>0</v>
      </c>
      <c r="AE10" s="222">
        <f t="shared" si="5"/>
        <v>0</v>
      </c>
      <c r="AF10" s="222">
        <f t="shared" si="5"/>
        <v>0</v>
      </c>
      <c r="AG10" s="222">
        <f t="shared" si="5"/>
        <v>0</v>
      </c>
      <c r="AH10" s="222">
        <f t="shared" si="5"/>
        <v>0</v>
      </c>
      <c r="AI10" s="222">
        <f t="shared" si="5"/>
        <v>0</v>
      </c>
      <c r="AJ10" s="222">
        <f t="shared" si="5"/>
        <v>0</v>
      </c>
      <c r="AK10" s="222">
        <f t="shared" si="5"/>
        <v>7</v>
      </c>
      <c r="AL10" s="222">
        <f t="shared" si="5"/>
        <v>0</v>
      </c>
      <c r="AM10" s="222">
        <f t="shared" si="5"/>
        <v>0</v>
      </c>
      <c r="AN10" s="222">
        <f t="shared" si="5"/>
        <v>0</v>
      </c>
      <c r="AO10" s="222">
        <f t="shared" si="5"/>
        <v>0</v>
      </c>
      <c r="AP10" s="222">
        <f t="shared" si="5"/>
        <v>0</v>
      </c>
      <c r="AQ10" s="222" t="str">
        <f t="shared" si="5"/>
        <v>-</v>
      </c>
      <c r="AR10" s="222">
        <f t="shared" si="5"/>
        <v>115</v>
      </c>
      <c r="AS10" s="222">
        <f t="shared" si="5"/>
        <v>82</v>
      </c>
      <c r="AT10" s="222">
        <f t="shared" si="5"/>
        <v>209</v>
      </c>
      <c r="AU10" s="222">
        <f t="shared" si="5"/>
        <v>210</v>
      </c>
      <c r="AV10" s="222">
        <f t="shared" si="5"/>
        <v>359</v>
      </c>
      <c r="AW10" s="222">
        <f t="shared" si="5"/>
        <v>898</v>
      </c>
      <c r="AX10" s="222">
        <f t="shared" si="5"/>
        <v>204</v>
      </c>
      <c r="AY10" s="222">
        <f t="shared" si="5"/>
        <v>95</v>
      </c>
      <c r="AZ10" s="222">
        <f t="shared" si="5"/>
        <v>825</v>
      </c>
      <c r="BA10" s="222">
        <f t="shared" si="5"/>
        <v>1693</v>
      </c>
      <c r="BB10" s="222">
        <f t="shared" si="5"/>
        <v>637</v>
      </c>
      <c r="BC10" s="222">
        <f t="shared" si="5"/>
        <v>928</v>
      </c>
      <c r="BD10" s="222">
        <f t="shared" si="5"/>
        <v>332</v>
      </c>
      <c r="BE10" s="222">
        <f t="shared" si="5"/>
        <v>26</v>
      </c>
      <c r="BF10" s="222">
        <f t="shared" si="5"/>
        <v>28</v>
      </c>
      <c r="BG10" s="222">
        <f t="shared" si="5"/>
        <v>127</v>
      </c>
      <c r="BH10" s="222">
        <f t="shared" si="5"/>
        <v>120</v>
      </c>
      <c r="BI10" s="222">
        <f t="shared" si="5"/>
        <v>65</v>
      </c>
      <c r="BJ10" s="222">
        <f t="shared" si="5"/>
        <v>65</v>
      </c>
      <c r="BK10" s="222">
        <f t="shared" si="5"/>
        <v>65</v>
      </c>
      <c r="BL10" s="222">
        <f t="shared" si="5"/>
        <v>65</v>
      </c>
      <c r="BM10" s="222">
        <f t="shared" si="5"/>
        <v>0</v>
      </c>
      <c r="BN10" s="222">
        <f t="shared" si="5"/>
        <v>0</v>
      </c>
      <c r="BO10" s="222">
        <f t="shared" si="5"/>
        <v>0</v>
      </c>
      <c r="BP10" s="222">
        <f t="shared" si="5"/>
        <v>0</v>
      </c>
      <c r="BQ10" s="222">
        <f t="shared" si="5"/>
        <v>0</v>
      </c>
      <c r="BR10" s="133">
        <f t="shared" si="4"/>
        <v>7162</v>
      </c>
    </row>
    <row r="11" spans="1:70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8"/>
      <c r="Q11" s="219" t="s">
        <v>936</v>
      </c>
      <c r="R11" s="223">
        <f t="shared" ref="R11:BQ11" si="6">IF(ISNUMBER(R10),(IF(R10&gt;0,(100/(R8+R9))*R8,"-")),"-")</f>
        <v>100</v>
      </c>
      <c r="S11" s="223" t="str">
        <f t="shared" si="6"/>
        <v>-</v>
      </c>
      <c r="T11" s="223">
        <f t="shared" si="6"/>
        <v>100</v>
      </c>
      <c r="U11" s="223" t="str">
        <f t="shared" si="6"/>
        <v>-</v>
      </c>
      <c r="V11" s="223">
        <f t="shared" si="6"/>
        <v>0</v>
      </c>
      <c r="W11" s="223">
        <f t="shared" si="6"/>
        <v>0</v>
      </c>
      <c r="X11" s="223">
        <f t="shared" si="6"/>
        <v>0</v>
      </c>
      <c r="Y11" s="223">
        <f t="shared" si="6"/>
        <v>0</v>
      </c>
      <c r="Z11" s="223" t="str">
        <f t="shared" si="6"/>
        <v>-</v>
      </c>
      <c r="AA11" s="223" t="str">
        <f t="shared" si="6"/>
        <v>-</v>
      </c>
      <c r="AB11" s="223" t="str">
        <f t="shared" si="6"/>
        <v>-</v>
      </c>
      <c r="AC11" s="223" t="str">
        <f t="shared" si="6"/>
        <v>-</v>
      </c>
      <c r="AD11" s="223" t="str">
        <f t="shared" si="6"/>
        <v>-</v>
      </c>
      <c r="AE11" s="223" t="str">
        <f t="shared" si="6"/>
        <v>-</v>
      </c>
      <c r="AF11" s="223" t="str">
        <f t="shared" si="6"/>
        <v>-</v>
      </c>
      <c r="AG11" s="223" t="str">
        <f t="shared" si="6"/>
        <v>-</v>
      </c>
      <c r="AH11" s="223" t="str">
        <f t="shared" si="6"/>
        <v>-</v>
      </c>
      <c r="AI11" s="223" t="str">
        <f t="shared" si="6"/>
        <v>-</v>
      </c>
      <c r="AJ11" s="223" t="str">
        <f t="shared" si="6"/>
        <v>-</v>
      </c>
      <c r="AK11" s="223">
        <f t="shared" si="6"/>
        <v>0</v>
      </c>
      <c r="AL11" s="223" t="str">
        <f t="shared" si="6"/>
        <v>-</v>
      </c>
      <c r="AM11" s="223" t="str">
        <f t="shared" si="6"/>
        <v>-</v>
      </c>
      <c r="AN11" s="223" t="str">
        <f t="shared" si="6"/>
        <v>-</v>
      </c>
      <c r="AO11" s="223" t="str">
        <f t="shared" si="6"/>
        <v>-</v>
      </c>
      <c r="AP11" s="223" t="str">
        <f t="shared" si="6"/>
        <v>-</v>
      </c>
      <c r="AQ11" s="223" t="str">
        <f t="shared" si="6"/>
        <v>-</v>
      </c>
      <c r="AR11" s="223">
        <f t="shared" si="6"/>
        <v>93.043478260869563</v>
      </c>
      <c r="AS11" s="223">
        <f t="shared" si="6"/>
        <v>98.780487804878049</v>
      </c>
      <c r="AT11" s="223">
        <f t="shared" si="6"/>
        <v>86.602870813397132</v>
      </c>
      <c r="AU11" s="223">
        <f t="shared" si="6"/>
        <v>92.857142857142847</v>
      </c>
      <c r="AV11" s="223">
        <f t="shared" si="6"/>
        <v>86.908077994428979</v>
      </c>
      <c r="AW11" s="223">
        <f t="shared" si="6"/>
        <v>95.545657015590209</v>
      </c>
      <c r="AX11" s="223">
        <f t="shared" si="6"/>
        <v>87.254901960784309</v>
      </c>
      <c r="AY11" s="223">
        <f t="shared" si="6"/>
        <v>88.421052631578945</v>
      </c>
      <c r="AZ11" s="223">
        <f t="shared" si="6"/>
        <v>83.878787878787875</v>
      </c>
      <c r="BA11" s="223">
        <f t="shared" si="6"/>
        <v>65.327820437093919</v>
      </c>
      <c r="BB11" s="223">
        <f t="shared" si="6"/>
        <v>80.219780219780219</v>
      </c>
      <c r="BC11" s="223">
        <f t="shared" si="6"/>
        <v>74.892241379310335</v>
      </c>
      <c r="BD11" s="223">
        <f t="shared" si="6"/>
        <v>81.927710843373504</v>
      </c>
      <c r="BE11" s="223">
        <f t="shared" si="6"/>
        <v>73.07692307692308</v>
      </c>
      <c r="BF11" s="223">
        <f t="shared" si="6"/>
        <v>50</v>
      </c>
      <c r="BG11" s="223">
        <f t="shared" si="6"/>
        <v>48.031496062992126</v>
      </c>
      <c r="BH11" s="223">
        <f t="shared" si="6"/>
        <v>66.666666666666671</v>
      </c>
      <c r="BI11" s="223">
        <f t="shared" si="6"/>
        <v>46.153846153846153</v>
      </c>
      <c r="BJ11" s="223">
        <f t="shared" si="6"/>
        <v>46.153846153846153</v>
      </c>
      <c r="BK11" s="223">
        <f t="shared" si="6"/>
        <v>46.153846153846153</v>
      </c>
      <c r="BL11" s="223">
        <f t="shared" si="6"/>
        <v>46.153846153846153</v>
      </c>
      <c r="BM11" s="223" t="str">
        <f t="shared" si="6"/>
        <v>-</v>
      </c>
      <c r="BN11" s="223" t="str">
        <f t="shared" si="6"/>
        <v>-</v>
      </c>
      <c r="BO11" s="223" t="str">
        <f t="shared" si="6"/>
        <v>-</v>
      </c>
      <c r="BP11" s="223" t="str">
        <f t="shared" si="6"/>
        <v>-</v>
      </c>
      <c r="BQ11" s="223" t="str">
        <f t="shared" si="6"/>
        <v>-</v>
      </c>
      <c r="BR11" s="270">
        <f t="shared" ref="BR11:BR12" si="7">AVERAGE(R11:BQ11)</f>
        <v>62.073231447106522</v>
      </c>
    </row>
    <row r="12" spans="1:70" x14ac:dyDescent="0.2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9"/>
      <c r="Q12" s="224" t="s">
        <v>937</v>
      </c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122" t="e">
        <f t="shared" si="7"/>
        <v>#DIV/0!</v>
      </c>
    </row>
    <row r="13" spans="1:70" ht="12.75" customHeight="1" x14ac:dyDescent="0.2">
      <c r="A13" s="310" t="s">
        <v>18</v>
      </c>
      <c r="B13" s="304">
        <v>3</v>
      </c>
      <c r="C13" s="304" t="s">
        <v>566</v>
      </c>
      <c r="D13" s="304" t="s">
        <v>133</v>
      </c>
      <c r="E13" s="304" t="s">
        <v>642</v>
      </c>
      <c r="F13" s="304" t="s">
        <v>643</v>
      </c>
      <c r="G13" s="304" t="s">
        <v>793</v>
      </c>
      <c r="H13" s="305" t="s">
        <v>794</v>
      </c>
      <c r="I13" s="304" t="s">
        <v>795</v>
      </c>
      <c r="J13" s="307">
        <v>0</v>
      </c>
      <c r="K13" s="307" t="s">
        <v>796</v>
      </c>
      <c r="L13" s="307"/>
      <c r="M13" s="307"/>
      <c r="N13" s="307"/>
      <c r="O13" s="307"/>
      <c r="P13" s="309"/>
      <c r="Q13" s="219" t="s">
        <v>934</v>
      </c>
      <c r="R13" s="230">
        <v>87</v>
      </c>
      <c r="S13" s="230">
        <v>87</v>
      </c>
      <c r="T13" s="230">
        <v>87</v>
      </c>
      <c r="U13" s="230">
        <v>87</v>
      </c>
      <c r="V13" s="230">
        <v>3</v>
      </c>
      <c r="W13" s="230">
        <v>4</v>
      </c>
      <c r="X13" s="230">
        <v>3</v>
      </c>
      <c r="Y13" s="230">
        <v>4</v>
      </c>
      <c r="Z13" s="230">
        <v>0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1</v>
      </c>
      <c r="AH13" s="230">
        <v>1</v>
      </c>
      <c r="AI13" s="220">
        <v>0</v>
      </c>
      <c r="AJ13" s="220">
        <v>0</v>
      </c>
      <c r="AK13" s="220">
        <v>0</v>
      </c>
      <c r="AL13" s="230">
        <v>0</v>
      </c>
      <c r="AM13" s="230">
        <v>0</v>
      </c>
      <c r="AN13" s="230">
        <v>1</v>
      </c>
      <c r="AO13" s="230">
        <v>1</v>
      </c>
      <c r="AP13" s="230">
        <v>31</v>
      </c>
      <c r="AQ13" s="230">
        <v>191</v>
      </c>
      <c r="AR13" s="230">
        <v>62</v>
      </c>
      <c r="AS13" s="230">
        <v>69</v>
      </c>
      <c r="AT13" s="230">
        <v>292</v>
      </c>
      <c r="AU13" s="230">
        <v>476</v>
      </c>
      <c r="AV13" s="230">
        <v>132</v>
      </c>
      <c r="AW13" s="230">
        <v>708</v>
      </c>
      <c r="AX13" s="230">
        <v>284</v>
      </c>
      <c r="AY13" s="230">
        <v>110</v>
      </c>
      <c r="AZ13" s="230">
        <v>687</v>
      </c>
      <c r="BA13" s="230">
        <v>603</v>
      </c>
      <c r="BB13" s="230">
        <v>1300</v>
      </c>
      <c r="BC13" s="230">
        <v>464</v>
      </c>
      <c r="BD13" s="230">
        <v>1021</v>
      </c>
      <c r="BE13" s="230">
        <v>444</v>
      </c>
      <c r="BF13" s="230">
        <v>20</v>
      </c>
      <c r="BG13" s="230">
        <v>634</v>
      </c>
      <c r="BH13" s="230">
        <v>605</v>
      </c>
      <c r="BI13" s="230">
        <v>565</v>
      </c>
      <c r="BJ13" s="230">
        <v>565</v>
      </c>
      <c r="BK13" s="230">
        <v>565</v>
      </c>
      <c r="BL13" s="230">
        <v>565</v>
      </c>
      <c r="BM13" s="230">
        <v>0</v>
      </c>
      <c r="BN13" s="230">
        <v>0</v>
      </c>
      <c r="BO13" s="230">
        <v>0</v>
      </c>
      <c r="BP13" s="230">
        <v>56</v>
      </c>
      <c r="BQ13" s="230">
        <v>56</v>
      </c>
      <c r="BR13" s="132">
        <f t="shared" ref="BR13:BR15" si="8">SUM(R13:BQ13)</f>
        <v>10871</v>
      </c>
    </row>
    <row r="14" spans="1:70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8"/>
      <c r="Q14" s="219" t="s">
        <v>935</v>
      </c>
      <c r="R14" s="230">
        <v>4</v>
      </c>
      <c r="S14" s="230">
        <v>4</v>
      </c>
      <c r="T14" s="230">
        <v>4</v>
      </c>
      <c r="U14" s="230">
        <v>4</v>
      </c>
      <c r="V14" s="230">
        <v>0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0</v>
      </c>
      <c r="AG14" s="230">
        <v>1</v>
      </c>
      <c r="AH14" s="230">
        <v>1</v>
      </c>
      <c r="AI14" s="220">
        <v>0</v>
      </c>
      <c r="AJ14" s="220">
        <v>2</v>
      </c>
      <c r="AK14" s="220">
        <v>0</v>
      </c>
      <c r="AL14" s="230">
        <v>0</v>
      </c>
      <c r="AM14" s="230">
        <v>1</v>
      </c>
      <c r="AN14" s="230">
        <v>0</v>
      </c>
      <c r="AO14" s="230">
        <v>0</v>
      </c>
      <c r="AP14" s="230">
        <v>4</v>
      </c>
      <c r="AQ14" s="230">
        <v>22</v>
      </c>
      <c r="AR14" s="230">
        <v>17</v>
      </c>
      <c r="AS14" s="230">
        <v>2</v>
      </c>
      <c r="AT14" s="230">
        <v>7</v>
      </c>
      <c r="AU14" s="230">
        <v>6</v>
      </c>
      <c r="AV14" s="230">
        <v>16</v>
      </c>
      <c r="AW14" s="230">
        <v>101</v>
      </c>
      <c r="AX14" s="230">
        <v>26</v>
      </c>
      <c r="AY14" s="230">
        <v>16</v>
      </c>
      <c r="AZ14" s="230">
        <v>37</v>
      </c>
      <c r="BA14" s="230">
        <v>352</v>
      </c>
      <c r="BB14" s="230">
        <v>560</v>
      </c>
      <c r="BC14" s="230">
        <v>239</v>
      </c>
      <c r="BD14" s="230">
        <v>330</v>
      </c>
      <c r="BE14" s="230">
        <v>176</v>
      </c>
      <c r="BF14" s="230">
        <v>18</v>
      </c>
      <c r="BG14" s="230">
        <v>945</v>
      </c>
      <c r="BH14" s="230">
        <v>601</v>
      </c>
      <c r="BI14" s="230">
        <v>513</v>
      </c>
      <c r="BJ14" s="230">
        <v>513</v>
      </c>
      <c r="BK14" s="230">
        <v>513</v>
      </c>
      <c r="BL14" s="230">
        <v>513</v>
      </c>
      <c r="BM14" s="230">
        <v>0</v>
      </c>
      <c r="BN14" s="230">
        <v>0</v>
      </c>
      <c r="BO14" s="230">
        <v>0</v>
      </c>
      <c r="BP14" s="230">
        <v>37</v>
      </c>
      <c r="BQ14" s="230">
        <v>37</v>
      </c>
      <c r="BR14" s="132">
        <f t="shared" si="8"/>
        <v>5622</v>
      </c>
    </row>
    <row r="15" spans="1:70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8"/>
      <c r="Q15" s="221" t="s">
        <v>633</v>
      </c>
      <c r="R15" s="222">
        <f t="shared" ref="R15:BQ15" si="9">IF(ISBLANK(R13),"-",R13+R14)</f>
        <v>91</v>
      </c>
      <c r="S15" s="222">
        <f t="shared" si="9"/>
        <v>91</v>
      </c>
      <c r="T15" s="222">
        <f t="shared" si="9"/>
        <v>91</v>
      </c>
      <c r="U15" s="222">
        <f t="shared" si="9"/>
        <v>91</v>
      </c>
      <c r="V15" s="222">
        <f t="shared" si="9"/>
        <v>3</v>
      </c>
      <c r="W15" s="222">
        <f t="shared" si="9"/>
        <v>4</v>
      </c>
      <c r="X15" s="222">
        <f t="shared" si="9"/>
        <v>3</v>
      </c>
      <c r="Y15" s="222">
        <f t="shared" si="9"/>
        <v>4</v>
      </c>
      <c r="Z15" s="222">
        <f t="shared" si="9"/>
        <v>0</v>
      </c>
      <c r="AA15" s="222">
        <f t="shared" si="9"/>
        <v>0</v>
      </c>
      <c r="AB15" s="222">
        <f t="shared" si="9"/>
        <v>0</v>
      </c>
      <c r="AC15" s="222">
        <f t="shared" si="9"/>
        <v>0</v>
      </c>
      <c r="AD15" s="222">
        <f t="shared" si="9"/>
        <v>0</v>
      </c>
      <c r="AE15" s="222">
        <f t="shared" si="9"/>
        <v>0</v>
      </c>
      <c r="AF15" s="222">
        <f t="shared" si="9"/>
        <v>0</v>
      </c>
      <c r="AG15" s="222">
        <f t="shared" si="9"/>
        <v>2</v>
      </c>
      <c r="AH15" s="222">
        <f t="shared" si="9"/>
        <v>2</v>
      </c>
      <c r="AI15" s="222">
        <f t="shared" si="9"/>
        <v>0</v>
      </c>
      <c r="AJ15" s="222">
        <f t="shared" si="9"/>
        <v>2</v>
      </c>
      <c r="AK15" s="222">
        <f t="shared" si="9"/>
        <v>0</v>
      </c>
      <c r="AL15" s="222">
        <f t="shared" si="9"/>
        <v>0</v>
      </c>
      <c r="AM15" s="222">
        <f t="shared" si="9"/>
        <v>1</v>
      </c>
      <c r="AN15" s="222">
        <f t="shared" si="9"/>
        <v>1</v>
      </c>
      <c r="AO15" s="222">
        <f t="shared" si="9"/>
        <v>1</v>
      </c>
      <c r="AP15" s="222">
        <f t="shared" si="9"/>
        <v>35</v>
      </c>
      <c r="AQ15" s="222">
        <f t="shared" si="9"/>
        <v>213</v>
      </c>
      <c r="AR15" s="222">
        <f t="shared" si="9"/>
        <v>79</v>
      </c>
      <c r="AS15" s="222">
        <f t="shared" si="9"/>
        <v>71</v>
      </c>
      <c r="AT15" s="222">
        <f t="shared" si="9"/>
        <v>299</v>
      </c>
      <c r="AU15" s="222">
        <f t="shared" si="9"/>
        <v>482</v>
      </c>
      <c r="AV15" s="222">
        <f t="shared" si="9"/>
        <v>148</v>
      </c>
      <c r="AW15" s="222">
        <f t="shared" si="9"/>
        <v>809</v>
      </c>
      <c r="AX15" s="222">
        <f t="shared" si="9"/>
        <v>310</v>
      </c>
      <c r="AY15" s="222">
        <f t="shared" si="9"/>
        <v>126</v>
      </c>
      <c r="AZ15" s="222">
        <f t="shared" si="9"/>
        <v>724</v>
      </c>
      <c r="BA15" s="222">
        <f t="shared" si="9"/>
        <v>955</v>
      </c>
      <c r="BB15" s="222">
        <f t="shared" si="9"/>
        <v>1860</v>
      </c>
      <c r="BC15" s="222">
        <f t="shared" si="9"/>
        <v>703</v>
      </c>
      <c r="BD15" s="222">
        <f t="shared" si="9"/>
        <v>1351</v>
      </c>
      <c r="BE15" s="222">
        <f t="shared" si="9"/>
        <v>620</v>
      </c>
      <c r="BF15" s="222">
        <f t="shared" si="9"/>
        <v>38</v>
      </c>
      <c r="BG15" s="222">
        <f t="shared" si="9"/>
        <v>1579</v>
      </c>
      <c r="BH15" s="222">
        <f t="shared" si="9"/>
        <v>1206</v>
      </c>
      <c r="BI15" s="222">
        <f t="shared" si="9"/>
        <v>1078</v>
      </c>
      <c r="BJ15" s="222">
        <f t="shared" si="9"/>
        <v>1078</v>
      </c>
      <c r="BK15" s="222">
        <f t="shared" si="9"/>
        <v>1078</v>
      </c>
      <c r="BL15" s="222">
        <f t="shared" si="9"/>
        <v>1078</v>
      </c>
      <c r="BM15" s="222">
        <f t="shared" si="9"/>
        <v>0</v>
      </c>
      <c r="BN15" s="222">
        <f t="shared" si="9"/>
        <v>0</v>
      </c>
      <c r="BO15" s="222">
        <f t="shared" si="9"/>
        <v>0</v>
      </c>
      <c r="BP15" s="222">
        <f t="shared" si="9"/>
        <v>93</v>
      </c>
      <c r="BQ15" s="222">
        <f t="shared" si="9"/>
        <v>93</v>
      </c>
      <c r="BR15" s="133">
        <f t="shared" si="8"/>
        <v>16493</v>
      </c>
    </row>
    <row r="16" spans="1:70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8"/>
      <c r="Q16" s="219" t="s">
        <v>936</v>
      </c>
      <c r="R16" s="223">
        <f t="shared" ref="R16:BQ16" si="10">IF(ISNUMBER(R15),(IF(R15&gt;0,(100/(R13+R14))*R13,"-")),"-")</f>
        <v>95.604395604395606</v>
      </c>
      <c r="S16" s="223">
        <f t="shared" si="10"/>
        <v>95.604395604395606</v>
      </c>
      <c r="T16" s="223">
        <f t="shared" si="10"/>
        <v>95.604395604395606</v>
      </c>
      <c r="U16" s="223">
        <f t="shared" si="10"/>
        <v>95.604395604395606</v>
      </c>
      <c r="V16" s="223">
        <f t="shared" si="10"/>
        <v>100</v>
      </c>
      <c r="W16" s="223">
        <f t="shared" si="10"/>
        <v>100</v>
      </c>
      <c r="X16" s="223">
        <f t="shared" si="10"/>
        <v>100</v>
      </c>
      <c r="Y16" s="223">
        <f t="shared" si="10"/>
        <v>100</v>
      </c>
      <c r="Z16" s="223" t="str">
        <f t="shared" si="10"/>
        <v>-</v>
      </c>
      <c r="AA16" s="223" t="str">
        <f t="shared" si="10"/>
        <v>-</v>
      </c>
      <c r="AB16" s="223" t="str">
        <f t="shared" si="10"/>
        <v>-</v>
      </c>
      <c r="AC16" s="223" t="str">
        <f t="shared" si="10"/>
        <v>-</v>
      </c>
      <c r="AD16" s="223" t="str">
        <f t="shared" si="10"/>
        <v>-</v>
      </c>
      <c r="AE16" s="223" t="str">
        <f t="shared" si="10"/>
        <v>-</v>
      </c>
      <c r="AF16" s="223" t="str">
        <f t="shared" si="10"/>
        <v>-</v>
      </c>
      <c r="AG16" s="223">
        <f t="shared" si="10"/>
        <v>50</v>
      </c>
      <c r="AH16" s="223">
        <f t="shared" si="10"/>
        <v>50</v>
      </c>
      <c r="AI16" s="223" t="str">
        <f t="shared" si="10"/>
        <v>-</v>
      </c>
      <c r="AJ16" s="223">
        <f t="shared" si="10"/>
        <v>0</v>
      </c>
      <c r="AK16" s="223" t="str">
        <f t="shared" si="10"/>
        <v>-</v>
      </c>
      <c r="AL16" s="223" t="str">
        <f t="shared" si="10"/>
        <v>-</v>
      </c>
      <c r="AM16" s="223">
        <f t="shared" si="10"/>
        <v>0</v>
      </c>
      <c r="AN16" s="223">
        <f t="shared" si="10"/>
        <v>100</v>
      </c>
      <c r="AO16" s="223">
        <f t="shared" si="10"/>
        <v>100</v>
      </c>
      <c r="AP16" s="223">
        <f t="shared" si="10"/>
        <v>88.571428571428569</v>
      </c>
      <c r="AQ16" s="223">
        <f t="shared" si="10"/>
        <v>89.671361502347423</v>
      </c>
      <c r="AR16" s="223">
        <f t="shared" si="10"/>
        <v>78.481012658227854</v>
      </c>
      <c r="AS16" s="223">
        <f t="shared" si="10"/>
        <v>97.183098591549282</v>
      </c>
      <c r="AT16" s="223">
        <f t="shared" si="10"/>
        <v>97.658862876254176</v>
      </c>
      <c r="AU16" s="223">
        <f t="shared" si="10"/>
        <v>98.755186721991706</v>
      </c>
      <c r="AV16" s="223">
        <f t="shared" si="10"/>
        <v>89.189189189189193</v>
      </c>
      <c r="AW16" s="223">
        <f t="shared" si="10"/>
        <v>87.515451174289254</v>
      </c>
      <c r="AX16" s="223">
        <f t="shared" si="10"/>
        <v>91.612903225806448</v>
      </c>
      <c r="AY16" s="223">
        <f t="shared" si="10"/>
        <v>87.30158730158729</v>
      </c>
      <c r="AZ16" s="223">
        <f t="shared" si="10"/>
        <v>94.889502762430951</v>
      </c>
      <c r="BA16" s="223">
        <f t="shared" si="10"/>
        <v>63.141361256544499</v>
      </c>
      <c r="BB16" s="223">
        <f t="shared" si="10"/>
        <v>69.892473118279568</v>
      </c>
      <c r="BC16" s="223">
        <f t="shared" si="10"/>
        <v>66.002844950213372</v>
      </c>
      <c r="BD16" s="223">
        <f t="shared" si="10"/>
        <v>75.573649148778685</v>
      </c>
      <c r="BE16" s="223">
        <f t="shared" si="10"/>
        <v>71.612903225806448</v>
      </c>
      <c r="BF16" s="223">
        <f t="shared" si="10"/>
        <v>52.631578947368425</v>
      </c>
      <c r="BG16" s="223">
        <f t="shared" si="10"/>
        <v>40.151994933502216</v>
      </c>
      <c r="BH16" s="223">
        <f t="shared" si="10"/>
        <v>50.165837479270316</v>
      </c>
      <c r="BI16" s="223">
        <f t="shared" si="10"/>
        <v>52.411873840445267</v>
      </c>
      <c r="BJ16" s="223">
        <f t="shared" si="10"/>
        <v>52.411873840445267</v>
      </c>
      <c r="BK16" s="223">
        <f t="shared" si="10"/>
        <v>52.411873840445267</v>
      </c>
      <c r="BL16" s="223">
        <f t="shared" si="10"/>
        <v>52.411873840445267</v>
      </c>
      <c r="BM16" s="223" t="str">
        <f t="shared" si="10"/>
        <v>-</v>
      </c>
      <c r="BN16" s="223" t="str">
        <f t="shared" si="10"/>
        <v>-</v>
      </c>
      <c r="BO16" s="223" t="str">
        <f t="shared" si="10"/>
        <v>-</v>
      </c>
      <c r="BP16" s="223">
        <f t="shared" si="10"/>
        <v>60.215053763440856</v>
      </c>
      <c r="BQ16" s="223">
        <f t="shared" si="10"/>
        <v>60.215053763440856</v>
      </c>
      <c r="BR16" s="270">
        <f t="shared" ref="BR16:BR17" si="11">AVERAGE(R16:BQ16)</f>
        <v>74.423010588233609</v>
      </c>
    </row>
    <row r="17" spans="1:70" x14ac:dyDescent="0.2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9"/>
      <c r="Q17" s="224" t="s">
        <v>937</v>
      </c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122" t="e">
        <f t="shared" si="11"/>
        <v>#DIV/0!</v>
      </c>
    </row>
    <row r="18" spans="1:70" ht="12.75" customHeight="1" x14ac:dyDescent="0.2">
      <c r="A18" s="311" t="s">
        <v>18</v>
      </c>
      <c r="B18" s="304">
        <v>4</v>
      </c>
      <c r="C18" s="304" t="s">
        <v>566</v>
      </c>
      <c r="D18" s="304" t="s">
        <v>133</v>
      </c>
      <c r="E18" s="304" t="s">
        <v>644</v>
      </c>
      <c r="F18" s="304" t="s">
        <v>645</v>
      </c>
      <c r="G18" s="304" t="s">
        <v>797</v>
      </c>
      <c r="H18" s="305" t="s">
        <v>798</v>
      </c>
      <c r="I18" s="304" t="s">
        <v>799</v>
      </c>
      <c r="J18" s="307">
        <v>50</v>
      </c>
      <c r="K18" s="307" t="s">
        <v>800</v>
      </c>
      <c r="L18" s="307"/>
      <c r="M18" s="307"/>
      <c r="N18" s="307" t="s">
        <v>1430</v>
      </c>
      <c r="O18" s="307" t="s">
        <v>1431</v>
      </c>
      <c r="P18" s="309" t="s">
        <v>1432</v>
      </c>
      <c r="Q18" s="219" t="s">
        <v>934</v>
      </c>
      <c r="R18" s="230">
        <v>124</v>
      </c>
      <c r="S18" s="230">
        <v>124</v>
      </c>
      <c r="T18" s="230">
        <v>124</v>
      </c>
      <c r="U18" s="230">
        <v>124</v>
      </c>
      <c r="V18" s="230">
        <v>2</v>
      </c>
      <c r="W18" s="230">
        <v>2</v>
      </c>
      <c r="X18" s="230">
        <v>2</v>
      </c>
      <c r="Y18" s="230">
        <v>3</v>
      </c>
      <c r="Z18" s="230">
        <v>1</v>
      </c>
      <c r="AA18" s="230">
        <v>1</v>
      </c>
      <c r="AB18" s="230">
        <v>1</v>
      </c>
      <c r="AC18" s="230">
        <v>1</v>
      </c>
      <c r="AD18" s="230">
        <v>2</v>
      </c>
      <c r="AE18" s="230">
        <v>1</v>
      </c>
      <c r="AF18" s="230">
        <v>2</v>
      </c>
      <c r="AG18" s="230">
        <v>2</v>
      </c>
      <c r="AH18" s="230">
        <v>2</v>
      </c>
      <c r="AI18" s="230">
        <v>0</v>
      </c>
      <c r="AJ18" s="230">
        <v>0</v>
      </c>
      <c r="AK18" s="230">
        <v>0</v>
      </c>
      <c r="AL18" s="230">
        <v>0</v>
      </c>
      <c r="AM18" s="230">
        <v>2</v>
      </c>
      <c r="AN18" s="230">
        <v>0</v>
      </c>
      <c r="AO18" s="230">
        <v>6</v>
      </c>
      <c r="AP18" s="230">
        <v>26</v>
      </c>
      <c r="AQ18" s="230">
        <v>66</v>
      </c>
      <c r="AR18" s="230">
        <v>55</v>
      </c>
      <c r="AS18" s="230">
        <v>19</v>
      </c>
      <c r="AT18" s="230">
        <v>120</v>
      </c>
      <c r="AU18" s="230">
        <v>515</v>
      </c>
      <c r="AV18" s="230">
        <v>719</v>
      </c>
      <c r="AW18" s="230">
        <v>534</v>
      </c>
      <c r="AX18" s="230">
        <v>265</v>
      </c>
      <c r="AY18" s="230">
        <v>227</v>
      </c>
      <c r="AZ18" s="230">
        <v>396</v>
      </c>
      <c r="BA18" s="230">
        <v>410</v>
      </c>
      <c r="BB18" s="230">
        <v>508</v>
      </c>
      <c r="BC18" s="230">
        <v>1148</v>
      </c>
      <c r="BD18" s="230">
        <v>733</v>
      </c>
      <c r="BE18" s="230">
        <v>1010</v>
      </c>
      <c r="BF18" s="230">
        <v>393</v>
      </c>
      <c r="BG18" s="230">
        <v>1237</v>
      </c>
      <c r="BH18" s="230">
        <v>2360</v>
      </c>
      <c r="BI18" s="230">
        <v>260</v>
      </c>
      <c r="BJ18" s="230">
        <v>260</v>
      </c>
      <c r="BK18" s="230">
        <v>260</v>
      </c>
      <c r="BL18" s="230">
        <v>260</v>
      </c>
      <c r="BM18" s="230">
        <v>0</v>
      </c>
      <c r="BN18" s="230">
        <v>0</v>
      </c>
      <c r="BO18" s="230">
        <v>15</v>
      </c>
      <c r="BP18" s="230">
        <v>15</v>
      </c>
      <c r="BQ18" s="230">
        <v>15</v>
      </c>
      <c r="BR18" s="132">
        <f t="shared" ref="BR18:BR20" si="12">SUM(R18:BQ18)</f>
        <v>12352</v>
      </c>
    </row>
    <row r="19" spans="1:70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8"/>
      <c r="Q19" s="219" t="s">
        <v>935</v>
      </c>
      <c r="R19" s="230"/>
      <c r="S19" s="230"/>
      <c r="T19" s="230"/>
      <c r="U19" s="230"/>
      <c r="V19" s="230">
        <v>3</v>
      </c>
      <c r="W19" s="230">
        <v>4</v>
      </c>
      <c r="X19" s="230">
        <v>4</v>
      </c>
      <c r="Y19" s="230">
        <v>4</v>
      </c>
      <c r="Z19" s="230">
        <v>1</v>
      </c>
      <c r="AA19" s="230">
        <v>2</v>
      </c>
      <c r="AB19" s="230">
        <v>1</v>
      </c>
      <c r="AC19" s="230">
        <v>2</v>
      </c>
      <c r="AD19" s="230">
        <v>2</v>
      </c>
      <c r="AE19" s="230">
        <v>4</v>
      </c>
      <c r="AF19" s="230">
        <v>5</v>
      </c>
      <c r="AG19" s="230">
        <v>4</v>
      </c>
      <c r="AH19" s="230">
        <v>5</v>
      </c>
      <c r="AI19" s="230">
        <v>0</v>
      </c>
      <c r="AJ19" s="230">
        <v>2</v>
      </c>
      <c r="AK19" s="230">
        <v>0</v>
      </c>
      <c r="AL19" s="230">
        <v>1</v>
      </c>
      <c r="AM19" s="230">
        <v>1</v>
      </c>
      <c r="AN19" s="230">
        <v>1</v>
      </c>
      <c r="AO19" s="230">
        <v>4</v>
      </c>
      <c r="AP19" s="230">
        <v>4</v>
      </c>
      <c r="AQ19" s="230">
        <v>3</v>
      </c>
      <c r="AR19" s="230">
        <v>8</v>
      </c>
      <c r="AS19" s="230">
        <v>2</v>
      </c>
      <c r="AT19" s="230">
        <v>6</v>
      </c>
      <c r="AU19" s="230">
        <v>7</v>
      </c>
      <c r="AV19" s="230">
        <v>72</v>
      </c>
      <c r="AW19" s="230">
        <v>92</v>
      </c>
      <c r="AX19" s="230">
        <v>25</v>
      </c>
      <c r="AY19" s="230">
        <v>51</v>
      </c>
      <c r="AZ19" s="230">
        <v>112</v>
      </c>
      <c r="BA19" s="230">
        <v>371</v>
      </c>
      <c r="BB19" s="230">
        <v>297</v>
      </c>
      <c r="BC19" s="230">
        <v>693</v>
      </c>
      <c r="BD19" s="230">
        <v>466</v>
      </c>
      <c r="BE19" s="230">
        <v>721</v>
      </c>
      <c r="BF19" s="230">
        <v>272</v>
      </c>
      <c r="BG19" s="230">
        <v>883</v>
      </c>
      <c r="BH19" s="230">
        <v>1463</v>
      </c>
      <c r="BI19" s="230">
        <v>273</v>
      </c>
      <c r="BJ19" s="230">
        <v>273</v>
      </c>
      <c r="BK19" s="230">
        <v>273</v>
      </c>
      <c r="BL19" s="230">
        <v>273</v>
      </c>
      <c r="BM19" s="230">
        <v>0</v>
      </c>
      <c r="BN19" s="230">
        <v>0</v>
      </c>
      <c r="BO19" s="230">
        <v>30</v>
      </c>
      <c r="BP19" s="230">
        <v>30</v>
      </c>
      <c r="BQ19" s="230">
        <v>30</v>
      </c>
      <c r="BR19" s="132">
        <f t="shared" si="12"/>
        <v>6780</v>
      </c>
    </row>
    <row r="20" spans="1:70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8"/>
      <c r="Q20" s="221" t="s">
        <v>633</v>
      </c>
      <c r="R20" s="222">
        <f t="shared" ref="R20:BQ20" si="13">IF(ISBLANK(R18),"-",R18+R19)</f>
        <v>124</v>
      </c>
      <c r="S20" s="222">
        <f t="shared" si="13"/>
        <v>124</v>
      </c>
      <c r="T20" s="222">
        <f t="shared" si="13"/>
        <v>124</v>
      </c>
      <c r="U20" s="222">
        <f t="shared" si="13"/>
        <v>124</v>
      </c>
      <c r="V20" s="222">
        <f t="shared" si="13"/>
        <v>5</v>
      </c>
      <c r="W20" s="222">
        <f t="shared" si="13"/>
        <v>6</v>
      </c>
      <c r="X20" s="222">
        <f t="shared" si="13"/>
        <v>6</v>
      </c>
      <c r="Y20" s="222">
        <f t="shared" si="13"/>
        <v>7</v>
      </c>
      <c r="Z20" s="222">
        <f t="shared" si="13"/>
        <v>2</v>
      </c>
      <c r="AA20" s="222">
        <f t="shared" si="13"/>
        <v>3</v>
      </c>
      <c r="AB20" s="222">
        <f t="shared" si="13"/>
        <v>2</v>
      </c>
      <c r="AC20" s="222">
        <f t="shared" si="13"/>
        <v>3</v>
      </c>
      <c r="AD20" s="222">
        <f t="shared" si="13"/>
        <v>4</v>
      </c>
      <c r="AE20" s="222">
        <f t="shared" si="13"/>
        <v>5</v>
      </c>
      <c r="AF20" s="222">
        <f t="shared" si="13"/>
        <v>7</v>
      </c>
      <c r="AG20" s="222">
        <f t="shared" si="13"/>
        <v>6</v>
      </c>
      <c r="AH20" s="222">
        <f t="shared" si="13"/>
        <v>7</v>
      </c>
      <c r="AI20" s="222">
        <f t="shared" si="13"/>
        <v>0</v>
      </c>
      <c r="AJ20" s="222">
        <f t="shared" si="13"/>
        <v>2</v>
      </c>
      <c r="AK20" s="222">
        <f t="shared" si="13"/>
        <v>0</v>
      </c>
      <c r="AL20" s="222">
        <f t="shared" si="13"/>
        <v>1</v>
      </c>
      <c r="AM20" s="222">
        <f t="shared" si="13"/>
        <v>3</v>
      </c>
      <c r="AN20" s="222">
        <f t="shared" si="13"/>
        <v>1</v>
      </c>
      <c r="AO20" s="222">
        <f t="shared" si="13"/>
        <v>10</v>
      </c>
      <c r="AP20" s="222">
        <f t="shared" si="13"/>
        <v>30</v>
      </c>
      <c r="AQ20" s="222">
        <f t="shared" si="13"/>
        <v>69</v>
      </c>
      <c r="AR20" s="222">
        <f t="shared" si="13"/>
        <v>63</v>
      </c>
      <c r="AS20" s="222">
        <f t="shared" si="13"/>
        <v>21</v>
      </c>
      <c r="AT20" s="222">
        <f t="shared" si="13"/>
        <v>126</v>
      </c>
      <c r="AU20" s="222">
        <f t="shared" si="13"/>
        <v>522</v>
      </c>
      <c r="AV20" s="222">
        <f t="shared" si="13"/>
        <v>791</v>
      </c>
      <c r="AW20" s="222">
        <f t="shared" si="13"/>
        <v>626</v>
      </c>
      <c r="AX20" s="222">
        <f t="shared" si="13"/>
        <v>290</v>
      </c>
      <c r="AY20" s="222">
        <f t="shared" si="13"/>
        <v>278</v>
      </c>
      <c r="AZ20" s="222">
        <f t="shared" si="13"/>
        <v>508</v>
      </c>
      <c r="BA20" s="222">
        <f t="shared" si="13"/>
        <v>781</v>
      </c>
      <c r="BB20" s="222">
        <f t="shared" si="13"/>
        <v>805</v>
      </c>
      <c r="BC20" s="222">
        <f t="shared" si="13"/>
        <v>1841</v>
      </c>
      <c r="BD20" s="222">
        <f t="shared" si="13"/>
        <v>1199</v>
      </c>
      <c r="BE20" s="222">
        <f t="shared" si="13"/>
        <v>1731</v>
      </c>
      <c r="BF20" s="222">
        <f t="shared" si="13"/>
        <v>665</v>
      </c>
      <c r="BG20" s="222">
        <f t="shared" si="13"/>
        <v>2120</v>
      </c>
      <c r="BH20" s="222">
        <f t="shared" si="13"/>
        <v>3823</v>
      </c>
      <c r="BI20" s="222">
        <f t="shared" si="13"/>
        <v>533</v>
      </c>
      <c r="BJ20" s="222">
        <f t="shared" si="13"/>
        <v>533</v>
      </c>
      <c r="BK20" s="222">
        <f t="shared" si="13"/>
        <v>533</v>
      </c>
      <c r="BL20" s="222">
        <f t="shared" si="13"/>
        <v>533</v>
      </c>
      <c r="BM20" s="222">
        <f t="shared" si="13"/>
        <v>0</v>
      </c>
      <c r="BN20" s="222">
        <f t="shared" si="13"/>
        <v>0</v>
      </c>
      <c r="BO20" s="222">
        <f t="shared" si="13"/>
        <v>45</v>
      </c>
      <c r="BP20" s="222">
        <f t="shared" si="13"/>
        <v>45</v>
      </c>
      <c r="BQ20" s="222">
        <f t="shared" si="13"/>
        <v>45</v>
      </c>
      <c r="BR20" s="133">
        <f t="shared" si="12"/>
        <v>19132</v>
      </c>
    </row>
    <row r="21" spans="1:70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8"/>
      <c r="Q21" s="219" t="s">
        <v>936</v>
      </c>
      <c r="R21" s="223">
        <f t="shared" ref="R21:BQ21" si="14">IF(ISNUMBER(R20),(IF(R20&gt;0,(100/(R18+R19))*R18,"-")),"-")</f>
        <v>100</v>
      </c>
      <c r="S21" s="223">
        <f t="shared" si="14"/>
        <v>100</v>
      </c>
      <c r="T21" s="223">
        <f t="shared" si="14"/>
        <v>100</v>
      </c>
      <c r="U21" s="223">
        <f t="shared" si="14"/>
        <v>100</v>
      </c>
      <c r="V21" s="223">
        <f t="shared" si="14"/>
        <v>40</v>
      </c>
      <c r="W21" s="223">
        <f t="shared" si="14"/>
        <v>33.333333333333336</v>
      </c>
      <c r="X21" s="223">
        <f t="shared" si="14"/>
        <v>33.333333333333336</v>
      </c>
      <c r="Y21" s="223">
        <f t="shared" si="14"/>
        <v>42.857142857142861</v>
      </c>
      <c r="Z21" s="223">
        <f t="shared" si="14"/>
        <v>50</v>
      </c>
      <c r="AA21" s="223">
        <f t="shared" si="14"/>
        <v>33.333333333333336</v>
      </c>
      <c r="AB21" s="223">
        <f t="shared" si="14"/>
        <v>50</v>
      </c>
      <c r="AC21" s="223">
        <f t="shared" si="14"/>
        <v>33.333333333333336</v>
      </c>
      <c r="AD21" s="223">
        <f t="shared" si="14"/>
        <v>50</v>
      </c>
      <c r="AE21" s="223">
        <f t="shared" si="14"/>
        <v>20</v>
      </c>
      <c r="AF21" s="223">
        <f t="shared" si="14"/>
        <v>28.571428571428573</v>
      </c>
      <c r="AG21" s="223">
        <f t="shared" si="14"/>
        <v>33.333333333333336</v>
      </c>
      <c r="AH21" s="223">
        <f t="shared" si="14"/>
        <v>28.571428571428573</v>
      </c>
      <c r="AI21" s="223" t="str">
        <f t="shared" si="14"/>
        <v>-</v>
      </c>
      <c r="AJ21" s="223">
        <f t="shared" si="14"/>
        <v>0</v>
      </c>
      <c r="AK21" s="223" t="str">
        <f t="shared" si="14"/>
        <v>-</v>
      </c>
      <c r="AL21" s="223">
        <f t="shared" si="14"/>
        <v>0</v>
      </c>
      <c r="AM21" s="223">
        <f t="shared" si="14"/>
        <v>66.666666666666671</v>
      </c>
      <c r="AN21" s="223">
        <f t="shared" si="14"/>
        <v>0</v>
      </c>
      <c r="AO21" s="223">
        <f t="shared" si="14"/>
        <v>60</v>
      </c>
      <c r="AP21" s="223">
        <f t="shared" si="14"/>
        <v>86.666666666666671</v>
      </c>
      <c r="AQ21" s="223">
        <f t="shared" si="14"/>
        <v>95.652173913043484</v>
      </c>
      <c r="AR21" s="223">
        <f t="shared" si="14"/>
        <v>87.30158730158729</v>
      </c>
      <c r="AS21" s="223">
        <f t="shared" si="14"/>
        <v>90.476190476190482</v>
      </c>
      <c r="AT21" s="223">
        <f t="shared" si="14"/>
        <v>95.238095238095227</v>
      </c>
      <c r="AU21" s="223">
        <f t="shared" si="14"/>
        <v>98.659003831417621</v>
      </c>
      <c r="AV21" s="223">
        <f t="shared" si="14"/>
        <v>90.89759797724399</v>
      </c>
      <c r="AW21" s="223">
        <f t="shared" si="14"/>
        <v>85.303514376996802</v>
      </c>
      <c r="AX21" s="223">
        <f t="shared" si="14"/>
        <v>91.379310344827587</v>
      </c>
      <c r="AY21" s="223">
        <f t="shared" si="14"/>
        <v>81.654676258992808</v>
      </c>
      <c r="AZ21" s="223">
        <f t="shared" si="14"/>
        <v>77.952755905511822</v>
      </c>
      <c r="BA21" s="223">
        <f t="shared" si="14"/>
        <v>52.496798975672213</v>
      </c>
      <c r="BB21" s="223">
        <f t="shared" si="14"/>
        <v>63.105590062111801</v>
      </c>
      <c r="BC21" s="223">
        <f t="shared" si="14"/>
        <v>62.357414448669203</v>
      </c>
      <c r="BD21" s="223">
        <f t="shared" si="14"/>
        <v>61.13427856547122</v>
      </c>
      <c r="BE21" s="223">
        <f t="shared" si="14"/>
        <v>58.347775852108612</v>
      </c>
      <c r="BF21" s="223">
        <f t="shared" si="14"/>
        <v>59.097744360902254</v>
      </c>
      <c r="BG21" s="223">
        <f t="shared" si="14"/>
        <v>58.34905660377359</v>
      </c>
      <c r="BH21" s="223">
        <f t="shared" si="14"/>
        <v>61.731624378760138</v>
      </c>
      <c r="BI21" s="223">
        <f t="shared" si="14"/>
        <v>48.780487804878049</v>
      </c>
      <c r="BJ21" s="223">
        <f t="shared" si="14"/>
        <v>48.780487804878049</v>
      </c>
      <c r="BK21" s="223">
        <f t="shared" si="14"/>
        <v>48.780487804878049</v>
      </c>
      <c r="BL21" s="223">
        <f t="shared" si="14"/>
        <v>48.780487804878049</v>
      </c>
      <c r="BM21" s="223" t="str">
        <f t="shared" si="14"/>
        <v>-</v>
      </c>
      <c r="BN21" s="223" t="str">
        <f t="shared" si="14"/>
        <v>-</v>
      </c>
      <c r="BO21" s="223">
        <f t="shared" si="14"/>
        <v>33.333333333333336</v>
      </c>
      <c r="BP21" s="223">
        <f t="shared" si="14"/>
        <v>33.333333333333336</v>
      </c>
      <c r="BQ21" s="223">
        <f t="shared" si="14"/>
        <v>33.333333333333336</v>
      </c>
      <c r="BR21" s="270">
        <f t="shared" ref="BR21:BR22" si="15">AVERAGE(R21:BQ21)</f>
        <v>57.422023751893526</v>
      </c>
    </row>
    <row r="22" spans="1:70" x14ac:dyDescent="0.2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9"/>
      <c r="Q22" s="224" t="s">
        <v>937</v>
      </c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122" t="e">
        <f t="shared" si="15"/>
        <v>#DIV/0!</v>
      </c>
    </row>
    <row r="23" spans="1:70" s="43" customFormat="1" ht="12.75" customHeight="1" x14ac:dyDescent="0.2">
      <c r="A23" s="310" t="s">
        <v>18</v>
      </c>
      <c r="B23" s="304">
        <v>5</v>
      </c>
      <c r="C23" s="304" t="s">
        <v>566</v>
      </c>
      <c r="D23" s="304" t="s">
        <v>133</v>
      </c>
      <c r="E23" s="304" t="s">
        <v>801</v>
      </c>
      <c r="F23" s="304" t="s">
        <v>802</v>
      </c>
      <c r="G23" s="304" t="s">
        <v>1144</v>
      </c>
      <c r="H23" s="305" t="s">
        <v>803</v>
      </c>
      <c r="I23" s="304" t="s">
        <v>804</v>
      </c>
      <c r="J23" s="307">
        <v>400</v>
      </c>
      <c r="K23" s="307" t="s">
        <v>805</v>
      </c>
      <c r="L23" s="307"/>
      <c r="M23" s="307"/>
      <c r="N23" s="307"/>
      <c r="O23" s="307"/>
      <c r="P23" s="309"/>
      <c r="Q23" s="219" t="s">
        <v>934</v>
      </c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>
        <v>0</v>
      </c>
      <c r="AI23" s="230">
        <v>0</v>
      </c>
      <c r="AJ23" s="230">
        <v>0</v>
      </c>
      <c r="AK23" s="230">
        <v>0</v>
      </c>
      <c r="AL23" s="230">
        <v>0</v>
      </c>
      <c r="AM23" s="230">
        <v>0</v>
      </c>
      <c r="AN23" s="230">
        <v>0</v>
      </c>
      <c r="AO23" s="230">
        <v>0</v>
      </c>
      <c r="AP23" s="230">
        <v>1</v>
      </c>
      <c r="AQ23" s="230">
        <v>15</v>
      </c>
      <c r="AR23" s="230">
        <v>23</v>
      </c>
      <c r="AS23" s="230">
        <v>12</v>
      </c>
      <c r="AT23" s="230">
        <v>63</v>
      </c>
      <c r="AU23" s="230">
        <v>70</v>
      </c>
      <c r="AV23" s="230">
        <v>25</v>
      </c>
      <c r="AW23" s="230">
        <v>39</v>
      </c>
      <c r="AX23" s="230">
        <v>43</v>
      </c>
      <c r="AY23" s="230">
        <v>22</v>
      </c>
      <c r="AZ23" s="230">
        <v>23</v>
      </c>
      <c r="BA23" s="230">
        <v>34</v>
      </c>
      <c r="BB23" s="230">
        <v>97</v>
      </c>
      <c r="BC23" s="230">
        <v>77</v>
      </c>
      <c r="BD23" s="230">
        <v>70</v>
      </c>
      <c r="BE23" s="230">
        <v>17</v>
      </c>
      <c r="BF23" s="230">
        <v>27</v>
      </c>
      <c r="BG23" s="230">
        <v>86</v>
      </c>
      <c r="BH23" s="230">
        <v>661</v>
      </c>
      <c r="BI23" s="230">
        <v>24</v>
      </c>
      <c r="BJ23" s="230">
        <v>24</v>
      </c>
      <c r="BK23" s="230">
        <v>24</v>
      </c>
      <c r="BL23" s="230">
        <v>24</v>
      </c>
      <c r="BM23" s="230">
        <v>0</v>
      </c>
      <c r="BN23" s="230">
        <v>0</v>
      </c>
      <c r="BO23" s="230">
        <v>0</v>
      </c>
      <c r="BP23" s="230">
        <v>0</v>
      </c>
      <c r="BQ23" s="230">
        <v>0</v>
      </c>
      <c r="BR23" s="132">
        <f t="shared" ref="BR23:BR25" si="16">SUM(R23:BQ23)</f>
        <v>1501</v>
      </c>
    </row>
    <row r="24" spans="1:70" s="43" customForma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8"/>
      <c r="Q24" s="219" t="s">
        <v>935</v>
      </c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>
        <v>0</v>
      </c>
      <c r="AI24" s="230">
        <v>0</v>
      </c>
      <c r="AJ24" s="230">
        <v>0</v>
      </c>
      <c r="AK24" s="230">
        <v>0</v>
      </c>
      <c r="AL24" s="230">
        <v>0</v>
      </c>
      <c r="AM24" s="230">
        <v>0</v>
      </c>
      <c r="AN24" s="230">
        <v>0</v>
      </c>
      <c r="AO24" s="230">
        <v>0</v>
      </c>
      <c r="AP24" s="230">
        <v>0</v>
      </c>
      <c r="AQ24" s="230">
        <v>1</v>
      </c>
      <c r="AR24" s="230">
        <v>4</v>
      </c>
      <c r="AS24" s="230">
        <v>2</v>
      </c>
      <c r="AT24" s="230">
        <v>3</v>
      </c>
      <c r="AU24" s="230">
        <v>4</v>
      </c>
      <c r="AV24" s="230">
        <v>1</v>
      </c>
      <c r="AW24" s="230">
        <v>21</v>
      </c>
      <c r="AX24" s="230">
        <v>8</v>
      </c>
      <c r="AY24" s="230">
        <v>22</v>
      </c>
      <c r="AZ24" s="230">
        <v>61</v>
      </c>
      <c r="BA24" s="230">
        <v>66</v>
      </c>
      <c r="BB24" s="230">
        <v>131</v>
      </c>
      <c r="BC24" s="230">
        <v>34</v>
      </c>
      <c r="BD24" s="230">
        <v>47</v>
      </c>
      <c r="BE24" s="230">
        <v>131</v>
      </c>
      <c r="BF24" s="230">
        <v>7</v>
      </c>
      <c r="BG24" s="230">
        <v>71</v>
      </c>
      <c r="BH24" s="230">
        <v>815</v>
      </c>
      <c r="BI24" s="230">
        <v>27</v>
      </c>
      <c r="BJ24" s="230">
        <v>27</v>
      </c>
      <c r="BK24" s="230">
        <v>27</v>
      </c>
      <c r="BL24" s="230">
        <v>27</v>
      </c>
      <c r="BM24" s="230">
        <v>0</v>
      </c>
      <c r="BN24" s="230">
        <v>0</v>
      </c>
      <c r="BO24" s="230">
        <v>0</v>
      </c>
      <c r="BP24" s="230">
        <v>0</v>
      </c>
      <c r="BQ24" s="230">
        <v>0</v>
      </c>
      <c r="BR24" s="132">
        <f t="shared" si="16"/>
        <v>1537</v>
      </c>
    </row>
    <row r="25" spans="1:70" s="43" customForma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8"/>
      <c r="Q25" s="221" t="s">
        <v>633</v>
      </c>
      <c r="R25" s="222" t="str">
        <f t="shared" ref="R25:BQ25" si="17">IF(ISBLANK(R23),"-",R23+R24)</f>
        <v>-</v>
      </c>
      <c r="S25" s="222" t="str">
        <f t="shared" si="17"/>
        <v>-</v>
      </c>
      <c r="T25" s="222" t="str">
        <f t="shared" si="17"/>
        <v>-</v>
      </c>
      <c r="U25" s="222" t="str">
        <f t="shared" si="17"/>
        <v>-</v>
      </c>
      <c r="V25" s="222" t="str">
        <f t="shared" si="17"/>
        <v>-</v>
      </c>
      <c r="W25" s="222" t="str">
        <f t="shared" si="17"/>
        <v>-</v>
      </c>
      <c r="X25" s="222" t="str">
        <f t="shared" si="17"/>
        <v>-</v>
      </c>
      <c r="Y25" s="222" t="str">
        <f t="shared" si="17"/>
        <v>-</v>
      </c>
      <c r="Z25" s="222" t="str">
        <f t="shared" si="17"/>
        <v>-</v>
      </c>
      <c r="AA25" s="222" t="str">
        <f t="shared" si="17"/>
        <v>-</v>
      </c>
      <c r="AB25" s="222" t="str">
        <f t="shared" si="17"/>
        <v>-</v>
      </c>
      <c r="AC25" s="222" t="str">
        <f t="shared" si="17"/>
        <v>-</v>
      </c>
      <c r="AD25" s="222" t="str">
        <f t="shared" si="17"/>
        <v>-</v>
      </c>
      <c r="AE25" s="222" t="str">
        <f t="shared" si="17"/>
        <v>-</v>
      </c>
      <c r="AF25" s="222" t="str">
        <f t="shared" si="17"/>
        <v>-</v>
      </c>
      <c r="AG25" s="222" t="str">
        <f t="shared" si="17"/>
        <v>-</v>
      </c>
      <c r="AH25" s="222">
        <f t="shared" si="17"/>
        <v>0</v>
      </c>
      <c r="AI25" s="222">
        <f t="shared" si="17"/>
        <v>0</v>
      </c>
      <c r="AJ25" s="222">
        <f t="shared" si="17"/>
        <v>0</v>
      </c>
      <c r="AK25" s="222">
        <f t="shared" si="17"/>
        <v>0</v>
      </c>
      <c r="AL25" s="222">
        <f t="shared" si="17"/>
        <v>0</v>
      </c>
      <c r="AM25" s="222">
        <f t="shared" si="17"/>
        <v>0</v>
      </c>
      <c r="AN25" s="222">
        <f t="shared" si="17"/>
        <v>0</v>
      </c>
      <c r="AO25" s="222">
        <f t="shared" si="17"/>
        <v>0</v>
      </c>
      <c r="AP25" s="222">
        <f t="shared" si="17"/>
        <v>1</v>
      </c>
      <c r="AQ25" s="222">
        <f t="shared" si="17"/>
        <v>16</v>
      </c>
      <c r="AR25" s="222">
        <f t="shared" si="17"/>
        <v>27</v>
      </c>
      <c r="AS25" s="222">
        <f t="shared" si="17"/>
        <v>14</v>
      </c>
      <c r="AT25" s="222">
        <f t="shared" si="17"/>
        <v>66</v>
      </c>
      <c r="AU25" s="222">
        <f t="shared" si="17"/>
        <v>74</v>
      </c>
      <c r="AV25" s="222">
        <f t="shared" si="17"/>
        <v>26</v>
      </c>
      <c r="AW25" s="222">
        <f t="shared" si="17"/>
        <v>60</v>
      </c>
      <c r="AX25" s="222">
        <f t="shared" si="17"/>
        <v>51</v>
      </c>
      <c r="AY25" s="222">
        <f t="shared" si="17"/>
        <v>44</v>
      </c>
      <c r="AZ25" s="222">
        <f t="shared" si="17"/>
        <v>84</v>
      </c>
      <c r="BA25" s="222">
        <f t="shared" si="17"/>
        <v>100</v>
      </c>
      <c r="BB25" s="222">
        <f t="shared" si="17"/>
        <v>228</v>
      </c>
      <c r="BC25" s="222">
        <f t="shared" si="17"/>
        <v>111</v>
      </c>
      <c r="BD25" s="222">
        <f t="shared" si="17"/>
        <v>117</v>
      </c>
      <c r="BE25" s="222">
        <f t="shared" si="17"/>
        <v>148</v>
      </c>
      <c r="BF25" s="222">
        <f t="shared" si="17"/>
        <v>34</v>
      </c>
      <c r="BG25" s="222">
        <f t="shared" si="17"/>
        <v>157</v>
      </c>
      <c r="BH25" s="222">
        <f t="shared" si="17"/>
        <v>1476</v>
      </c>
      <c r="BI25" s="222">
        <f t="shared" si="17"/>
        <v>51</v>
      </c>
      <c r="BJ25" s="222">
        <f t="shared" si="17"/>
        <v>51</v>
      </c>
      <c r="BK25" s="222">
        <f t="shared" si="17"/>
        <v>51</v>
      </c>
      <c r="BL25" s="222">
        <f t="shared" si="17"/>
        <v>51</v>
      </c>
      <c r="BM25" s="222">
        <f t="shared" si="17"/>
        <v>0</v>
      </c>
      <c r="BN25" s="222">
        <f t="shared" si="17"/>
        <v>0</v>
      </c>
      <c r="BO25" s="222">
        <f t="shared" si="17"/>
        <v>0</v>
      </c>
      <c r="BP25" s="222">
        <f t="shared" si="17"/>
        <v>0</v>
      </c>
      <c r="BQ25" s="222">
        <f t="shared" si="17"/>
        <v>0</v>
      </c>
      <c r="BR25" s="133">
        <f t="shared" si="16"/>
        <v>3038</v>
      </c>
    </row>
    <row r="26" spans="1:70" s="43" customForma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8"/>
      <c r="Q26" s="219" t="s">
        <v>936</v>
      </c>
      <c r="R26" s="223" t="str">
        <f t="shared" ref="R26:BQ26" si="18">IF(ISNUMBER(R25),(IF(R25&gt;0,(100/(R23+R24))*R23,"-")),"-")</f>
        <v>-</v>
      </c>
      <c r="S26" s="223" t="str">
        <f t="shared" si="18"/>
        <v>-</v>
      </c>
      <c r="T26" s="223" t="str">
        <f t="shared" si="18"/>
        <v>-</v>
      </c>
      <c r="U26" s="223" t="str">
        <f t="shared" si="18"/>
        <v>-</v>
      </c>
      <c r="V26" s="223" t="str">
        <f t="shared" si="18"/>
        <v>-</v>
      </c>
      <c r="W26" s="223" t="str">
        <f t="shared" si="18"/>
        <v>-</v>
      </c>
      <c r="X26" s="223" t="str">
        <f t="shared" si="18"/>
        <v>-</v>
      </c>
      <c r="Y26" s="223" t="str">
        <f t="shared" si="18"/>
        <v>-</v>
      </c>
      <c r="Z26" s="223" t="str">
        <f t="shared" si="18"/>
        <v>-</v>
      </c>
      <c r="AA26" s="223" t="str">
        <f t="shared" si="18"/>
        <v>-</v>
      </c>
      <c r="AB26" s="223" t="str">
        <f t="shared" si="18"/>
        <v>-</v>
      </c>
      <c r="AC26" s="223" t="str">
        <f t="shared" si="18"/>
        <v>-</v>
      </c>
      <c r="AD26" s="223" t="str">
        <f t="shared" si="18"/>
        <v>-</v>
      </c>
      <c r="AE26" s="223" t="str">
        <f t="shared" si="18"/>
        <v>-</v>
      </c>
      <c r="AF26" s="223" t="str">
        <f t="shared" si="18"/>
        <v>-</v>
      </c>
      <c r="AG26" s="223" t="str">
        <f t="shared" si="18"/>
        <v>-</v>
      </c>
      <c r="AH26" s="223" t="str">
        <f t="shared" si="18"/>
        <v>-</v>
      </c>
      <c r="AI26" s="223" t="str">
        <f t="shared" si="18"/>
        <v>-</v>
      </c>
      <c r="AJ26" s="223" t="str">
        <f t="shared" si="18"/>
        <v>-</v>
      </c>
      <c r="AK26" s="223" t="str">
        <f t="shared" si="18"/>
        <v>-</v>
      </c>
      <c r="AL26" s="223" t="str">
        <f t="shared" si="18"/>
        <v>-</v>
      </c>
      <c r="AM26" s="223" t="str">
        <f t="shared" si="18"/>
        <v>-</v>
      </c>
      <c r="AN26" s="223" t="str">
        <f t="shared" si="18"/>
        <v>-</v>
      </c>
      <c r="AO26" s="223" t="str">
        <f t="shared" si="18"/>
        <v>-</v>
      </c>
      <c r="AP26" s="223">
        <f t="shared" si="18"/>
        <v>100</v>
      </c>
      <c r="AQ26" s="223">
        <f t="shared" si="18"/>
        <v>93.75</v>
      </c>
      <c r="AR26" s="223">
        <f t="shared" si="18"/>
        <v>85.18518518518519</v>
      </c>
      <c r="AS26" s="223">
        <f t="shared" si="18"/>
        <v>85.714285714285722</v>
      </c>
      <c r="AT26" s="223">
        <f t="shared" si="18"/>
        <v>95.454545454545453</v>
      </c>
      <c r="AU26" s="223">
        <f t="shared" si="18"/>
        <v>94.594594594594597</v>
      </c>
      <c r="AV26" s="223">
        <f t="shared" si="18"/>
        <v>96.15384615384616</v>
      </c>
      <c r="AW26" s="223">
        <f t="shared" si="18"/>
        <v>65</v>
      </c>
      <c r="AX26" s="223">
        <f t="shared" si="18"/>
        <v>84.313725490196077</v>
      </c>
      <c r="AY26" s="223">
        <f t="shared" si="18"/>
        <v>50.000000000000007</v>
      </c>
      <c r="AZ26" s="223">
        <f t="shared" si="18"/>
        <v>27.38095238095238</v>
      </c>
      <c r="BA26" s="223">
        <f t="shared" si="18"/>
        <v>34</v>
      </c>
      <c r="BB26" s="223">
        <f t="shared" si="18"/>
        <v>42.543859649122801</v>
      </c>
      <c r="BC26" s="223">
        <f t="shared" si="18"/>
        <v>69.369369369369366</v>
      </c>
      <c r="BD26" s="223">
        <f t="shared" si="18"/>
        <v>59.82905982905983</v>
      </c>
      <c r="BE26" s="223">
        <f t="shared" si="18"/>
        <v>11.486486486486486</v>
      </c>
      <c r="BF26" s="223">
        <f t="shared" si="18"/>
        <v>79.411764705882362</v>
      </c>
      <c r="BG26" s="223">
        <f t="shared" si="18"/>
        <v>54.777070063694268</v>
      </c>
      <c r="BH26" s="223">
        <f t="shared" si="18"/>
        <v>44.783197831978313</v>
      </c>
      <c r="BI26" s="223">
        <f t="shared" si="18"/>
        <v>47.058823529411761</v>
      </c>
      <c r="BJ26" s="223">
        <f t="shared" si="18"/>
        <v>47.058823529411761</v>
      </c>
      <c r="BK26" s="223">
        <f t="shared" si="18"/>
        <v>47.058823529411761</v>
      </c>
      <c r="BL26" s="223">
        <f t="shared" si="18"/>
        <v>47.058823529411761</v>
      </c>
      <c r="BM26" s="223" t="str">
        <f t="shared" si="18"/>
        <v>-</v>
      </c>
      <c r="BN26" s="223" t="str">
        <f t="shared" si="18"/>
        <v>-</v>
      </c>
      <c r="BO26" s="223" t="str">
        <f t="shared" si="18"/>
        <v>-</v>
      </c>
      <c r="BP26" s="223" t="str">
        <f t="shared" si="18"/>
        <v>-</v>
      </c>
      <c r="BQ26" s="223" t="str">
        <f t="shared" si="18"/>
        <v>-</v>
      </c>
      <c r="BR26" s="270">
        <f t="shared" ref="BR26:BR27" si="19">AVERAGE(R26:BQ26)</f>
        <v>63.564488566384604</v>
      </c>
    </row>
    <row r="27" spans="1:70" s="43" customFormat="1" x14ac:dyDescent="0.2">
      <c r="A27" s="286"/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9"/>
      <c r="Q27" s="224" t="s">
        <v>937</v>
      </c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122" t="e">
        <f t="shared" si="19"/>
        <v>#DIV/0!</v>
      </c>
    </row>
    <row r="28" spans="1:70" s="43" customFormat="1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</row>
    <row r="30" spans="1:70" x14ac:dyDescent="0.2">
      <c r="Q30" s="129" t="s">
        <v>945</v>
      </c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</row>
    <row r="31" spans="1:70" x14ac:dyDescent="0.2">
      <c r="Q31" s="127" t="s">
        <v>939</v>
      </c>
      <c r="R31" s="125">
        <v>1</v>
      </c>
      <c r="S31" s="125">
        <v>2</v>
      </c>
      <c r="T31" s="125">
        <v>3</v>
      </c>
      <c r="U31" s="125">
        <v>4</v>
      </c>
      <c r="V31" s="125">
        <v>5</v>
      </c>
      <c r="W31" s="125">
        <v>6</v>
      </c>
      <c r="X31" s="125">
        <v>7</v>
      </c>
      <c r="Y31" s="125">
        <v>8</v>
      </c>
      <c r="Z31" s="125">
        <v>9</v>
      </c>
      <c r="AA31" s="125">
        <v>10</v>
      </c>
      <c r="AB31" s="125">
        <v>11</v>
      </c>
      <c r="AC31" s="125">
        <v>12</v>
      </c>
      <c r="AD31" s="125">
        <v>13</v>
      </c>
      <c r="AE31" s="125">
        <v>14</v>
      </c>
      <c r="AF31" s="125">
        <v>15</v>
      </c>
      <c r="AG31" s="125">
        <v>16</v>
      </c>
      <c r="AH31" s="125">
        <v>17</v>
      </c>
      <c r="AI31" s="125">
        <v>18</v>
      </c>
      <c r="AJ31" s="125">
        <v>19</v>
      </c>
      <c r="AK31" s="125">
        <v>20</v>
      </c>
      <c r="AL31" s="125">
        <v>21</v>
      </c>
      <c r="AM31" s="125">
        <v>22</v>
      </c>
      <c r="AN31" s="125">
        <v>23</v>
      </c>
      <c r="AO31" s="125">
        <v>24</v>
      </c>
      <c r="AP31" s="125">
        <v>25</v>
      </c>
      <c r="AQ31" s="125">
        <v>26</v>
      </c>
      <c r="AR31" s="125">
        <v>27</v>
      </c>
      <c r="AS31" s="125">
        <v>28</v>
      </c>
      <c r="AT31" s="125">
        <v>29</v>
      </c>
      <c r="AU31" s="125">
        <v>30</v>
      </c>
      <c r="AV31" s="125">
        <v>31</v>
      </c>
      <c r="AW31" s="125">
        <v>32</v>
      </c>
      <c r="AX31" s="125">
        <v>33</v>
      </c>
      <c r="AY31" s="125">
        <v>34</v>
      </c>
      <c r="AZ31" s="125">
        <v>35</v>
      </c>
      <c r="BA31" s="125">
        <v>36</v>
      </c>
      <c r="BB31" s="125">
        <v>37</v>
      </c>
      <c r="BC31" s="125">
        <v>38</v>
      </c>
      <c r="BD31" s="125">
        <v>39</v>
      </c>
      <c r="BE31" s="125">
        <v>40</v>
      </c>
      <c r="BF31" s="125">
        <v>41</v>
      </c>
      <c r="BG31" s="125">
        <v>42</v>
      </c>
      <c r="BH31" s="125">
        <v>43</v>
      </c>
      <c r="BI31" s="125">
        <v>44</v>
      </c>
      <c r="BJ31" s="125">
        <v>45</v>
      </c>
      <c r="BK31" s="125">
        <v>46</v>
      </c>
      <c r="BL31" s="125">
        <v>47</v>
      </c>
      <c r="BM31" s="125">
        <v>48</v>
      </c>
      <c r="BN31" s="125">
        <v>49</v>
      </c>
      <c r="BO31" s="125">
        <v>50</v>
      </c>
      <c r="BP31" s="125">
        <v>51</v>
      </c>
      <c r="BQ31" s="125">
        <v>52</v>
      </c>
    </row>
    <row r="32" spans="1:70" x14ac:dyDescent="0.2">
      <c r="Q32" s="127" t="s">
        <v>940</v>
      </c>
      <c r="R32" s="125">
        <f>SUM(R5,R10,R15,R20,R25)</f>
        <v>221</v>
      </c>
      <c r="S32" s="125">
        <f t="shared" ref="S32:BQ32" si="20">SUM(S5,S10,S15,S20,S25)</f>
        <v>220</v>
      </c>
      <c r="T32" s="125">
        <f t="shared" si="20"/>
        <v>221</v>
      </c>
      <c r="U32" s="125">
        <f t="shared" si="20"/>
        <v>219</v>
      </c>
      <c r="V32" s="125">
        <f t="shared" si="20"/>
        <v>9</v>
      </c>
      <c r="W32" s="125">
        <f t="shared" si="20"/>
        <v>11</v>
      </c>
      <c r="X32" s="125">
        <f t="shared" si="20"/>
        <v>10</v>
      </c>
      <c r="Y32" s="125">
        <f t="shared" si="20"/>
        <v>13</v>
      </c>
      <c r="Z32" s="125">
        <f t="shared" si="20"/>
        <v>2</v>
      </c>
      <c r="AA32" s="125">
        <f t="shared" si="20"/>
        <v>3</v>
      </c>
      <c r="AB32" s="125">
        <f t="shared" si="20"/>
        <v>2</v>
      </c>
      <c r="AC32" s="125">
        <f t="shared" si="20"/>
        <v>3</v>
      </c>
      <c r="AD32" s="125">
        <f t="shared" si="20"/>
        <v>4</v>
      </c>
      <c r="AE32" s="125">
        <f t="shared" si="20"/>
        <v>6</v>
      </c>
      <c r="AF32" s="125">
        <f t="shared" si="20"/>
        <v>8</v>
      </c>
      <c r="AG32" s="125">
        <f t="shared" si="20"/>
        <v>9</v>
      </c>
      <c r="AH32" s="125">
        <f t="shared" si="20"/>
        <v>11</v>
      </c>
      <c r="AI32" s="125">
        <f t="shared" si="20"/>
        <v>6</v>
      </c>
      <c r="AJ32" s="125">
        <f t="shared" si="20"/>
        <v>7</v>
      </c>
      <c r="AK32" s="125">
        <f t="shared" si="20"/>
        <v>9</v>
      </c>
      <c r="AL32" s="125">
        <f t="shared" si="20"/>
        <v>3</v>
      </c>
      <c r="AM32" s="125">
        <f t="shared" si="20"/>
        <v>4</v>
      </c>
      <c r="AN32" s="125">
        <f t="shared" si="20"/>
        <v>8</v>
      </c>
      <c r="AO32" s="125">
        <f t="shared" si="20"/>
        <v>11</v>
      </c>
      <c r="AP32" s="125">
        <f t="shared" si="20"/>
        <v>78</v>
      </c>
      <c r="AQ32" s="125">
        <f t="shared" si="20"/>
        <v>315</v>
      </c>
      <c r="AR32" s="125">
        <f t="shared" si="20"/>
        <v>304</v>
      </c>
      <c r="AS32" s="125">
        <f t="shared" si="20"/>
        <v>249</v>
      </c>
      <c r="AT32" s="125">
        <f t="shared" si="20"/>
        <v>786</v>
      </c>
      <c r="AU32" s="125">
        <f t="shared" si="20"/>
        <v>1465</v>
      </c>
      <c r="AV32" s="125">
        <f t="shared" si="20"/>
        <v>1877</v>
      </c>
      <c r="AW32" s="125">
        <f t="shared" si="20"/>
        <v>3254</v>
      </c>
      <c r="AX32" s="125">
        <f t="shared" si="20"/>
        <v>1108</v>
      </c>
      <c r="AY32" s="125">
        <f t="shared" si="20"/>
        <v>655</v>
      </c>
      <c r="AZ32" s="125">
        <f t="shared" si="20"/>
        <v>2249</v>
      </c>
      <c r="BA32" s="125">
        <f t="shared" si="20"/>
        <v>4055</v>
      </c>
      <c r="BB32" s="125">
        <f t="shared" si="20"/>
        <v>4306</v>
      </c>
      <c r="BC32" s="125">
        <f>SUM(BC5,BC10,BC15,BC20,BC25)</f>
        <v>5561</v>
      </c>
      <c r="BD32" s="125">
        <f t="shared" si="20"/>
        <v>3712</v>
      </c>
      <c r="BE32" s="125">
        <f t="shared" si="20"/>
        <v>2557</v>
      </c>
      <c r="BF32" s="125">
        <f t="shared" si="20"/>
        <v>886</v>
      </c>
      <c r="BG32" s="125">
        <f t="shared" si="20"/>
        <v>5294</v>
      </c>
      <c r="BH32" s="125">
        <f t="shared" si="20"/>
        <v>8677</v>
      </c>
      <c r="BI32" s="125">
        <f t="shared" si="20"/>
        <v>3663</v>
      </c>
      <c r="BJ32" s="125">
        <f t="shared" si="20"/>
        <v>3663</v>
      </c>
      <c r="BK32" s="125">
        <f t="shared" si="20"/>
        <v>3663</v>
      </c>
      <c r="BL32" s="125">
        <f t="shared" si="20"/>
        <v>3663</v>
      </c>
      <c r="BM32" s="125">
        <f t="shared" si="20"/>
        <v>25</v>
      </c>
      <c r="BN32" s="125">
        <f t="shared" si="20"/>
        <v>25</v>
      </c>
      <c r="BO32" s="125">
        <f t="shared" si="20"/>
        <v>70</v>
      </c>
      <c r="BP32" s="125">
        <f t="shared" si="20"/>
        <v>163</v>
      </c>
      <c r="BQ32" s="125">
        <f t="shared" si="20"/>
        <v>163</v>
      </c>
    </row>
    <row r="33" spans="17:69" x14ac:dyDescent="0.2">
      <c r="Q33" s="127" t="s">
        <v>1067</v>
      </c>
      <c r="R33" s="125">
        <f>COUNT(R5,R10,R15,R20,R25)</f>
        <v>4</v>
      </c>
      <c r="S33" s="125">
        <f t="shared" ref="S33:BQ33" si="21">COUNT(S5,S10,S15,S20,S25)</f>
        <v>4</v>
      </c>
      <c r="T33" s="125">
        <f t="shared" si="21"/>
        <v>4</v>
      </c>
      <c r="U33" s="125">
        <f t="shared" si="21"/>
        <v>4</v>
      </c>
      <c r="V33" s="125">
        <f t="shared" si="21"/>
        <v>4</v>
      </c>
      <c r="W33" s="125">
        <f t="shared" si="21"/>
        <v>4</v>
      </c>
      <c r="X33" s="125">
        <f t="shared" si="21"/>
        <v>4</v>
      </c>
      <c r="Y33" s="125">
        <f t="shared" si="21"/>
        <v>4</v>
      </c>
      <c r="Z33" s="125">
        <f t="shared" si="21"/>
        <v>4</v>
      </c>
      <c r="AA33" s="125">
        <f t="shared" si="21"/>
        <v>4</v>
      </c>
      <c r="AB33" s="125">
        <f t="shared" si="21"/>
        <v>4</v>
      </c>
      <c r="AC33" s="125">
        <f t="shared" si="21"/>
        <v>4</v>
      </c>
      <c r="AD33" s="125">
        <f t="shared" si="21"/>
        <v>4</v>
      </c>
      <c r="AE33" s="125">
        <f t="shared" si="21"/>
        <v>4</v>
      </c>
      <c r="AF33" s="125">
        <f t="shared" si="21"/>
        <v>4</v>
      </c>
      <c r="AG33" s="125">
        <f t="shared" si="21"/>
        <v>4</v>
      </c>
      <c r="AH33" s="125">
        <f t="shared" si="21"/>
        <v>5</v>
      </c>
      <c r="AI33" s="125">
        <f t="shared" si="21"/>
        <v>5</v>
      </c>
      <c r="AJ33" s="125">
        <f t="shared" si="21"/>
        <v>5</v>
      </c>
      <c r="AK33" s="125">
        <f t="shared" si="21"/>
        <v>5</v>
      </c>
      <c r="AL33" s="125">
        <f t="shared" si="21"/>
        <v>5</v>
      </c>
      <c r="AM33" s="125">
        <f t="shared" si="21"/>
        <v>5</v>
      </c>
      <c r="AN33" s="125">
        <f t="shared" si="21"/>
        <v>5</v>
      </c>
      <c r="AO33" s="125">
        <f t="shared" si="21"/>
        <v>5</v>
      </c>
      <c r="AP33" s="125">
        <f t="shared" si="21"/>
        <v>5</v>
      </c>
      <c r="AQ33" s="125">
        <f t="shared" si="21"/>
        <v>4</v>
      </c>
      <c r="AR33" s="125">
        <f t="shared" si="21"/>
        <v>5</v>
      </c>
      <c r="AS33" s="125">
        <f t="shared" si="21"/>
        <v>5</v>
      </c>
      <c r="AT33" s="125">
        <f t="shared" si="21"/>
        <v>5</v>
      </c>
      <c r="AU33" s="125">
        <f t="shared" si="21"/>
        <v>5</v>
      </c>
      <c r="AV33" s="125">
        <f t="shared" si="21"/>
        <v>5</v>
      </c>
      <c r="AW33" s="125">
        <f t="shared" si="21"/>
        <v>5</v>
      </c>
      <c r="AX33" s="125">
        <f t="shared" si="21"/>
        <v>5</v>
      </c>
      <c r="AY33" s="125">
        <f t="shared" si="21"/>
        <v>5</v>
      </c>
      <c r="AZ33" s="125">
        <f t="shared" si="21"/>
        <v>5</v>
      </c>
      <c r="BA33" s="125">
        <f t="shared" si="21"/>
        <v>5</v>
      </c>
      <c r="BB33" s="125">
        <f t="shared" si="21"/>
        <v>5</v>
      </c>
      <c r="BC33" s="125">
        <f>COUNT(BC5,BC10,BC15,BC20,BC25)</f>
        <v>5</v>
      </c>
      <c r="BD33" s="125">
        <f t="shared" si="21"/>
        <v>5</v>
      </c>
      <c r="BE33" s="125">
        <f t="shared" si="21"/>
        <v>5</v>
      </c>
      <c r="BF33" s="125">
        <f t="shared" si="21"/>
        <v>5</v>
      </c>
      <c r="BG33" s="125">
        <f t="shared" si="21"/>
        <v>5</v>
      </c>
      <c r="BH33" s="125">
        <f t="shared" si="21"/>
        <v>5</v>
      </c>
      <c r="BI33" s="125">
        <f t="shared" si="21"/>
        <v>5</v>
      </c>
      <c r="BJ33" s="125">
        <f t="shared" si="21"/>
        <v>5</v>
      </c>
      <c r="BK33" s="125">
        <f t="shared" si="21"/>
        <v>5</v>
      </c>
      <c r="BL33" s="125">
        <f t="shared" si="21"/>
        <v>5</v>
      </c>
      <c r="BM33" s="125">
        <f t="shared" si="21"/>
        <v>5</v>
      </c>
      <c r="BN33" s="125">
        <f t="shared" si="21"/>
        <v>5</v>
      </c>
      <c r="BO33" s="125">
        <f t="shared" si="21"/>
        <v>5</v>
      </c>
      <c r="BP33" s="125">
        <f t="shared" si="21"/>
        <v>5</v>
      </c>
      <c r="BQ33" s="125">
        <f t="shared" si="21"/>
        <v>5</v>
      </c>
    </row>
    <row r="34" spans="17:69" ht="22.5" x14ac:dyDescent="0.2">
      <c r="Q34" s="128" t="s">
        <v>1068</v>
      </c>
      <c r="R34" s="126">
        <f>R32/R33</f>
        <v>55.25</v>
      </c>
      <c r="S34" s="126">
        <f t="shared" ref="S34:BQ34" si="22">S32/S33</f>
        <v>55</v>
      </c>
      <c r="T34" s="126">
        <f t="shared" si="22"/>
        <v>55.25</v>
      </c>
      <c r="U34" s="126">
        <f t="shared" si="22"/>
        <v>54.75</v>
      </c>
      <c r="V34" s="126">
        <f t="shared" si="22"/>
        <v>2.25</v>
      </c>
      <c r="W34" s="126">
        <f t="shared" si="22"/>
        <v>2.75</v>
      </c>
      <c r="X34" s="126">
        <f t="shared" si="22"/>
        <v>2.5</v>
      </c>
      <c r="Y34" s="126">
        <f t="shared" si="22"/>
        <v>3.25</v>
      </c>
      <c r="Z34" s="126">
        <f t="shared" si="22"/>
        <v>0.5</v>
      </c>
      <c r="AA34" s="126">
        <f t="shared" si="22"/>
        <v>0.75</v>
      </c>
      <c r="AB34" s="126">
        <f t="shared" si="22"/>
        <v>0.5</v>
      </c>
      <c r="AC34" s="126">
        <f t="shared" si="22"/>
        <v>0.75</v>
      </c>
      <c r="AD34" s="126">
        <f t="shared" si="22"/>
        <v>1</v>
      </c>
      <c r="AE34" s="126">
        <f t="shared" si="22"/>
        <v>1.5</v>
      </c>
      <c r="AF34" s="126">
        <f t="shared" si="22"/>
        <v>2</v>
      </c>
      <c r="AG34" s="126">
        <f t="shared" si="22"/>
        <v>2.25</v>
      </c>
      <c r="AH34" s="126">
        <f t="shared" si="22"/>
        <v>2.2000000000000002</v>
      </c>
      <c r="AI34" s="126">
        <f t="shared" si="22"/>
        <v>1.2</v>
      </c>
      <c r="AJ34" s="126">
        <f t="shared" si="22"/>
        <v>1.4</v>
      </c>
      <c r="AK34" s="126">
        <f t="shared" si="22"/>
        <v>1.8</v>
      </c>
      <c r="AL34" s="126">
        <f t="shared" si="22"/>
        <v>0.6</v>
      </c>
      <c r="AM34" s="126">
        <f t="shared" si="22"/>
        <v>0.8</v>
      </c>
      <c r="AN34" s="126">
        <f t="shared" si="22"/>
        <v>1.6</v>
      </c>
      <c r="AO34" s="126">
        <f t="shared" si="22"/>
        <v>2.2000000000000002</v>
      </c>
      <c r="AP34" s="126">
        <f t="shared" si="22"/>
        <v>15.6</v>
      </c>
      <c r="AQ34" s="126">
        <f t="shared" si="22"/>
        <v>78.75</v>
      </c>
      <c r="AR34" s="126">
        <f t="shared" si="22"/>
        <v>60.8</v>
      </c>
      <c r="AS34" s="126">
        <f t="shared" si="22"/>
        <v>49.8</v>
      </c>
      <c r="AT34" s="126">
        <f t="shared" si="22"/>
        <v>157.19999999999999</v>
      </c>
      <c r="AU34" s="126">
        <f t="shared" si="22"/>
        <v>293</v>
      </c>
      <c r="AV34" s="126">
        <f t="shared" si="22"/>
        <v>375.4</v>
      </c>
      <c r="AW34" s="126">
        <f>AW32/AW33</f>
        <v>650.79999999999995</v>
      </c>
      <c r="AX34" s="126">
        <f t="shared" si="22"/>
        <v>221.6</v>
      </c>
      <c r="AY34" s="126">
        <f t="shared" si="22"/>
        <v>131</v>
      </c>
      <c r="AZ34" s="126">
        <f t="shared" si="22"/>
        <v>449.8</v>
      </c>
      <c r="BA34" s="126">
        <f t="shared" si="22"/>
        <v>811</v>
      </c>
      <c r="BB34" s="126">
        <f t="shared" si="22"/>
        <v>861.2</v>
      </c>
      <c r="BC34" s="126">
        <f t="shared" si="22"/>
        <v>1112.2</v>
      </c>
      <c r="BD34" s="126">
        <f t="shared" si="22"/>
        <v>742.4</v>
      </c>
      <c r="BE34" s="126">
        <f t="shared" si="22"/>
        <v>511.4</v>
      </c>
      <c r="BF34" s="126">
        <f t="shared" si="22"/>
        <v>177.2</v>
      </c>
      <c r="BG34" s="126">
        <f t="shared" si="22"/>
        <v>1058.8</v>
      </c>
      <c r="BH34" s="126">
        <f t="shared" si="22"/>
        <v>1735.4</v>
      </c>
      <c r="BI34" s="126">
        <f t="shared" si="22"/>
        <v>732.6</v>
      </c>
      <c r="BJ34" s="126">
        <f t="shared" si="22"/>
        <v>732.6</v>
      </c>
      <c r="BK34" s="126">
        <f t="shared" si="22"/>
        <v>732.6</v>
      </c>
      <c r="BL34" s="126">
        <f t="shared" si="22"/>
        <v>732.6</v>
      </c>
      <c r="BM34" s="126">
        <f t="shared" si="22"/>
        <v>5</v>
      </c>
      <c r="BN34" s="126">
        <f t="shared" si="22"/>
        <v>5</v>
      </c>
      <c r="BO34" s="126">
        <f t="shared" si="22"/>
        <v>14</v>
      </c>
      <c r="BP34" s="126">
        <f t="shared" si="22"/>
        <v>32.6</v>
      </c>
      <c r="BQ34" s="126">
        <f t="shared" si="22"/>
        <v>32.6</v>
      </c>
    </row>
  </sheetData>
  <mergeCells count="80">
    <mergeCell ref="J13:J17"/>
    <mergeCell ref="K13:K17"/>
    <mergeCell ref="L13:L17"/>
    <mergeCell ref="N13:N17"/>
    <mergeCell ref="J18:J22"/>
    <mergeCell ref="K18:K22"/>
    <mergeCell ref="L18:L22"/>
    <mergeCell ref="N18:N22"/>
    <mergeCell ref="F18:F22"/>
    <mergeCell ref="G18:G22"/>
    <mergeCell ref="H18:H22"/>
    <mergeCell ref="I18:I22"/>
    <mergeCell ref="I13:I17"/>
    <mergeCell ref="F13:F17"/>
    <mergeCell ref="G13:G17"/>
    <mergeCell ref="H13:H17"/>
    <mergeCell ref="A18:A22"/>
    <mergeCell ref="B18:B22"/>
    <mergeCell ref="C18:C22"/>
    <mergeCell ref="D18:D22"/>
    <mergeCell ref="E18:E22"/>
    <mergeCell ref="A8:A12"/>
    <mergeCell ref="B8:B12"/>
    <mergeCell ref="C8:C12"/>
    <mergeCell ref="D8:D12"/>
    <mergeCell ref="E8:E12"/>
    <mergeCell ref="A13:A17"/>
    <mergeCell ref="B13:B17"/>
    <mergeCell ref="C13:C17"/>
    <mergeCell ref="D13:D17"/>
    <mergeCell ref="E13:E17"/>
    <mergeCell ref="O3:O7"/>
    <mergeCell ref="P3:P7"/>
    <mergeCell ref="F8:F12"/>
    <mergeCell ref="G8:G12"/>
    <mergeCell ref="G3:G7"/>
    <mergeCell ref="H3:H7"/>
    <mergeCell ref="I3:I7"/>
    <mergeCell ref="J3:J7"/>
    <mergeCell ref="K3:K7"/>
    <mergeCell ref="M3:M7"/>
    <mergeCell ref="M8:M12"/>
    <mergeCell ref="O8:O12"/>
    <mergeCell ref="P8:P12"/>
    <mergeCell ref="J8:J12"/>
    <mergeCell ref="K8:K12"/>
    <mergeCell ref="L8:L12"/>
    <mergeCell ref="E3:E7"/>
    <mergeCell ref="F3:F7"/>
    <mergeCell ref="N8:N12"/>
    <mergeCell ref="N3:N7"/>
    <mergeCell ref="L3:L7"/>
    <mergeCell ref="H8:H12"/>
    <mergeCell ref="I8:I12"/>
    <mergeCell ref="K23:K27"/>
    <mergeCell ref="L23:L27"/>
    <mergeCell ref="A3:A7"/>
    <mergeCell ref="B3:B7"/>
    <mergeCell ref="C3:C7"/>
    <mergeCell ref="F23:F27"/>
    <mergeCell ref="G23:G27"/>
    <mergeCell ref="H23:H27"/>
    <mergeCell ref="I23:I27"/>
    <mergeCell ref="J23:J27"/>
    <mergeCell ref="A23:A27"/>
    <mergeCell ref="B23:B27"/>
    <mergeCell ref="C23:C27"/>
    <mergeCell ref="D23:D27"/>
    <mergeCell ref="E23:E27"/>
    <mergeCell ref="D3:D7"/>
    <mergeCell ref="N23:N27"/>
    <mergeCell ref="O23:O27"/>
    <mergeCell ref="P23:P27"/>
    <mergeCell ref="M13:M17"/>
    <mergeCell ref="M18:M22"/>
    <mergeCell ref="M23:M27"/>
    <mergeCell ref="O13:O17"/>
    <mergeCell ref="P18:P22"/>
    <mergeCell ref="P13:P17"/>
    <mergeCell ref="O18:O2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9"/>
  <sheetViews>
    <sheetView workbookViewId="0">
      <pane xSplit="14" ySplit="2" topLeftCell="AP15" activePane="bottomRight" state="frozen"/>
      <selection pane="topRight" activeCell="Q1" sqref="Q1"/>
      <selection pane="bottomLeft" activeCell="A3" sqref="A3"/>
      <selection pane="bottomRight" activeCell="N40" sqref="N40"/>
    </sheetView>
  </sheetViews>
  <sheetFormatPr baseColWidth="10" defaultRowHeight="12.75" x14ac:dyDescent="0.2"/>
  <cols>
    <col min="1" max="1" width="6.28515625" style="49" customWidth="1"/>
    <col min="2" max="2" width="5.28515625" style="49" customWidth="1"/>
    <col min="3" max="3" width="7.42578125" style="49" customWidth="1"/>
    <col min="4" max="4" width="8" style="49" customWidth="1"/>
    <col min="5" max="5" width="8.42578125" style="49" customWidth="1"/>
    <col min="6" max="6" width="7.140625" style="49" customWidth="1"/>
    <col min="7" max="7" width="6.5703125" style="49" customWidth="1"/>
    <col min="8" max="8" width="11.28515625" style="46" customWidth="1"/>
    <col min="9" max="9" width="8.7109375" style="49" customWidth="1"/>
    <col min="10" max="10" width="8.140625" style="49" customWidth="1"/>
    <col min="11" max="11" width="6.85546875" style="49" customWidth="1"/>
    <col min="12" max="12" width="9.42578125" style="49" customWidth="1"/>
    <col min="13" max="13" width="6" style="49" customWidth="1"/>
    <col min="14" max="14" width="13.5703125" style="113" customWidth="1"/>
    <col min="15" max="66" width="4.28515625" style="113" customWidth="1"/>
    <col min="67" max="67" width="11.42578125" style="113"/>
  </cols>
  <sheetData>
    <row r="1" spans="1:67" s="40" customFormat="1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30"/>
      <c r="O1" s="107" t="s">
        <v>784</v>
      </c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38"/>
    </row>
    <row r="2" spans="1:67" s="40" customFormat="1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09"/>
      <c r="O2" s="110">
        <v>1</v>
      </c>
      <c r="P2" s="110">
        <v>2</v>
      </c>
      <c r="Q2" s="110">
        <v>3</v>
      </c>
      <c r="R2" s="110">
        <v>4</v>
      </c>
      <c r="S2" s="110">
        <v>5</v>
      </c>
      <c r="T2" s="110">
        <v>6</v>
      </c>
      <c r="U2" s="110">
        <v>7</v>
      </c>
      <c r="V2" s="110">
        <v>8</v>
      </c>
      <c r="W2" s="110">
        <v>9</v>
      </c>
      <c r="X2" s="110">
        <v>10</v>
      </c>
      <c r="Y2" s="110">
        <v>11</v>
      </c>
      <c r="Z2" s="110">
        <v>12</v>
      </c>
      <c r="AA2" s="110">
        <v>13</v>
      </c>
      <c r="AB2" s="110">
        <v>14</v>
      </c>
      <c r="AC2" s="110">
        <v>15</v>
      </c>
      <c r="AD2" s="110">
        <v>16</v>
      </c>
      <c r="AE2" s="110">
        <v>17</v>
      </c>
      <c r="AF2" s="110">
        <v>18</v>
      </c>
      <c r="AG2" s="110">
        <v>19</v>
      </c>
      <c r="AH2" s="110">
        <v>20</v>
      </c>
      <c r="AI2" s="110">
        <v>21</v>
      </c>
      <c r="AJ2" s="110">
        <v>22</v>
      </c>
      <c r="AK2" s="110">
        <v>23</v>
      </c>
      <c r="AL2" s="110">
        <v>24</v>
      </c>
      <c r="AM2" s="110">
        <v>25</v>
      </c>
      <c r="AN2" s="110">
        <v>26</v>
      </c>
      <c r="AO2" s="110">
        <v>27</v>
      </c>
      <c r="AP2" s="110">
        <v>28</v>
      </c>
      <c r="AQ2" s="110">
        <v>29</v>
      </c>
      <c r="AR2" s="110">
        <v>30</v>
      </c>
      <c r="AS2" s="110">
        <v>31</v>
      </c>
      <c r="AT2" s="110">
        <v>32</v>
      </c>
      <c r="AU2" s="110">
        <v>33</v>
      </c>
      <c r="AV2" s="110">
        <v>34</v>
      </c>
      <c r="AW2" s="110">
        <v>35</v>
      </c>
      <c r="AX2" s="110">
        <v>36</v>
      </c>
      <c r="AY2" s="110">
        <v>37</v>
      </c>
      <c r="AZ2" s="110">
        <v>38</v>
      </c>
      <c r="BA2" s="110">
        <v>39</v>
      </c>
      <c r="BB2" s="110">
        <v>40</v>
      </c>
      <c r="BC2" s="110">
        <v>41</v>
      </c>
      <c r="BD2" s="110">
        <v>42</v>
      </c>
      <c r="BE2" s="110">
        <v>43</v>
      </c>
      <c r="BF2" s="110">
        <v>44</v>
      </c>
      <c r="BG2" s="110">
        <v>45</v>
      </c>
      <c r="BH2" s="110">
        <v>46</v>
      </c>
      <c r="BI2" s="110">
        <v>47</v>
      </c>
      <c r="BJ2" s="110">
        <v>48</v>
      </c>
      <c r="BK2" s="110">
        <v>49</v>
      </c>
      <c r="BL2" s="110">
        <v>50</v>
      </c>
      <c r="BM2" s="110">
        <v>51</v>
      </c>
      <c r="BN2" s="110">
        <v>52</v>
      </c>
      <c r="BO2" s="111" t="s">
        <v>633</v>
      </c>
    </row>
    <row r="3" spans="1:67" ht="12.75" customHeight="1" x14ac:dyDescent="0.2">
      <c r="A3" s="304" t="s">
        <v>21</v>
      </c>
      <c r="B3" s="304">
        <v>1</v>
      </c>
      <c r="C3" s="304" t="s">
        <v>566</v>
      </c>
      <c r="D3" s="304"/>
      <c r="E3" s="304" t="s">
        <v>646</v>
      </c>
      <c r="F3" s="304" t="s">
        <v>647</v>
      </c>
      <c r="G3" s="304" t="s">
        <v>648</v>
      </c>
      <c r="H3" s="305" t="s">
        <v>649</v>
      </c>
      <c r="I3" s="304"/>
      <c r="J3" s="304"/>
      <c r="K3" s="304"/>
      <c r="L3" s="304"/>
      <c r="M3" s="303"/>
      <c r="N3" s="152" t="s">
        <v>934</v>
      </c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220"/>
      <c r="AS3" s="220"/>
      <c r="AT3" s="220"/>
      <c r="AU3" s="220">
        <v>38</v>
      </c>
      <c r="AV3" s="220">
        <v>64</v>
      </c>
      <c r="AW3" s="220">
        <v>40</v>
      </c>
      <c r="AX3" s="220">
        <v>58</v>
      </c>
      <c r="AY3" s="220">
        <v>105</v>
      </c>
      <c r="AZ3" s="220">
        <v>34</v>
      </c>
      <c r="BA3" s="220">
        <v>57</v>
      </c>
      <c r="BB3" s="220">
        <v>20</v>
      </c>
      <c r="BC3" s="220">
        <v>51</v>
      </c>
      <c r="BD3" s="220">
        <v>21</v>
      </c>
      <c r="BE3" s="220">
        <v>32</v>
      </c>
      <c r="BF3" s="220">
        <v>26</v>
      </c>
      <c r="BG3" s="220"/>
      <c r="BH3" s="220"/>
      <c r="BI3" s="220"/>
      <c r="BJ3" s="220"/>
      <c r="BK3" s="220"/>
      <c r="BL3" s="220"/>
      <c r="BO3" s="132">
        <f t="shared" ref="BO3:BO5" si="0">SUM(O3:BN3)</f>
        <v>546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152" t="s">
        <v>935</v>
      </c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220"/>
      <c r="AS4" s="220"/>
      <c r="AT4" s="220"/>
      <c r="AU4" s="220">
        <v>38</v>
      </c>
      <c r="AV4" s="220">
        <v>64</v>
      </c>
      <c r="AW4" s="220">
        <v>40</v>
      </c>
      <c r="AX4" s="220">
        <v>58</v>
      </c>
      <c r="AY4" s="220">
        <v>105</v>
      </c>
      <c r="AZ4" s="220">
        <v>34</v>
      </c>
      <c r="BA4" s="220">
        <v>57</v>
      </c>
      <c r="BB4" s="220">
        <v>20</v>
      </c>
      <c r="BC4" s="220">
        <v>51</v>
      </c>
      <c r="BD4" s="220">
        <v>21</v>
      </c>
      <c r="BE4" s="220">
        <v>32</v>
      </c>
      <c r="BF4" s="220">
        <v>26</v>
      </c>
      <c r="BG4" s="220"/>
      <c r="BH4" s="220"/>
      <c r="BI4" s="220"/>
      <c r="BJ4" s="220"/>
      <c r="BK4" s="220"/>
      <c r="BL4" s="220"/>
      <c r="BO4" s="132">
        <f t="shared" si="0"/>
        <v>546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154" t="s">
        <v>633</v>
      </c>
      <c r="O5" s="155" t="str">
        <f t="shared" ref="O5:BL5" si="1">IF(ISBLANK(O3),"-",O3+O4)</f>
        <v>-</v>
      </c>
      <c r="P5" s="155" t="str">
        <f t="shared" si="1"/>
        <v>-</v>
      </c>
      <c r="Q5" s="155" t="str">
        <f t="shared" si="1"/>
        <v>-</v>
      </c>
      <c r="R5" s="155" t="str">
        <f t="shared" si="1"/>
        <v>-</v>
      </c>
      <c r="S5" s="155" t="str">
        <f t="shared" si="1"/>
        <v>-</v>
      </c>
      <c r="T5" s="155" t="str">
        <f t="shared" si="1"/>
        <v>-</v>
      </c>
      <c r="U5" s="155" t="str">
        <f t="shared" si="1"/>
        <v>-</v>
      </c>
      <c r="V5" s="155" t="str">
        <f t="shared" si="1"/>
        <v>-</v>
      </c>
      <c r="W5" s="155" t="str">
        <f t="shared" si="1"/>
        <v>-</v>
      </c>
      <c r="X5" s="155" t="str">
        <f t="shared" si="1"/>
        <v>-</v>
      </c>
      <c r="Y5" s="155" t="str">
        <f t="shared" si="1"/>
        <v>-</v>
      </c>
      <c r="Z5" s="155" t="str">
        <f t="shared" si="1"/>
        <v>-</v>
      </c>
      <c r="AA5" s="155" t="str">
        <f t="shared" si="1"/>
        <v>-</v>
      </c>
      <c r="AB5" s="155" t="str">
        <f t="shared" si="1"/>
        <v>-</v>
      </c>
      <c r="AC5" s="155" t="str">
        <f t="shared" si="1"/>
        <v>-</v>
      </c>
      <c r="AD5" s="155" t="str">
        <f t="shared" si="1"/>
        <v>-</v>
      </c>
      <c r="AE5" s="155" t="str">
        <f t="shared" si="1"/>
        <v>-</v>
      </c>
      <c r="AF5" s="155" t="str">
        <f t="shared" si="1"/>
        <v>-</v>
      </c>
      <c r="AG5" s="155" t="str">
        <f t="shared" si="1"/>
        <v>-</v>
      </c>
      <c r="AH5" s="155" t="str">
        <f t="shared" si="1"/>
        <v>-</v>
      </c>
      <c r="AI5" s="155" t="str">
        <f t="shared" si="1"/>
        <v>-</v>
      </c>
      <c r="AJ5" s="155" t="str">
        <f t="shared" si="1"/>
        <v>-</v>
      </c>
      <c r="AK5" s="155" t="str">
        <f t="shared" si="1"/>
        <v>-</v>
      </c>
      <c r="AL5" s="155" t="str">
        <f t="shared" si="1"/>
        <v>-</v>
      </c>
      <c r="AM5" s="155" t="str">
        <f t="shared" si="1"/>
        <v>-</v>
      </c>
      <c r="AN5" s="155" t="str">
        <f t="shared" si="1"/>
        <v>-</v>
      </c>
      <c r="AO5" s="155" t="str">
        <f t="shared" si="1"/>
        <v>-</v>
      </c>
      <c r="AP5" s="155" t="str">
        <f t="shared" si="1"/>
        <v>-</v>
      </c>
      <c r="AQ5" s="155" t="str">
        <f t="shared" si="1"/>
        <v>-</v>
      </c>
      <c r="AR5" s="222" t="str">
        <f t="shared" si="1"/>
        <v>-</v>
      </c>
      <c r="AS5" s="222" t="str">
        <f t="shared" si="1"/>
        <v>-</v>
      </c>
      <c r="AT5" s="222" t="str">
        <f t="shared" si="1"/>
        <v>-</v>
      </c>
      <c r="AU5" s="222">
        <f t="shared" si="1"/>
        <v>76</v>
      </c>
      <c r="AV5" s="222">
        <f t="shared" si="1"/>
        <v>128</v>
      </c>
      <c r="AW5" s="222">
        <f t="shared" si="1"/>
        <v>80</v>
      </c>
      <c r="AX5" s="222">
        <f t="shared" si="1"/>
        <v>116</v>
      </c>
      <c r="AY5" s="222">
        <f t="shared" si="1"/>
        <v>210</v>
      </c>
      <c r="AZ5" s="222">
        <f t="shared" si="1"/>
        <v>68</v>
      </c>
      <c r="BA5" s="222">
        <f t="shared" si="1"/>
        <v>114</v>
      </c>
      <c r="BB5" s="222">
        <f t="shared" si="1"/>
        <v>40</v>
      </c>
      <c r="BC5" s="222">
        <f t="shared" si="1"/>
        <v>102</v>
      </c>
      <c r="BD5" s="222">
        <f t="shared" si="1"/>
        <v>42</v>
      </c>
      <c r="BE5" s="222">
        <f t="shared" si="1"/>
        <v>64</v>
      </c>
      <c r="BF5" s="222">
        <f t="shared" si="1"/>
        <v>52</v>
      </c>
      <c r="BG5" s="222" t="str">
        <f t="shared" si="1"/>
        <v>-</v>
      </c>
      <c r="BH5" s="222" t="str">
        <f t="shared" si="1"/>
        <v>-</v>
      </c>
      <c r="BI5" s="222" t="str">
        <f t="shared" si="1"/>
        <v>-</v>
      </c>
      <c r="BJ5" s="222" t="str">
        <f t="shared" si="1"/>
        <v>-</v>
      </c>
      <c r="BK5" s="222" t="str">
        <f t="shared" si="1"/>
        <v>-</v>
      </c>
      <c r="BL5" s="222" t="str">
        <f t="shared" si="1"/>
        <v>-</v>
      </c>
      <c r="BM5" s="116" t="str">
        <f t="shared" ref="BM5:BN5" si="2">IF(ISBLANK(BM3),"-",BM3+BM4)</f>
        <v>-</v>
      </c>
      <c r="BN5" s="116" t="str">
        <f t="shared" si="2"/>
        <v>-</v>
      </c>
      <c r="BO5" s="133">
        <f t="shared" si="0"/>
        <v>1092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152" t="s">
        <v>936</v>
      </c>
      <c r="O6" s="156" t="str">
        <f t="shared" ref="O6:BL6" si="3">IF(ISNUMBER(O5),(IF(O5&gt;0,(100/(O3+O4))*O3,"-")),"-")</f>
        <v>-</v>
      </c>
      <c r="P6" s="156" t="str">
        <f t="shared" si="3"/>
        <v>-</v>
      </c>
      <c r="Q6" s="156" t="str">
        <f t="shared" si="3"/>
        <v>-</v>
      </c>
      <c r="R6" s="156" t="str">
        <f t="shared" si="3"/>
        <v>-</v>
      </c>
      <c r="S6" s="156" t="str">
        <f t="shared" si="3"/>
        <v>-</v>
      </c>
      <c r="T6" s="156" t="str">
        <f t="shared" si="3"/>
        <v>-</v>
      </c>
      <c r="U6" s="156" t="str">
        <f t="shared" si="3"/>
        <v>-</v>
      </c>
      <c r="V6" s="156" t="str">
        <f t="shared" si="3"/>
        <v>-</v>
      </c>
      <c r="W6" s="156" t="str">
        <f t="shared" si="3"/>
        <v>-</v>
      </c>
      <c r="X6" s="156" t="str">
        <f t="shared" si="3"/>
        <v>-</v>
      </c>
      <c r="Y6" s="156" t="str">
        <f t="shared" si="3"/>
        <v>-</v>
      </c>
      <c r="Z6" s="156" t="str">
        <f t="shared" si="3"/>
        <v>-</v>
      </c>
      <c r="AA6" s="156" t="str">
        <f t="shared" si="3"/>
        <v>-</v>
      </c>
      <c r="AB6" s="156" t="str">
        <f t="shared" si="3"/>
        <v>-</v>
      </c>
      <c r="AC6" s="156" t="str">
        <f t="shared" si="3"/>
        <v>-</v>
      </c>
      <c r="AD6" s="156" t="str">
        <f t="shared" si="3"/>
        <v>-</v>
      </c>
      <c r="AE6" s="156" t="str">
        <f t="shared" si="3"/>
        <v>-</v>
      </c>
      <c r="AF6" s="156" t="str">
        <f t="shared" si="3"/>
        <v>-</v>
      </c>
      <c r="AG6" s="156" t="str">
        <f t="shared" si="3"/>
        <v>-</v>
      </c>
      <c r="AH6" s="156" t="str">
        <f t="shared" si="3"/>
        <v>-</v>
      </c>
      <c r="AI6" s="156" t="str">
        <f t="shared" si="3"/>
        <v>-</v>
      </c>
      <c r="AJ6" s="156" t="str">
        <f t="shared" si="3"/>
        <v>-</v>
      </c>
      <c r="AK6" s="156" t="str">
        <f t="shared" si="3"/>
        <v>-</v>
      </c>
      <c r="AL6" s="156" t="str">
        <f t="shared" si="3"/>
        <v>-</v>
      </c>
      <c r="AM6" s="156" t="str">
        <f t="shared" si="3"/>
        <v>-</v>
      </c>
      <c r="AN6" s="156" t="str">
        <f t="shared" si="3"/>
        <v>-</v>
      </c>
      <c r="AO6" s="156" t="str">
        <f t="shared" si="3"/>
        <v>-</v>
      </c>
      <c r="AP6" s="156" t="str">
        <f t="shared" si="3"/>
        <v>-</v>
      </c>
      <c r="AQ6" s="156" t="str">
        <f t="shared" si="3"/>
        <v>-</v>
      </c>
      <c r="AR6" s="223" t="str">
        <f t="shared" si="3"/>
        <v>-</v>
      </c>
      <c r="AS6" s="223" t="str">
        <f t="shared" si="3"/>
        <v>-</v>
      </c>
      <c r="AT6" s="223" t="str">
        <f t="shared" si="3"/>
        <v>-</v>
      </c>
      <c r="AU6" s="223">
        <f t="shared" si="3"/>
        <v>50</v>
      </c>
      <c r="AV6" s="223">
        <f t="shared" si="3"/>
        <v>50</v>
      </c>
      <c r="AW6" s="223">
        <f t="shared" si="3"/>
        <v>50</v>
      </c>
      <c r="AX6" s="223">
        <f t="shared" si="3"/>
        <v>50</v>
      </c>
      <c r="AY6" s="223">
        <f t="shared" si="3"/>
        <v>50</v>
      </c>
      <c r="AZ6" s="223">
        <f t="shared" si="3"/>
        <v>50</v>
      </c>
      <c r="BA6" s="223">
        <f t="shared" si="3"/>
        <v>50</v>
      </c>
      <c r="BB6" s="223">
        <f t="shared" si="3"/>
        <v>50</v>
      </c>
      <c r="BC6" s="223">
        <f t="shared" si="3"/>
        <v>50</v>
      </c>
      <c r="BD6" s="223">
        <f t="shared" si="3"/>
        <v>50</v>
      </c>
      <c r="BE6" s="223">
        <f t="shared" si="3"/>
        <v>50</v>
      </c>
      <c r="BF6" s="223">
        <f t="shared" si="3"/>
        <v>50</v>
      </c>
      <c r="BG6" s="223" t="str">
        <f t="shared" si="3"/>
        <v>-</v>
      </c>
      <c r="BH6" s="223" t="str">
        <f t="shared" si="3"/>
        <v>-</v>
      </c>
      <c r="BI6" s="223" t="str">
        <f t="shared" si="3"/>
        <v>-</v>
      </c>
      <c r="BJ6" s="223" t="str">
        <f t="shared" si="3"/>
        <v>-</v>
      </c>
      <c r="BK6" s="223" t="str">
        <f t="shared" si="3"/>
        <v>-</v>
      </c>
      <c r="BL6" s="223" t="str">
        <f t="shared" si="3"/>
        <v>-</v>
      </c>
      <c r="BM6" s="118" t="str">
        <f t="shared" ref="BM6:BN6" si="4">IF(ISNUMBER(BM5),(IF(BM5&gt;0,(100/(BM3+BM4))*BM3,"-")),"-")</f>
        <v>-</v>
      </c>
      <c r="BN6" s="118" t="str">
        <f t="shared" si="4"/>
        <v>-</v>
      </c>
      <c r="BO6" s="119">
        <f t="shared" ref="BO6:BO7" si="5">AVERAGE(O6:BN6)</f>
        <v>50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157" t="s">
        <v>937</v>
      </c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121"/>
      <c r="BN7" s="121"/>
      <c r="BO7" s="122" t="e">
        <f t="shared" si="5"/>
        <v>#DIV/0!</v>
      </c>
    </row>
    <row r="8" spans="1:67" ht="12.75" customHeight="1" x14ac:dyDescent="0.2">
      <c r="A8" s="304" t="s">
        <v>21</v>
      </c>
      <c r="B8" s="304">
        <v>2</v>
      </c>
      <c r="C8" s="304" t="s">
        <v>566</v>
      </c>
      <c r="D8" s="304"/>
      <c r="E8" s="304" t="s">
        <v>646</v>
      </c>
      <c r="F8" s="304" t="s">
        <v>647</v>
      </c>
      <c r="G8" s="304" t="s">
        <v>648</v>
      </c>
      <c r="H8" s="305"/>
      <c r="I8" s="304" t="s">
        <v>78</v>
      </c>
      <c r="J8" s="304"/>
      <c r="K8" s="304"/>
      <c r="L8" s="304"/>
      <c r="M8" s="303"/>
      <c r="N8" s="152" t="s">
        <v>934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220"/>
      <c r="AS8" s="220"/>
      <c r="AT8" s="220"/>
      <c r="AU8" s="220">
        <v>297</v>
      </c>
      <c r="AV8" s="220">
        <v>233</v>
      </c>
      <c r="AW8" s="220">
        <v>344</v>
      </c>
      <c r="AX8" s="220">
        <v>182</v>
      </c>
      <c r="AY8" s="220">
        <v>267</v>
      </c>
      <c r="AZ8" s="220">
        <v>423</v>
      </c>
      <c r="BA8" s="220">
        <v>884</v>
      </c>
      <c r="BB8" s="220">
        <v>553</v>
      </c>
      <c r="BC8" s="220">
        <v>372</v>
      </c>
      <c r="BD8" s="220">
        <v>92</v>
      </c>
      <c r="BE8" s="220">
        <v>524</v>
      </c>
      <c r="BF8" s="220">
        <v>284</v>
      </c>
      <c r="BG8" s="220"/>
      <c r="BH8" s="220"/>
      <c r="BI8" s="220"/>
      <c r="BJ8" s="220"/>
      <c r="BK8" s="220"/>
      <c r="BL8" s="220"/>
      <c r="BO8" s="132">
        <f t="shared" ref="BO8:BO10" si="6">SUM(O8:BN8)</f>
        <v>4455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152" t="s">
        <v>935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220"/>
      <c r="AS9" s="220"/>
      <c r="AT9" s="220"/>
      <c r="AU9" s="220">
        <v>297</v>
      </c>
      <c r="AV9" s="220">
        <v>233</v>
      </c>
      <c r="AW9" s="220">
        <v>344</v>
      </c>
      <c r="AX9" s="220">
        <v>182</v>
      </c>
      <c r="AY9" s="220">
        <v>267</v>
      </c>
      <c r="AZ9" s="220">
        <v>423</v>
      </c>
      <c r="BA9" s="220">
        <v>884</v>
      </c>
      <c r="BB9" s="220">
        <v>553</v>
      </c>
      <c r="BC9" s="220">
        <v>372</v>
      </c>
      <c r="BD9" s="220">
        <v>92</v>
      </c>
      <c r="BE9" s="220">
        <v>524</v>
      </c>
      <c r="BF9" s="220">
        <v>284</v>
      </c>
      <c r="BG9" s="220"/>
      <c r="BH9" s="220"/>
      <c r="BI9" s="220"/>
      <c r="BJ9" s="220"/>
      <c r="BK9" s="220"/>
      <c r="BL9" s="220"/>
      <c r="BO9" s="132">
        <f t="shared" si="6"/>
        <v>4455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154" t="s">
        <v>633</v>
      </c>
      <c r="O10" s="155" t="str">
        <f t="shared" ref="O10:AT10" si="7">IF(ISBLANK(O8),"-",O8+O9)</f>
        <v>-</v>
      </c>
      <c r="P10" s="155" t="str">
        <f t="shared" si="7"/>
        <v>-</v>
      </c>
      <c r="Q10" s="155" t="str">
        <f t="shared" si="7"/>
        <v>-</v>
      </c>
      <c r="R10" s="155" t="str">
        <f t="shared" si="7"/>
        <v>-</v>
      </c>
      <c r="S10" s="155" t="str">
        <f t="shared" si="7"/>
        <v>-</v>
      </c>
      <c r="T10" s="155" t="str">
        <f t="shared" si="7"/>
        <v>-</v>
      </c>
      <c r="U10" s="155" t="str">
        <f t="shared" si="7"/>
        <v>-</v>
      </c>
      <c r="V10" s="155" t="str">
        <f t="shared" si="7"/>
        <v>-</v>
      </c>
      <c r="W10" s="155" t="str">
        <f t="shared" si="7"/>
        <v>-</v>
      </c>
      <c r="X10" s="155" t="str">
        <f t="shared" si="7"/>
        <v>-</v>
      </c>
      <c r="Y10" s="155" t="str">
        <f t="shared" si="7"/>
        <v>-</v>
      </c>
      <c r="Z10" s="155" t="str">
        <f t="shared" si="7"/>
        <v>-</v>
      </c>
      <c r="AA10" s="155" t="str">
        <f t="shared" si="7"/>
        <v>-</v>
      </c>
      <c r="AB10" s="155" t="str">
        <f t="shared" si="7"/>
        <v>-</v>
      </c>
      <c r="AC10" s="155" t="str">
        <f t="shared" si="7"/>
        <v>-</v>
      </c>
      <c r="AD10" s="155" t="str">
        <f t="shared" si="7"/>
        <v>-</v>
      </c>
      <c r="AE10" s="155" t="str">
        <f t="shared" si="7"/>
        <v>-</v>
      </c>
      <c r="AF10" s="155" t="str">
        <f t="shared" si="7"/>
        <v>-</v>
      </c>
      <c r="AG10" s="155" t="str">
        <f t="shared" si="7"/>
        <v>-</v>
      </c>
      <c r="AH10" s="155" t="str">
        <f t="shared" si="7"/>
        <v>-</v>
      </c>
      <c r="AI10" s="155" t="str">
        <f t="shared" si="7"/>
        <v>-</v>
      </c>
      <c r="AJ10" s="155" t="str">
        <f t="shared" si="7"/>
        <v>-</v>
      </c>
      <c r="AK10" s="155" t="str">
        <f t="shared" si="7"/>
        <v>-</v>
      </c>
      <c r="AL10" s="155" t="str">
        <f t="shared" si="7"/>
        <v>-</v>
      </c>
      <c r="AM10" s="155" t="str">
        <f t="shared" si="7"/>
        <v>-</v>
      </c>
      <c r="AN10" s="155" t="str">
        <f t="shared" si="7"/>
        <v>-</v>
      </c>
      <c r="AO10" s="155" t="str">
        <f t="shared" si="7"/>
        <v>-</v>
      </c>
      <c r="AP10" s="155" t="str">
        <f t="shared" si="7"/>
        <v>-</v>
      </c>
      <c r="AQ10" s="155" t="str">
        <f t="shared" si="7"/>
        <v>-</v>
      </c>
      <c r="AR10" s="222" t="str">
        <f t="shared" si="7"/>
        <v>-</v>
      </c>
      <c r="AS10" s="222" t="str">
        <f t="shared" si="7"/>
        <v>-</v>
      </c>
      <c r="AT10" s="222" t="str">
        <f t="shared" si="7"/>
        <v>-</v>
      </c>
      <c r="AU10" s="222">
        <v>297</v>
      </c>
      <c r="AV10" s="222">
        <f t="shared" ref="AV10:BL10" si="8">IF(ISBLANK(AV8),"-",AV8+AV9)</f>
        <v>466</v>
      </c>
      <c r="AW10" s="222">
        <f t="shared" si="8"/>
        <v>688</v>
      </c>
      <c r="AX10" s="222">
        <f t="shared" si="8"/>
        <v>364</v>
      </c>
      <c r="AY10" s="222">
        <f t="shared" si="8"/>
        <v>534</v>
      </c>
      <c r="AZ10" s="222">
        <f t="shared" si="8"/>
        <v>846</v>
      </c>
      <c r="BA10" s="222">
        <f t="shared" si="8"/>
        <v>1768</v>
      </c>
      <c r="BB10" s="222">
        <f t="shared" si="8"/>
        <v>1106</v>
      </c>
      <c r="BC10" s="222">
        <f t="shared" si="8"/>
        <v>744</v>
      </c>
      <c r="BD10" s="222">
        <f t="shared" si="8"/>
        <v>184</v>
      </c>
      <c r="BE10" s="222">
        <f t="shared" si="8"/>
        <v>1048</v>
      </c>
      <c r="BF10" s="222">
        <f t="shared" si="8"/>
        <v>568</v>
      </c>
      <c r="BG10" s="222" t="str">
        <f t="shared" si="8"/>
        <v>-</v>
      </c>
      <c r="BH10" s="222" t="str">
        <f t="shared" si="8"/>
        <v>-</v>
      </c>
      <c r="BI10" s="222" t="str">
        <f t="shared" si="8"/>
        <v>-</v>
      </c>
      <c r="BJ10" s="222" t="str">
        <f t="shared" si="8"/>
        <v>-</v>
      </c>
      <c r="BK10" s="222" t="str">
        <f t="shared" si="8"/>
        <v>-</v>
      </c>
      <c r="BL10" s="222" t="str">
        <f t="shared" si="8"/>
        <v>-</v>
      </c>
      <c r="BM10" s="116" t="str">
        <f t="shared" ref="BM10:BN10" si="9">IF(ISBLANK(BM8),"-",BM8+BM9)</f>
        <v>-</v>
      </c>
      <c r="BN10" s="116" t="str">
        <f t="shared" si="9"/>
        <v>-</v>
      </c>
      <c r="BO10" s="133">
        <f t="shared" si="6"/>
        <v>8613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152" t="s">
        <v>936</v>
      </c>
      <c r="O11" s="156" t="str">
        <f t="shared" ref="O11:BL11" si="10">IF(ISNUMBER(O10),(IF(O10&gt;0,(100/(O8+O9))*O8,"-")),"-")</f>
        <v>-</v>
      </c>
      <c r="P11" s="156" t="str">
        <f t="shared" si="10"/>
        <v>-</v>
      </c>
      <c r="Q11" s="156" t="str">
        <f t="shared" si="10"/>
        <v>-</v>
      </c>
      <c r="R11" s="156" t="str">
        <f t="shared" si="10"/>
        <v>-</v>
      </c>
      <c r="S11" s="156" t="str">
        <f t="shared" si="10"/>
        <v>-</v>
      </c>
      <c r="T11" s="156" t="str">
        <f t="shared" si="10"/>
        <v>-</v>
      </c>
      <c r="U11" s="156" t="str">
        <f t="shared" si="10"/>
        <v>-</v>
      </c>
      <c r="V11" s="156" t="str">
        <f t="shared" si="10"/>
        <v>-</v>
      </c>
      <c r="W11" s="156" t="str">
        <f t="shared" si="10"/>
        <v>-</v>
      </c>
      <c r="X11" s="156" t="str">
        <f t="shared" si="10"/>
        <v>-</v>
      </c>
      <c r="Y11" s="156" t="str">
        <f t="shared" si="10"/>
        <v>-</v>
      </c>
      <c r="Z11" s="156" t="str">
        <f t="shared" si="10"/>
        <v>-</v>
      </c>
      <c r="AA11" s="156" t="str">
        <f t="shared" si="10"/>
        <v>-</v>
      </c>
      <c r="AB11" s="156" t="str">
        <f t="shared" si="10"/>
        <v>-</v>
      </c>
      <c r="AC11" s="156" t="str">
        <f t="shared" si="10"/>
        <v>-</v>
      </c>
      <c r="AD11" s="156" t="str">
        <f t="shared" si="10"/>
        <v>-</v>
      </c>
      <c r="AE11" s="156" t="str">
        <f t="shared" si="10"/>
        <v>-</v>
      </c>
      <c r="AF11" s="156" t="str">
        <f t="shared" si="10"/>
        <v>-</v>
      </c>
      <c r="AG11" s="156" t="str">
        <f t="shared" si="10"/>
        <v>-</v>
      </c>
      <c r="AH11" s="156" t="str">
        <f t="shared" si="10"/>
        <v>-</v>
      </c>
      <c r="AI11" s="156" t="str">
        <f t="shared" si="10"/>
        <v>-</v>
      </c>
      <c r="AJ11" s="156" t="str">
        <f t="shared" si="10"/>
        <v>-</v>
      </c>
      <c r="AK11" s="156" t="str">
        <f t="shared" si="10"/>
        <v>-</v>
      </c>
      <c r="AL11" s="156" t="str">
        <f t="shared" si="10"/>
        <v>-</v>
      </c>
      <c r="AM11" s="156" t="str">
        <f t="shared" si="10"/>
        <v>-</v>
      </c>
      <c r="AN11" s="156" t="str">
        <f t="shared" si="10"/>
        <v>-</v>
      </c>
      <c r="AO11" s="156" t="str">
        <f t="shared" si="10"/>
        <v>-</v>
      </c>
      <c r="AP11" s="156" t="str">
        <f t="shared" si="10"/>
        <v>-</v>
      </c>
      <c r="AQ11" s="156" t="str">
        <f t="shared" si="10"/>
        <v>-</v>
      </c>
      <c r="AR11" s="223" t="str">
        <f t="shared" si="10"/>
        <v>-</v>
      </c>
      <c r="AS11" s="223" t="str">
        <f t="shared" si="10"/>
        <v>-</v>
      </c>
      <c r="AT11" s="223" t="str">
        <f t="shared" si="10"/>
        <v>-</v>
      </c>
      <c r="AU11" s="223">
        <f t="shared" si="10"/>
        <v>50</v>
      </c>
      <c r="AV11" s="223">
        <f t="shared" si="10"/>
        <v>50</v>
      </c>
      <c r="AW11" s="223">
        <f t="shared" si="10"/>
        <v>50</v>
      </c>
      <c r="AX11" s="223">
        <f t="shared" si="10"/>
        <v>50.000000000000007</v>
      </c>
      <c r="AY11" s="223">
        <f t="shared" si="10"/>
        <v>50</v>
      </c>
      <c r="AZ11" s="223">
        <f t="shared" si="10"/>
        <v>50</v>
      </c>
      <c r="BA11" s="223">
        <f t="shared" si="10"/>
        <v>50</v>
      </c>
      <c r="BB11" s="223">
        <f t="shared" si="10"/>
        <v>50</v>
      </c>
      <c r="BC11" s="223">
        <f t="shared" si="10"/>
        <v>50</v>
      </c>
      <c r="BD11" s="223">
        <f t="shared" si="10"/>
        <v>50</v>
      </c>
      <c r="BE11" s="223">
        <f t="shared" si="10"/>
        <v>50</v>
      </c>
      <c r="BF11" s="223">
        <f t="shared" si="10"/>
        <v>50</v>
      </c>
      <c r="BG11" s="223" t="str">
        <f t="shared" si="10"/>
        <v>-</v>
      </c>
      <c r="BH11" s="223" t="str">
        <f t="shared" si="10"/>
        <v>-</v>
      </c>
      <c r="BI11" s="223" t="str">
        <f t="shared" si="10"/>
        <v>-</v>
      </c>
      <c r="BJ11" s="223" t="str">
        <f t="shared" si="10"/>
        <v>-</v>
      </c>
      <c r="BK11" s="223" t="str">
        <f t="shared" si="10"/>
        <v>-</v>
      </c>
      <c r="BL11" s="223" t="str">
        <f t="shared" si="10"/>
        <v>-</v>
      </c>
      <c r="BM11" s="118" t="str">
        <f t="shared" ref="BM11:BN11" si="11">IF(ISNUMBER(BM10),(IF(BM10&gt;0,(100/(BM8+BM9))*BM8,"-")),"-")</f>
        <v>-</v>
      </c>
      <c r="BN11" s="118" t="str">
        <f t="shared" si="11"/>
        <v>-</v>
      </c>
      <c r="BO11" s="119">
        <f t="shared" ref="BO11:BO12" si="12">AVERAGE(O11:BN11)</f>
        <v>50</v>
      </c>
    </row>
    <row r="12" spans="1:67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157" t="s">
        <v>937</v>
      </c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121"/>
      <c r="BN12" s="121"/>
      <c r="BO12" s="122" t="e">
        <f t="shared" si="12"/>
        <v>#DIV/0!</v>
      </c>
    </row>
    <row r="13" spans="1:67" ht="12.75" customHeight="1" x14ac:dyDescent="0.2">
      <c r="A13" s="304" t="s">
        <v>21</v>
      </c>
      <c r="B13" s="304">
        <v>3</v>
      </c>
      <c r="C13" s="304" t="s">
        <v>566</v>
      </c>
      <c r="D13" s="304"/>
      <c r="E13" s="304" t="s">
        <v>650</v>
      </c>
      <c r="F13" s="304" t="s">
        <v>651</v>
      </c>
      <c r="G13" s="304" t="s">
        <v>652</v>
      </c>
      <c r="H13" s="305" t="s">
        <v>649</v>
      </c>
      <c r="I13" s="304"/>
      <c r="J13" s="304"/>
      <c r="K13" s="304"/>
      <c r="L13" s="304"/>
      <c r="M13" s="303"/>
      <c r="N13" s="152" t="s">
        <v>934</v>
      </c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230"/>
      <c r="AS13" s="230"/>
      <c r="AT13" s="230"/>
      <c r="AU13" s="230">
        <v>7</v>
      </c>
      <c r="AV13" s="230">
        <v>1</v>
      </c>
      <c r="AW13" s="230">
        <v>8</v>
      </c>
      <c r="AX13" s="230">
        <v>57</v>
      </c>
      <c r="AY13" s="230">
        <v>35</v>
      </c>
      <c r="AZ13" s="230">
        <v>78</v>
      </c>
      <c r="BA13" s="230">
        <v>92</v>
      </c>
      <c r="BB13" s="230">
        <v>9</v>
      </c>
      <c r="BC13" s="230">
        <v>49</v>
      </c>
      <c r="BD13" s="230">
        <v>42</v>
      </c>
      <c r="BE13" s="230">
        <v>44</v>
      </c>
      <c r="BF13" s="230">
        <v>63</v>
      </c>
      <c r="BG13" s="230"/>
      <c r="BH13" s="230"/>
      <c r="BI13" s="230"/>
      <c r="BJ13" s="230"/>
      <c r="BK13" s="230"/>
      <c r="BL13" s="230"/>
      <c r="BM13" s="123"/>
      <c r="BN13" s="123"/>
      <c r="BO13" s="132">
        <f t="shared" ref="BO13:BO15" si="13">SUM(O13:BN13)</f>
        <v>485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152" t="s">
        <v>935</v>
      </c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230"/>
      <c r="AS14" s="230"/>
      <c r="AT14" s="230"/>
      <c r="AU14" s="230">
        <v>7</v>
      </c>
      <c r="AV14" s="230">
        <v>1</v>
      </c>
      <c r="AW14" s="230">
        <v>8</v>
      </c>
      <c r="AX14" s="230">
        <v>57</v>
      </c>
      <c r="AY14" s="230">
        <v>35</v>
      </c>
      <c r="AZ14" s="230">
        <v>78</v>
      </c>
      <c r="BA14" s="230">
        <v>92</v>
      </c>
      <c r="BB14" s="230">
        <v>9</v>
      </c>
      <c r="BC14" s="230">
        <v>49</v>
      </c>
      <c r="BD14" s="230">
        <v>42</v>
      </c>
      <c r="BE14" s="230">
        <v>44</v>
      </c>
      <c r="BF14" s="230">
        <v>63</v>
      </c>
      <c r="BG14" s="230"/>
      <c r="BH14" s="230"/>
      <c r="BI14" s="230"/>
      <c r="BJ14" s="230"/>
      <c r="BK14" s="230"/>
      <c r="BL14" s="230"/>
      <c r="BM14" s="123"/>
      <c r="BN14" s="123"/>
      <c r="BO14" s="132">
        <f t="shared" si="13"/>
        <v>485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154" t="s">
        <v>633</v>
      </c>
      <c r="O15" s="155" t="str">
        <f t="shared" ref="O15:BL15" si="14">IF(ISBLANK(O13),"-",O13+O14)</f>
        <v>-</v>
      </c>
      <c r="P15" s="155" t="str">
        <f t="shared" si="14"/>
        <v>-</v>
      </c>
      <c r="Q15" s="155" t="str">
        <f t="shared" si="14"/>
        <v>-</v>
      </c>
      <c r="R15" s="155" t="str">
        <f t="shared" si="14"/>
        <v>-</v>
      </c>
      <c r="S15" s="155" t="str">
        <f t="shared" si="14"/>
        <v>-</v>
      </c>
      <c r="T15" s="155" t="str">
        <f t="shared" si="14"/>
        <v>-</v>
      </c>
      <c r="U15" s="155" t="str">
        <f t="shared" si="14"/>
        <v>-</v>
      </c>
      <c r="V15" s="155" t="str">
        <f t="shared" si="14"/>
        <v>-</v>
      </c>
      <c r="W15" s="155" t="str">
        <f t="shared" si="14"/>
        <v>-</v>
      </c>
      <c r="X15" s="155" t="str">
        <f t="shared" si="14"/>
        <v>-</v>
      </c>
      <c r="Y15" s="155" t="str">
        <f t="shared" si="14"/>
        <v>-</v>
      </c>
      <c r="Z15" s="155" t="str">
        <f t="shared" si="14"/>
        <v>-</v>
      </c>
      <c r="AA15" s="155" t="str">
        <f t="shared" si="14"/>
        <v>-</v>
      </c>
      <c r="AB15" s="155" t="str">
        <f t="shared" si="14"/>
        <v>-</v>
      </c>
      <c r="AC15" s="155" t="str">
        <f t="shared" si="14"/>
        <v>-</v>
      </c>
      <c r="AD15" s="155" t="str">
        <f t="shared" si="14"/>
        <v>-</v>
      </c>
      <c r="AE15" s="155" t="str">
        <f t="shared" si="14"/>
        <v>-</v>
      </c>
      <c r="AF15" s="155" t="str">
        <f t="shared" si="14"/>
        <v>-</v>
      </c>
      <c r="AG15" s="155" t="str">
        <f t="shared" si="14"/>
        <v>-</v>
      </c>
      <c r="AH15" s="155" t="str">
        <f t="shared" si="14"/>
        <v>-</v>
      </c>
      <c r="AI15" s="155" t="str">
        <f t="shared" si="14"/>
        <v>-</v>
      </c>
      <c r="AJ15" s="155" t="str">
        <f t="shared" si="14"/>
        <v>-</v>
      </c>
      <c r="AK15" s="155" t="str">
        <f t="shared" si="14"/>
        <v>-</v>
      </c>
      <c r="AL15" s="155" t="str">
        <f t="shared" si="14"/>
        <v>-</v>
      </c>
      <c r="AM15" s="155" t="str">
        <f t="shared" si="14"/>
        <v>-</v>
      </c>
      <c r="AN15" s="155" t="str">
        <f t="shared" si="14"/>
        <v>-</v>
      </c>
      <c r="AO15" s="155" t="str">
        <f t="shared" si="14"/>
        <v>-</v>
      </c>
      <c r="AP15" s="155" t="str">
        <f t="shared" si="14"/>
        <v>-</v>
      </c>
      <c r="AQ15" s="155" t="str">
        <f t="shared" si="14"/>
        <v>-</v>
      </c>
      <c r="AR15" s="222" t="str">
        <f t="shared" si="14"/>
        <v>-</v>
      </c>
      <c r="AS15" s="222" t="str">
        <f t="shared" si="14"/>
        <v>-</v>
      </c>
      <c r="AT15" s="222" t="str">
        <f t="shared" si="14"/>
        <v>-</v>
      </c>
      <c r="AU15" s="222">
        <f t="shared" si="14"/>
        <v>14</v>
      </c>
      <c r="AV15" s="222">
        <f t="shared" si="14"/>
        <v>2</v>
      </c>
      <c r="AW15" s="222">
        <f t="shared" si="14"/>
        <v>16</v>
      </c>
      <c r="AX15" s="222">
        <f t="shared" si="14"/>
        <v>114</v>
      </c>
      <c r="AY15" s="222">
        <f t="shared" si="14"/>
        <v>70</v>
      </c>
      <c r="AZ15" s="222">
        <f t="shared" si="14"/>
        <v>156</v>
      </c>
      <c r="BA15" s="222">
        <f t="shared" si="14"/>
        <v>184</v>
      </c>
      <c r="BB15" s="222">
        <f t="shared" si="14"/>
        <v>18</v>
      </c>
      <c r="BC15" s="222">
        <f t="shared" si="14"/>
        <v>98</v>
      </c>
      <c r="BD15" s="222">
        <f t="shared" si="14"/>
        <v>84</v>
      </c>
      <c r="BE15" s="222">
        <f t="shared" si="14"/>
        <v>88</v>
      </c>
      <c r="BF15" s="222">
        <f t="shared" si="14"/>
        <v>126</v>
      </c>
      <c r="BG15" s="222" t="str">
        <f t="shared" si="14"/>
        <v>-</v>
      </c>
      <c r="BH15" s="222" t="str">
        <f t="shared" si="14"/>
        <v>-</v>
      </c>
      <c r="BI15" s="222" t="str">
        <f t="shared" si="14"/>
        <v>-</v>
      </c>
      <c r="BJ15" s="222" t="str">
        <f t="shared" si="14"/>
        <v>-</v>
      </c>
      <c r="BK15" s="222" t="str">
        <f t="shared" si="14"/>
        <v>-</v>
      </c>
      <c r="BL15" s="222" t="str">
        <f t="shared" si="14"/>
        <v>-</v>
      </c>
      <c r="BM15" s="116" t="str">
        <f t="shared" ref="BM15:BN15" si="15">IF(ISBLANK(BM13),"-",BM13+BM14)</f>
        <v>-</v>
      </c>
      <c r="BN15" s="116" t="str">
        <f t="shared" si="15"/>
        <v>-</v>
      </c>
      <c r="BO15" s="133">
        <f t="shared" si="13"/>
        <v>970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152" t="s">
        <v>936</v>
      </c>
      <c r="O16" s="156" t="str">
        <f t="shared" ref="O16:BL16" si="16">IF(ISNUMBER(O15),(IF(O15&gt;0,(100/(O13+O14))*O13,"-")),"-")</f>
        <v>-</v>
      </c>
      <c r="P16" s="156" t="str">
        <f t="shared" si="16"/>
        <v>-</v>
      </c>
      <c r="Q16" s="156" t="str">
        <f t="shared" si="16"/>
        <v>-</v>
      </c>
      <c r="R16" s="156" t="str">
        <f t="shared" si="16"/>
        <v>-</v>
      </c>
      <c r="S16" s="156" t="str">
        <f t="shared" si="16"/>
        <v>-</v>
      </c>
      <c r="T16" s="156" t="str">
        <f t="shared" si="16"/>
        <v>-</v>
      </c>
      <c r="U16" s="156" t="str">
        <f t="shared" si="16"/>
        <v>-</v>
      </c>
      <c r="V16" s="156" t="str">
        <f t="shared" si="16"/>
        <v>-</v>
      </c>
      <c r="W16" s="156" t="str">
        <f t="shared" si="16"/>
        <v>-</v>
      </c>
      <c r="X16" s="156" t="str">
        <f t="shared" si="16"/>
        <v>-</v>
      </c>
      <c r="Y16" s="156" t="str">
        <f t="shared" si="16"/>
        <v>-</v>
      </c>
      <c r="Z16" s="156" t="str">
        <f t="shared" si="16"/>
        <v>-</v>
      </c>
      <c r="AA16" s="156" t="str">
        <f t="shared" si="16"/>
        <v>-</v>
      </c>
      <c r="AB16" s="156" t="str">
        <f t="shared" si="16"/>
        <v>-</v>
      </c>
      <c r="AC16" s="156" t="str">
        <f t="shared" si="16"/>
        <v>-</v>
      </c>
      <c r="AD16" s="156" t="str">
        <f t="shared" si="16"/>
        <v>-</v>
      </c>
      <c r="AE16" s="156" t="str">
        <f t="shared" si="16"/>
        <v>-</v>
      </c>
      <c r="AF16" s="156" t="str">
        <f t="shared" si="16"/>
        <v>-</v>
      </c>
      <c r="AG16" s="156" t="str">
        <f t="shared" si="16"/>
        <v>-</v>
      </c>
      <c r="AH16" s="156" t="str">
        <f t="shared" si="16"/>
        <v>-</v>
      </c>
      <c r="AI16" s="156" t="str">
        <f t="shared" si="16"/>
        <v>-</v>
      </c>
      <c r="AJ16" s="156" t="str">
        <f t="shared" si="16"/>
        <v>-</v>
      </c>
      <c r="AK16" s="156" t="str">
        <f t="shared" si="16"/>
        <v>-</v>
      </c>
      <c r="AL16" s="156" t="str">
        <f t="shared" si="16"/>
        <v>-</v>
      </c>
      <c r="AM16" s="156" t="str">
        <f t="shared" si="16"/>
        <v>-</v>
      </c>
      <c r="AN16" s="156" t="str">
        <f t="shared" si="16"/>
        <v>-</v>
      </c>
      <c r="AO16" s="156" t="str">
        <f t="shared" si="16"/>
        <v>-</v>
      </c>
      <c r="AP16" s="156" t="str">
        <f t="shared" si="16"/>
        <v>-</v>
      </c>
      <c r="AQ16" s="156" t="str">
        <f t="shared" si="16"/>
        <v>-</v>
      </c>
      <c r="AR16" s="223" t="str">
        <f t="shared" si="16"/>
        <v>-</v>
      </c>
      <c r="AS16" s="223" t="str">
        <f t="shared" si="16"/>
        <v>-</v>
      </c>
      <c r="AT16" s="223" t="str">
        <f t="shared" si="16"/>
        <v>-</v>
      </c>
      <c r="AU16" s="223">
        <f t="shared" si="16"/>
        <v>50</v>
      </c>
      <c r="AV16" s="223">
        <f t="shared" si="16"/>
        <v>50</v>
      </c>
      <c r="AW16" s="223">
        <f t="shared" si="16"/>
        <v>50</v>
      </c>
      <c r="AX16" s="223">
        <f t="shared" si="16"/>
        <v>50</v>
      </c>
      <c r="AY16" s="223">
        <f t="shared" si="16"/>
        <v>50</v>
      </c>
      <c r="AZ16" s="223">
        <f t="shared" si="16"/>
        <v>50.000000000000007</v>
      </c>
      <c r="BA16" s="223">
        <f t="shared" si="16"/>
        <v>50</v>
      </c>
      <c r="BB16" s="223">
        <f t="shared" si="16"/>
        <v>50</v>
      </c>
      <c r="BC16" s="223">
        <f t="shared" si="16"/>
        <v>50</v>
      </c>
      <c r="BD16" s="223">
        <f t="shared" si="16"/>
        <v>50</v>
      </c>
      <c r="BE16" s="223">
        <f t="shared" si="16"/>
        <v>50.000000000000007</v>
      </c>
      <c r="BF16" s="223">
        <f t="shared" si="16"/>
        <v>50</v>
      </c>
      <c r="BG16" s="223" t="str">
        <f t="shared" si="16"/>
        <v>-</v>
      </c>
      <c r="BH16" s="223" t="str">
        <f t="shared" si="16"/>
        <v>-</v>
      </c>
      <c r="BI16" s="223" t="str">
        <f t="shared" si="16"/>
        <v>-</v>
      </c>
      <c r="BJ16" s="223" t="str">
        <f t="shared" si="16"/>
        <v>-</v>
      </c>
      <c r="BK16" s="223" t="str">
        <f t="shared" si="16"/>
        <v>-</v>
      </c>
      <c r="BL16" s="223" t="str">
        <f t="shared" si="16"/>
        <v>-</v>
      </c>
      <c r="BM16" s="118" t="str">
        <f t="shared" ref="BM16:BN16" si="17">IF(ISNUMBER(BM15),(IF(BM15&gt;0,(100/(BM13+BM14))*BM13,"-")),"-")</f>
        <v>-</v>
      </c>
      <c r="BN16" s="118" t="str">
        <f t="shared" si="17"/>
        <v>-</v>
      </c>
      <c r="BO16" s="119">
        <f t="shared" ref="BO16:BO17" si="18">AVERAGE(O16:BN16)</f>
        <v>50</v>
      </c>
    </row>
    <row r="17" spans="1:67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8"/>
      <c r="N17" s="157" t="s">
        <v>937</v>
      </c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121"/>
      <c r="BN17" s="121"/>
      <c r="BO17" s="122" t="e">
        <f t="shared" si="18"/>
        <v>#DIV/0!</v>
      </c>
    </row>
    <row r="18" spans="1:67" ht="12.75" customHeight="1" x14ac:dyDescent="0.2">
      <c r="A18" s="304" t="s">
        <v>21</v>
      </c>
      <c r="B18" s="304">
        <v>4</v>
      </c>
      <c r="C18" s="304" t="s">
        <v>566</v>
      </c>
      <c r="D18" s="304"/>
      <c r="E18" s="304" t="s">
        <v>650</v>
      </c>
      <c r="F18" s="304" t="s">
        <v>651</v>
      </c>
      <c r="G18" s="304" t="s">
        <v>652</v>
      </c>
      <c r="H18" s="305"/>
      <c r="I18" s="304" t="s">
        <v>536</v>
      </c>
      <c r="J18" s="304"/>
      <c r="K18" s="304"/>
      <c r="L18" s="304"/>
      <c r="M18" s="303"/>
      <c r="N18" s="152" t="s">
        <v>934</v>
      </c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230"/>
      <c r="AS18" s="230"/>
      <c r="AT18" s="230"/>
      <c r="AU18" s="230">
        <v>16</v>
      </c>
      <c r="AV18" s="230">
        <v>30</v>
      </c>
      <c r="AW18" s="230">
        <v>121</v>
      </c>
      <c r="AX18" s="230">
        <v>58</v>
      </c>
      <c r="AY18" s="230">
        <v>217</v>
      </c>
      <c r="AZ18" s="230">
        <v>67</v>
      </c>
      <c r="BA18" s="230">
        <v>305</v>
      </c>
      <c r="BB18" s="230">
        <v>104</v>
      </c>
      <c r="BC18" s="230">
        <v>142</v>
      </c>
      <c r="BD18" s="230">
        <v>209</v>
      </c>
      <c r="BE18" s="230">
        <v>164</v>
      </c>
      <c r="BF18" s="230">
        <v>137</v>
      </c>
      <c r="BG18" s="230"/>
      <c r="BH18" s="230"/>
      <c r="BI18" s="230"/>
      <c r="BJ18" s="230"/>
      <c r="BK18" s="230"/>
      <c r="BL18" s="230"/>
      <c r="BM18" s="123"/>
      <c r="BN18" s="123"/>
      <c r="BO18" s="132">
        <f t="shared" ref="BO18:BO20" si="19">SUM(O18:BN18)</f>
        <v>1570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152" t="s">
        <v>935</v>
      </c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230"/>
      <c r="AS19" s="230"/>
      <c r="AT19" s="230"/>
      <c r="AU19" s="230">
        <v>16</v>
      </c>
      <c r="AV19" s="230">
        <v>30</v>
      </c>
      <c r="AW19" s="230">
        <v>121</v>
      </c>
      <c r="AX19" s="230">
        <v>58</v>
      </c>
      <c r="AY19" s="230">
        <v>217</v>
      </c>
      <c r="AZ19" s="230">
        <v>67</v>
      </c>
      <c r="BA19" s="230">
        <v>305</v>
      </c>
      <c r="BB19" s="230">
        <v>104</v>
      </c>
      <c r="BC19" s="230">
        <v>142</v>
      </c>
      <c r="BD19" s="230">
        <v>209</v>
      </c>
      <c r="BE19" s="230">
        <v>164</v>
      </c>
      <c r="BF19" s="230">
        <v>137</v>
      </c>
      <c r="BG19" s="230"/>
      <c r="BH19" s="230"/>
      <c r="BI19" s="230"/>
      <c r="BJ19" s="230"/>
      <c r="BK19" s="230"/>
      <c r="BL19" s="230"/>
      <c r="BM19" s="123"/>
      <c r="BN19" s="123"/>
      <c r="BO19" s="132">
        <f t="shared" si="19"/>
        <v>1570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154" t="s">
        <v>633</v>
      </c>
      <c r="O20" s="155" t="str">
        <f t="shared" ref="O20:BL20" si="20">IF(ISBLANK(O18),"-",O18+O19)</f>
        <v>-</v>
      </c>
      <c r="P20" s="155" t="str">
        <f t="shared" si="20"/>
        <v>-</v>
      </c>
      <c r="Q20" s="155" t="str">
        <f t="shared" si="20"/>
        <v>-</v>
      </c>
      <c r="R20" s="155" t="str">
        <f t="shared" si="20"/>
        <v>-</v>
      </c>
      <c r="S20" s="155" t="str">
        <f t="shared" si="20"/>
        <v>-</v>
      </c>
      <c r="T20" s="155" t="str">
        <f t="shared" si="20"/>
        <v>-</v>
      </c>
      <c r="U20" s="155" t="str">
        <f t="shared" si="20"/>
        <v>-</v>
      </c>
      <c r="V20" s="155" t="str">
        <f t="shared" si="20"/>
        <v>-</v>
      </c>
      <c r="W20" s="155" t="str">
        <f t="shared" si="20"/>
        <v>-</v>
      </c>
      <c r="X20" s="155" t="str">
        <f t="shared" si="20"/>
        <v>-</v>
      </c>
      <c r="Y20" s="155" t="str">
        <f t="shared" si="20"/>
        <v>-</v>
      </c>
      <c r="Z20" s="155" t="str">
        <f t="shared" si="20"/>
        <v>-</v>
      </c>
      <c r="AA20" s="155" t="str">
        <f t="shared" si="20"/>
        <v>-</v>
      </c>
      <c r="AB20" s="155" t="str">
        <f t="shared" si="20"/>
        <v>-</v>
      </c>
      <c r="AC20" s="155" t="str">
        <f t="shared" si="20"/>
        <v>-</v>
      </c>
      <c r="AD20" s="155" t="str">
        <f t="shared" si="20"/>
        <v>-</v>
      </c>
      <c r="AE20" s="155" t="str">
        <f t="shared" si="20"/>
        <v>-</v>
      </c>
      <c r="AF20" s="155" t="str">
        <f t="shared" si="20"/>
        <v>-</v>
      </c>
      <c r="AG20" s="155" t="str">
        <f t="shared" si="20"/>
        <v>-</v>
      </c>
      <c r="AH20" s="155" t="str">
        <f t="shared" si="20"/>
        <v>-</v>
      </c>
      <c r="AI20" s="155" t="str">
        <f t="shared" si="20"/>
        <v>-</v>
      </c>
      <c r="AJ20" s="155" t="str">
        <f t="shared" si="20"/>
        <v>-</v>
      </c>
      <c r="AK20" s="155" t="str">
        <f t="shared" si="20"/>
        <v>-</v>
      </c>
      <c r="AL20" s="155" t="str">
        <f t="shared" si="20"/>
        <v>-</v>
      </c>
      <c r="AM20" s="155" t="str">
        <f t="shared" si="20"/>
        <v>-</v>
      </c>
      <c r="AN20" s="155" t="str">
        <f t="shared" si="20"/>
        <v>-</v>
      </c>
      <c r="AO20" s="155" t="str">
        <f t="shared" si="20"/>
        <v>-</v>
      </c>
      <c r="AP20" s="155" t="str">
        <f t="shared" si="20"/>
        <v>-</v>
      </c>
      <c r="AQ20" s="155" t="str">
        <f t="shared" si="20"/>
        <v>-</v>
      </c>
      <c r="AR20" s="222" t="str">
        <f t="shared" si="20"/>
        <v>-</v>
      </c>
      <c r="AS20" s="222" t="str">
        <f t="shared" si="20"/>
        <v>-</v>
      </c>
      <c r="AT20" s="222" t="str">
        <f t="shared" si="20"/>
        <v>-</v>
      </c>
      <c r="AU20" s="222">
        <f t="shared" si="20"/>
        <v>32</v>
      </c>
      <c r="AV20" s="222">
        <f t="shared" si="20"/>
        <v>60</v>
      </c>
      <c r="AW20" s="222">
        <f t="shared" si="20"/>
        <v>242</v>
      </c>
      <c r="AX20" s="222">
        <f t="shared" si="20"/>
        <v>116</v>
      </c>
      <c r="AY20" s="222">
        <f t="shared" si="20"/>
        <v>434</v>
      </c>
      <c r="AZ20" s="222">
        <f t="shared" si="20"/>
        <v>134</v>
      </c>
      <c r="BA20" s="222">
        <f t="shared" si="20"/>
        <v>610</v>
      </c>
      <c r="BB20" s="222">
        <f t="shared" si="20"/>
        <v>208</v>
      </c>
      <c r="BC20" s="222">
        <f t="shared" si="20"/>
        <v>284</v>
      </c>
      <c r="BD20" s="222">
        <f t="shared" si="20"/>
        <v>418</v>
      </c>
      <c r="BE20" s="222">
        <f t="shared" si="20"/>
        <v>328</v>
      </c>
      <c r="BF20" s="222">
        <f t="shared" si="20"/>
        <v>274</v>
      </c>
      <c r="BG20" s="222" t="str">
        <f t="shared" si="20"/>
        <v>-</v>
      </c>
      <c r="BH20" s="222" t="str">
        <f t="shared" si="20"/>
        <v>-</v>
      </c>
      <c r="BI20" s="222" t="str">
        <f t="shared" si="20"/>
        <v>-</v>
      </c>
      <c r="BJ20" s="222" t="str">
        <f t="shared" si="20"/>
        <v>-</v>
      </c>
      <c r="BK20" s="222" t="str">
        <f t="shared" si="20"/>
        <v>-</v>
      </c>
      <c r="BL20" s="222" t="str">
        <f t="shared" si="20"/>
        <v>-</v>
      </c>
      <c r="BM20" s="116" t="str">
        <f t="shared" ref="BM20:BN20" si="21">IF(ISBLANK(BM18),"-",BM18+BM19)</f>
        <v>-</v>
      </c>
      <c r="BN20" s="116" t="str">
        <f t="shared" si="21"/>
        <v>-</v>
      </c>
      <c r="BO20" s="133">
        <f t="shared" si="19"/>
        <v>3140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152" t="s">
        <v>936</v>
      </c>
      <c r="O21" s="156" t="str">
        <f t="shared" ref="O21:BL21" si="22">IF(ISNUMBER(O20),(IF(O20&gt;0,(100/(O18+O19))*O18,"-")),"-")</f>
        <v>-</v>
      </c>
      <c r="P21" s="156" t="str">
        <f t="shared" si="22"/>
        <v>-</v>
      </c>
      <c r="Q21" s="156" t="str">
        <f t="shared" si="22"/>
        <v>-</v>
      </c>
      <c r="R21" s="156" t="str">
        <f t="shared" si="22"/>
        <v>-</v>
      </c>
      <c r="S21" s="156" t="str">
        <f t="shared" si="22"/>
        <v>-</v>
      </c>
      <c r="T21" s="156" t="str">
        <f t="shared" si="22"/>
        <v>-</v>
      </c>
      <c r="U21" s="156" t="str">
        <f t="shared" si="22"/>
        <v>-</v>
      </c>
      <c r="V21" s="156" t="str">
        <f t="shared" si="22"/>
        <v>-</v>
      </c>
      <c r="W21" s="156" t="str">
        <f t="shared" si="22"/>
        <v>-</v>
      </c>
      <c r="X21" s="156" t="str">
        <f t="shared" si="22"/>
        <v>-</v>
      </c>
      <c r="Y21" s="156" t="str">
        <f t="shared" si="22"/>
        <v>-</v>
      </c>
      <c r="Z21" s="156" t="str">
        <f t="shared" si="22"/>
        <v>-</v>
      </c>
      <c r="AA21" s="156" t="str">
        <f t="shared" si="22"/>
        <v>-</v>
      </c>
      <c r="AB21" s="156" t="str">
        <f t="shared" si="22"/>
        <v>-</v>
      </c>
      <c r="AC21" s="156" t="str">
        <f t="shared" si="22"/>
        <v>-</v>
      </c>
      <c r="AD21" s="156" t="str">
        <f t="shared" si="22"/>
        <v>-</v>
      </c>
      <c r="AE21" s="156" t="str">
        <f t="shared" si="22"/>
        <v>-</v>
      </c>
      <c r="AF21" s="156" t="str">
        <f t="shared" si="22"/>
        <v>-</v>
      </c>
      <c r="AG21" s="156" t="str">
        <f t="shared" si="22"/>
        <v>-</v>
      </c>
      <c r="AH21" s="156" t="str">
        <f t="shared" si="22"/>
        <v>-</v>
      </c>
      <c r="AI21" s="156" t="str">
        <f t="shared" si="22"/>
        <v>-</v>
      </c>
      <c r="AJ21" s="156" t="str">
        <f t="shared" si="22"/>
        <v>-</v>
      </c>
      <c r="AK21" s="156" t="str">
        <f t="shared" si="22"/>
        <v>-</v>
      </c>
      <c r="AL21" s="156" t="str">
        <f t="shared" si="22"/>
        <v>-</v>
      </c>
      <c r="AM21" s="156" t="str">
        <f t="shared" si="22"/>
        <v>-</v>
      </c>
      <c r="AN21" s="156" t="str">
        <f t="shared" si="22"/>
        <v>-</v>
      </c>
      <c r="AO21" s="156" t="str">
        <f t="shared" si="22"/>
        <v>-</v>
      </c>
      <c r="AP21" s="156" t="str">
        <f t="shared" si="22"/>
        <v>-</v>
      </c>
      <c r="AQ21" s="156" t="str">
        <f t="shared" si="22"/>
        <v>-</v>
      </c>
      <c r="AR21" s="223" t="str">
        <f t="shared" si="22"/>
        <v>-</v>
      </c>
      <c r="AS21" s="223" t="str">
        <f t="shared" si="22"/>
        <v>-</v>
      </c>
      <c r="AT21" s="223" t="str">
        <f t="shared" si="22"/>
        <v>-</v>
      </c>
      <c r="AU21" s="223">
        <f t="shared" si="22"/>
        <v>50</v>
      </c>
      <c r="AV21" s="223">
        <f t="shared" si="22"/>
        <v>50</v>
      </c>
      <c r="AW21" s="223">
        <f t="shared" si="22"/>
        <v>50</v>
      </c>
      <c r="AX21" s="223">
        <f t="shared" si="22"/>
        <v>50</v>
      </c>
      <c r="AY21" s="223">
        <f t="shared" si="22"/>
        <v>50</v>
      </c>
      <c r="AZ21" s="223">
        <f t="shared" si="22"/>
        <v>50</v>
      </c>
      <c r="BA21" s="223">
        <f t="shared" si="22"/>
        <v>49.999999999999993</v>
      </c>
      <c r="BB21" s="223">
        <f t="shared" si="22"/>
        <v>50</v>
      </c>
      <c r="BC21" s="223">
        <f t="shared" si="22"/>
        <v>50</v>
      </c>
      <c r="BD21" s="223">
        <f t="shared" si="22"/>
        <v>50</v>
      </c>
      <c r="BE21" s="223">
        <f t="shared" si="22"/>
        <v>50</v>
      </c>
      <c r="BF21" s="223">
        <f t="shared" si="22"/>
        <v>50</v>
      </c>
      <c r="BG21" s="223" t="str">
        <f t="shared" si="22"/>
        <v>-</v>
      </c>
      <c r="BH21" s="223" t="str">
        <f t="shared" si="22"/>
        <v>-</v>
      </c>
      <c r="BI21" s="223" t="str">
        <f t="shared" si="22"/>
        <v>-</v>
      </c>
      <c r="BJ21" s="223" t="str">
        <f t="shared" si="22"/>
        <v>-</v>
      </c>
      <c r="BK21" s="223" t="str">
        <f t="shared" si="22"/>
        <v>-</v>
      </c>
      <c r="BL21" s="223" t="str">
        <f t="shared" si="22"/>
        <v>-</v>
      </c>
      <c r="BM21" s="118" t="str">
        <f t="shared" ref="BM21:BN21" si="23">IF(ISNUMBER(BM20),(IF(BM20&gt;0,(100/(BM18+BM19))*BM18,"-")),"-")</f>
        <v>-</v>
      </c>
      <c r="BN21" s="118" t="str">
        <f t="shared" si="23"/>
        <v>-</v>
      </c>
      <c r="BO21" s="119">
        <f t="shared" ref="BO21:BO22" si="24">AVERAGE(O21:BN21)</f>
        <v>50</v>
      </c>
    </row>
    <row r="22" spans="1:67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8"/>
      <c r="N22" s="157" t="s">
        <v>937</v>
      </c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225"/>
      <c r="AS22" s="225"/>
      <c r="AT22" s="225"/>
      <c r="AU22" s="220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121"/>
      <c r="BN22" s="121"/>
      <c r="BO22" s="122" t="e">
        <f t="shared" si="24"/>
        <v>#DIV/0!</v>
      </c>
    </row>
    <row r="23" spans="1:67" ht="12.75" customHeight="1" x14ac:dyDescent="0.2">
      <c r="A23" s="304" t="s">
        <v>21</v>
      </c>
      <c r="B23" s="304">
        <v>5</v>
      </c>
      <c r="C23" s="304" t="s">
        <v>566</v>
      </c>
      <c r="D23" s="304"/>
      <c r="E23" s="304" t="s">
        <v>653</v>
      </c>
      <c r="F23" s="304" t="s">
        <v>654</v>
      </c>
      <c r="G23" s="304" t="s">
        <v>655</v>
      </c>
      <c r="H23" s="305" t="s">
        <v>649</v>
      </c>
      <c r="I23" s="304"/>
      <c r="J23" s="304"/>
      <c r="K23" s="304"/>
      <c r="L23" s="304"/>
      <c r="M23" s="303"/>
      <c r="N23" s="152" t="s">
        <v>934</v>
      </c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230"/>
      <c r="AS23" s="230"/>
      <c r="AT23" s="230"/>
      <c r="AU23" s="236">
        <v>30</v>
      </c>
      <c r="AV23" s="230">
        <v>47</v>
      </c>
      <c r="AW23" s="230">
        <v>94</v>
      </c>
      <c r="AX23" s="230">
        <v>54</v>
      </c>
      <c r="AY23" s="230">
        <v>84</v>
      </c>
      <c r="AZ23" s="230">
        <v>55</v>
      </c>
      <c r="BA23" s="230">
        <v>66</v>
      </c>
      <c r="BB23" s="230">
        <v>11</v>
      </c>
      <c r="BC23" s="230">
        <v>12</v>
      </c>
      <c r="BD23" s="230">
        <v>30</v>
      </c>
      <c r="BE23" s="230">
        <v>45</v>
      </c>
      <c r="BF23" s="230">
        <v>38</v>
      </c>
      <c r="BG23" s="230"/>
      <c r="BH23" s="230"/>
      <c r="BI23" s="230"/>
      <c r="BJ23" s="230"/>
      <c r="BK23" s="230"/>
      <c r="BL23" s="230"/>
      <c r="BM23" s="123"/>
      <c r="BN23" s="123"/>
      <c r="BO23" s="132">
        <f t="shared" ref="BO23:BO25" si="25">SUM(O23:BN23)</f>
        <v>566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152" t="s">
        <v>935</v>
      </c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230"/>
      <c r="AS24" s="230"/>
      <c r="AT24" s="230"/>
      <c r="AU24" s="236">
        <v>30</v>
      </c>
      <c r="AV24" s="230">
        <v>47</v>
      </c>
      <c r="AW24" s="230">
        <v>94</v>
      </c>
      <c r="AX24" s="230">
        <v>54</v>
      </c>
      <c r="AY24" s="230">
        <v>84</v>
      </c>
      <c r="AZ24" s="230">
        <v>55</v>
      </c>
      <c r="BA24" s="230">
        <v>66</v>
      </c>
      <c r="BB24" s="230">
        <v>11</v>
      </c>
      <c r="BC24" s="230">
        <v>12</v>
      </c>
      <c r="BD24" s="230">
        <v>30</v>
      </c>
      <c r="BE24" s="230">
        <v>45</v>
      </c>
      <c r="BF24" s="230">
        <v>38</v>
      </c>
      <c r="BG24" s="230"/>
      <c r="BH24" s="230"/>
      <c r="BI24" s="230"/>
      <c r="BJ24" s="230"/>
      <c r="BK24" s="230"/>
      <c r="BL24" s="230"/>
      <c r="BM24" s="123"/>
      <c r="BN24" s="123"/>
      <c r="BO24" s="132">
        <f t="shared" si="25"/>
        <v>566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154" t="s">
        <v>633</v>
      </c>
      <c r="O25" s="155" t="str">
        <f t="shared" ref="O25:BL25" si="26">IF(ISBLANK(O23),"-",O23+O24)</f>
        <v>-</v>
      </c>
      <c r="P25" s="155" t="str">
        <f t="shared" si="26"/>
        <v>-</v>
      </c>
      <c r="Q25" s="155" t="str">
        <f t="shared" si="26"/>
        <v>-</v>
      </c>
      <c r="R25" s="155" t="str">
        <f t="shared" si="26"/>
        <v>-</v>
      </c>
      <c r="S25" s="155" t="str">
        <f t="shared" si="26"/>
        <v>-</v>
      </c>
      <c r="T25" s="155" t="str">
        <f t="shared" si="26"/>
        <v>-</v>
      </c>
      <c r="U25" s="155" t="str">
        <f t="shared" si="26"/>
        <v>-</v>
      </c>
      <c r="V25" s="155" t="str">
        <f t="shared" si="26"/>
        <v>-</v>
      </c>
      <c r="W25" s="155" t="str">
        <f t="shared" si="26"/>
        <v>-</v>
      </c>
      <c r="X25" s="155" t="str">
        <f t="shared" si="26"/>
        <v>-</v>
      </c>
      <c r="Y25" s="155" t="str">
        <f t="shared" si="26"/>
        <v>-</v>
      </c>
      <c r="Z25" s="155" t="str">
        <f t="shared" si="26"/>
        <v>-</v>
      </c>
      <c r="AA25" s="155" t="str">
        <f t="shared" si="26"/>
        <v>-</v>
      </c>
      <c r="AB25" s="155" t="str">
        <f t="shared" si="26"/>
        <v>-</v>
      </c>
      <c r="AC25" s="155" t="str">
        <f t="shared" si="26"/>
        <v>-</v>
      </c>
      <c r="AD25" s="155" t="str">
        <f t="shared" si="26"/>
        <v>-</v>
      </c>
      <c r="AE25" s="155" t="str">
        <f t="shared" si="26"/>
        <v>-</v>
      </c>
      <c r="AF25" s="155" t="str">
        <f t="shared" si="26"/>
        <v>-</v>
      </c>
      <c r="AG25" s="155" t="str">
        <f t="shared" si="26"/>
        <v>-</v>
      </c>
      <c r="AH25" s="155" t="str">
        <f t="shared" si="26"/>
        <v>-</v>
      </c>
      <c r="AI25" s="155" t="str">
        <f t="shared" si="26"/>
        <v>-</v>
      </c>
      <c r="AJ25" s="155" t="str">
        <f t="shared" si="26"/>
        <v>-</v>
      </c>
      <c r="AK25" s="155" t="str">
        <f t="shared" si="26"/>
        <v>-</v>
      </c>
      <c r="AL25" s="155" t="str">
        <f t="shared" si="26"/>
        <v>-</v>
      </c>
      <c r="AM25" s="155" t="str">
        <f t="shared" si="26"/>
        <v>-</v>
      </c>
      <c r="AN25" s="155" t="str">
        <f t="shared" si="26"/>
        <v>-</v>
      </c>
      <c r="AO25" s="155" t="str">
        <f t="shared" si="26"/>
        <v>-</v>
      </c>
      <c r="AP25" s="155" t="str">
        <f t="shared" si="26"/>
        <v>-</v>
      </c>
      <c r="AQ25" s="155" t="str">
        <f t="shared" si="26"/>
        <v>-</v>
      </c>
      <c r="AR25" s="222" t="str">
        <f t="shared" si="26"/>
        <v>-</v>
      </c>
      <c r="AS25" s="222" t="str">
        <f t="shared" si="26"/>
        <v>-</v>
      </c>
      <c r="AT25" s="222" t="str">
        <f t="shared" si="26"/>
        <v>-</v>
      </c>
      <c r="AU25" s="222">
        <f t="shared" si="26"/>
        <v>60</v>
      </c>
      <c r="AV25" s="222">
        <f t="shared" si="26"/>
        <v>94</v>
      </c>
      <c r="AW25" s="222">
        <f t="shared" si="26"/>
        <v>188</v>
      </c>
      <c r="AX25" s="222">
        <f t="shared" si="26"/>
        <v>108</v>
      </c>
      <c r="AY25" s="222">
        <f t="shared" si="26"/>
        <v>168</v>
      </c>
      <c r="AZ25" s="222">
        <f t="shared" si="26"/>
        <v>110</v>
      </c>
      <c r="BA25" s="222">
        <f t="shared" si="26"/>
        <v>132</v>
      </c>
      <c r="BB25" s="222">
        <f t="shared" si="26"/>
        <v>22</v>
      </c>
      <c r="BC25" s="222">
        <f t="shared" si="26"/>
        <v>24</v>
      </c>
      <c r="BD25" s="222">
        <f t="shared" si="26"/>
        <v>60</v>
      </c>
      <c r="BE25" s="222">
        <f t="shared" si="26"/>
        <v>90</v>
      </c>
      <c r="BF25" s="222">
        <f t="shared" si="26"/>
        <v>76</v>
      </c>
      <c r="BG25" s="222" t="str">
        <f t="shared" si="26"/>
        <v>-</v>
      </c>
      <c r="BH25" s="222" t="str">
        <f t="shared" si="26"/>
        <v>-</v>
      </c>
      <c r="BI25" s="222" t="str">
        <f t="shared" si="26"/>
        <v>-</v>
      </c>
      <c r="BJ25" s="222" t="str">
        <f t="shared" si="26"/>
        <v>-</v>
      </c>
      <c r="BK25" s="222" t="str">
        <f t="shared" si="26"/>
        <v>-</v>
      </c>
      <c r="BL25" s="222" t="str">
        <f t="shared" si="26"/>
        <v>-</v>
      </c>
      <c r="BM25" s="116" t="str">
        <f t="shared" ref="BM25:BN25" si="27">IF(ISBLANK(BM23),"-",BM23+BM24)</f>
        <v>-</v>
      </c>
      <c r="BN25" s="116" t="str">
        <f t="shared" si="27"/>
        <v>-</v>
      </c>
      <c r="BO25" s="133">
        <f t="shared" si="25"/>
        <v>1132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152" t="s">
        <v>936</v>
      </c>
      <c r="O26" s="156" t="str">
        <f t="shared" ref="O26:BL26" si="28">IF(ISNUMBER(O25),(IF(O25&gt;0,(100/(O23+O24))*O23,"-")),"-")</f>
        <v>-</v>
      </c>
      <c r="P26" s="156" t="str">
        <f t="shared" si="28"/>
        <v>-</v>
      </c>
      <c r="Q26" s="156" t="str">
        <f t="shared" si="28"/>
        <v>-</v>
      </c>
      <c r="R26" s="156" t="str">
        <f t="shared" si="28"/>
        <v>-</v>
      </c>
      <c r="S26" s="156" t="str">
        <f t="shared" si="28"/>
        <v>-</v>
      </c>
      <c r="T26" s="156" t="str">
        <f t="shared" si="28"/>
        <v>-</v>
      </c>
      <c r="U26" s="156" t="str">
        <f t="shared" si="28"/>
        <v>-</v>
      </c>
      <c r="V26" s="156" t="str">
        <f t="shared" si="28"/>
        <v>-</v>
      </c>
      <c r="W26" s="156" t="str">
        <f t="shared" si="28"/>
        <v>-</v>
      </c>
      <c r="X26" s="156" t="str">
        <f t="shared" si="28"/>
        <v>-</v>
      </c>
      <c r="Y26" s="156" t="str">
        <f t="shared" si="28"/>
        <v>-</v>
      </c>
      <c r="Z26" s="156" t="str">
        <f t="shared" si="28"/>
        <v>-</v>
      </c>
      <c r="AA26" s="156" t="str">
        <f t="shared" si="28"/>
        <v>-</v>
      </c>
      <c r="AB26" s="156" t="str">
        <f t="shared" si="28"/>
        <v>-</v>
      </c>
      <c r="AC26" s="156" t="str">
        <f t="shared" si="28"/>
        <v>-</v>
      </c>
      <c r="AD26" s="156" t="str">
        <f t="shared" si="28"/>
        <v>-</v>
      </c>
      <c r="AE26" s="156" t="str">
        <f t="shared" si="28"/>
        <v>-</v>
      </c>
      <c r="AF26" s="156" t="str">
        <f t="shared" si="28"/>
        <v>-</v>
      </c>
      <c r="AG26" s="156" t="str">
        <f t="shared" si="28"/>
        <v>-</v>
      </c>
      <c r="AH26" s="156" t="str">
        <f t="shared" si="28"/>
        <v>-</v>
      </c>
      <c r="AI26" s="156" t="str">
        <f t="shared" si="28"/>
        <v>-</v>
      </c>
      <c r="AJ26" s="156" t="str">
        <f t="shared" si="28"/>
        <v>-</v>
      </c>
      <c r="AK26" s="156" t="str">
        <f t="shared" si="28"/>
        <v>-</v>
      </c>
      <c r="AL26" s="156" t="str">
        <f t="shared" si="28"/>
        <v>-</v>
      </c>
      <c r="AM26" s="156" t="str">
        <f t="shared" si="28"/>
        <v>-</v>
      </c>
      <c r="AN26" s="156" t="str">
        <f t="shared" si="28"/>
        <v>-</v>
      </c>
      <c r="AO26" s="156" t="str">
        <f t="shared" si="28"/>
        <v>-</v>
      </c>
      <c r="AP26" s="156" t="str">
        <f t="shared" si="28"/>
        <v>-</v>
      </c>
      <c r="AQ26" s="156" t="str">
        <f t="shared" si="28"/>
        <v>-</v>
      </c>
      <c r="AR26" s="223" t="str">
        <f t="shared" si="28"/>
        <v>-</v>
      </c>
      <c r="AS26" s="223" t="str">
        <f t="shared" si="28"/>
        <v>-</v>
      </c>
      <c r="AT26" s="223" t="str">
        <f t="shared" si="28"/>
        <v>-</v>
      </c>
      <c r="AU26" s="223">
        <f t="shared" si="28"/>
        <v>50</v>
      </c>
      <c r="AV26" s="223">
        <f t="shared" si="28"/>
        <v>50</v>
      </c>
      <c r="AW26" s="223">
        <f t="shared" si="28"/>
        <v>50</v>
      </c>
      <c r="AX26" s="223">
        <f t="shared" si="28"/>
        <v>50</v>
      </c>
      <c r="AY26" s="223">
        <f t="shared" si="28"/>
        <v>50</v>
      </c>
      <c r="AZ26" s="223">
        <f t="shared" si="28"/>
        <v>50</v>
      </c>
      <c r="BA26" s="223">
        <f t="shared" si="28"/>
        <v>50</v>
      </c>
      <c r="BB26" s="223">
        <f t="shared" si="28"/>
        <v>50.000000000000007</v>
      </c>
      <c r="BC26" s="223">
        <f t="shared" si="28"/>
        <v>50</v>
      </c>
      <c r="BD26" s="223">
        <f t="shared" si="28"/>
        <v>50</v>
      </c>
      <c r="BE26" s="223">
        <f t="shared" si="28"/>
        <v>50</v>
      </c>
      <c r="BF26" s="223">
        <f t="shared" si="28"/>
        <v>50</v>
      </c>
      <c r="BG26" s="223" t="str">
        <f t="shared" si="28"/>
        <v>-</v>
      </c>
      <c r="BH26" s="223" t="str">
        <f t="shared" si="28"/>
        <v>-</v>
      </c>
      <c r="BI26" s="223" t="str">
        <f t="shared" si="28"/>
        <v>-</v>
      </c>
      <c r="BJ26" s="223" t="str">
        <f t="shared" si="28"/>
        <v>-</v>
      </c>
      <c r="BK26" s="223" t="str">
        <f t="shared" si="28"/>
        <v>-</v>
      </c>
      <c r="BL26" s="223" t="str">
        <f t="shared" si="28"/>
        <v>-</v>
      </c>
      <c r="BM26" s="118" t="str">
        <f t="shared" ref="BM26:BN26" si="29">IF(ISNUMBER(BM25),(IF(BM25&gt;0,(100/(BM23+BM24))*BM23,"-")),"-")</f>
        <v>-</v>
      </c>
      <c r="BN26" s="118" t="str">
        <f t="shared" si="29"/>
        <v>-</v>
      </c>
      <c r="BO26" s="119">
        <f t="shared" ref="BO26:BO27" si="30">AVERAGE(O26:BN26)</f>
        <v>50</v>
      </c>
    </row>
    <row r="27" spans="1:67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8"/>
      <c r="N27" s="157" t="s">
        <v>937</v>
      </c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225"/>
      <c r="AS27" s="225"/>
      <c r="AT27" s="225"/>
      <c r="AU27" s="220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121"/>
      <c r="BN27" s="121"/>
      <c r="BO27" s="122" t="e">
        <f t="shared" si="30"/>
        <v>#DIV/0!</v>
      </c>
    </row>
    <row r="28" spans="1:67" ht="12.75" customHeight="1" x14ac:dyDescent="0.2">
      <c r="A28" s="304" t="s">
        <v>21</v>
      </c>
      <c r="B28" s="304">
        <v>6</v>
      </c>
      <c r="C28" s="304" t="s">
        <v>566</v>
      </c>
      <c r="D28" s="304"/>
      <c r="E28" s="304" t="s">
        <v>653</v>
      </c>
      <c r="F28" s="304" t="s">
        <v>654</v>
      </c>
      <c r="G28" s="304" t="s">
        <v>655</v>
      </c>
      <c r="H28" s="305"/>
      <c r="I28" s="304" t="s">
        <v>656</v>
      </c>
      <c r="J28" s="304"/>
      <c r="K28" s="304"/>
      <c r="L28" s="304"/>
      <c r="M28" s="303"/>
      <c r="N28" s="152" t="s">
        <v>934</v>
      </c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230"/>
      <c r="AS28" s="230"/>
      <c r="AT28" s="230"/>
      <c r="AU28" s="236">
        <v>65</v>
      </c>
      <c r="AV28" s="230">
        <v>59</v>
      </c>
      <c r="AW28" s="230">
        <v>182</v>
      </c>
      <c r="AX28" s="230">
        <v>118</v>
      </c>
      <c r="AY28" s="230">
        <v>114</v>
      </c>
      <c r="AZ28" s="230">
        <v>500</v>
      </c>
      <c r="BA28" s="230">
        <v>652</v>
      </c>
      <c r="BB28" s="230">
        <v>573</v>
      </c>
      <c r="BC28" s="230">
        <v>277</v>
      </c>
      <c r="BD28" s="230">
        <v>189</v>
      </c>
      <c r="BE28" s="230">
        <v>280</v>
      </c>
      <c r="BF28" s="230">
        <v>169</v>
      </c>
      <c r="BG28" s="230"/>
      <c r="BH28" s="230"/>
      <c r="BI28" s="230"/>
      <c r="BJ28" s="230"/>
      <c r="BK28" s="230"/>
      <c r="BL28" s="230"/>
      <c r="BM28" s="123"/>
      <c r="BN28" s="123"/>
      <c r="BO28" s="132">
        <f t="shared" ref="BO28:BO30" si="31">SUM(O28:BN28)</f>
        <v>3178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152" t="s">
        <v>935</v>
      </c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230"/>
      <c r="AS29" s="230"/>
      <c r="AT29" s="230"/>
      <c r="AU29" s="236">
        <v>65</v>
      </c>
      <c r="AV29" s="230">
        <v>59</v>
      </c>
      <c r="AW29" s="230">
        <v>182</v>
      </c>
      <c r="AX29" s="230">
        <v>118</v>
      </c>
      <c r="AY29" s="230">
        <v>114</v>
      </c>
      <c r="AZ29" s="230">
        <v>500</v>
      </c>
      <c r="BA29" s="230">
        <v>652</v>
      </c>
      <c r="BB29" s="230">
        <v>573</v>
      </c>
      <c r="BC29" s="230">
        <v>277</v>
      </c>
      <c r="BD29" s="230">
        <v>189</v>
      </c>
      <c r="BE29" s="230">
        <v>280</v>
      </c>
      <c r="BF29" s="230">
        <v>169</v>
      </c>
      <c r="BG29" s="230"/>
      <c r="BH29" s="230"/>
      <c r="BI29" s="230"/>
      <c r="BJ29" s="230"/>
      <c r="BK29" s="230"/>
      <c r="BL29" s="230"/>
      <c r="BM29" s="123"/>
      <c r="BN29" s="123"/>
      <c r="BO29" s="132">
        <f t="shared" si="31"/>
        <v>3178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154" t="s">
        <v>633</v>
      </c>
      <c r="O30" s="155" t="str">
        <f t="shared" ref="O30:BL30" si="32">IF(ISBLANK(O28),"-",O28+O29)</f>
        <v>-</v>
      </c>
      <c r="P30" s="155" t="str">
        <f t="shared" si="32"/>
        <v>-</v>
      </c>
      <c r="Q30" s="155" t="str">
        <f t="shared" si="32"/>
        <v>-</v>
      </c>
      <c r="R30" s="155" t="str">
        <f t="shared" si="32"/>
        <v>-</v>
      </c>
      <c r="S30" s="155" t="str">
        <f t="shared" si="32"/>
        <v>-</v>
      </c>
      <c r="T30" s="155" t="str">
        <f t="shared" si="32"/>
        <v>-</v>
      </c>
      <c r="U30" s="155" t="str">
        <f t="shared" si="32"/>
        <v>-</v>
      </c>
      <c r="V30" s="155" t="str">
        <f t="shared" si="32"/>
        <v>-</v>
      </c>
      <c r="W30" s="155" t="str">
        <f t="shared" si="32"/>
        <v>-</v>
      </c>
      <c r="X30" s="155" t="str">
        <f t="shared" si="32"/>
        <v>-</v>
      </c>
      <c r="Y30" s="155" t="str">
        <f t="shared" si="32"/>
        <v>-</v>
      </c>
      <c r="Z30" s="155" t="str">
        <f t="shared" si="32"/>
        <v>-</v>
      </c>
      <c r="AA30" s="155" t="str">
        <f t="shared" si="32"/>
        <v>-</v>
      </c>
      <c r="AB30" s="155" t="str">
        <f t="shared" si="32"/>
        <v>-</v>
      </c>
      <c r="AC30" s="155" t="str">
        <f t="shared" si="32"/>
        <v>-</v>
      </c>
      <c r="AD30" s="155" t="str">
        <f t="shared" si="32"/>
        <v>-</v>
      </c>
      <c r="AE30" s="155" t="str">
        <f t="shared" si="32"/>
        <v>-</v>
      </c>
      <c r="AF30" s="155" t="str">
        <f t="shared" si="32"/>
        <v>-</v>
      </c>
      <c r="AG30" s="155" t="str">
        <f t="shared" si="32"/>
        <v>-</v>
      </c>
      <c r="AH30" s="155" t="str">
        <f t="shared" si="32"/>
        <v>-</v>
      </c>
      <c r="AI30" s="155" t="str">
        <f t="shared" si="32"/>
        <v>-</v>
      </c>
      <c r="AJ30" s="155" t="str">
        <f t="shared" si="32"/>
        <v>-</v>
      </c>
      <c r="AK30" s="155" t="str">
        <f t="shared" si="32"/>
        <v>-</v>
      </c>
      <c r="AL30" s="155" t="str">
        <f t="shared" si="32"/>
        <v>-</v>
      </c>
      <c r="AM30" s="155" t="str">
        <f t="shared" si="32"/>
        <v>-</v>
      </c>
      <c r="AN30" s="155" t="str">
        <f t="shared" si="32"/>
        <v>-</v>
      </c>
      <c r="AO30" s="155" t="str">
        <f t="shared" si="32"/>
        <v>-</v>
      </c>
      <c r="AP30" s="155" t="str">
        <f t="shared" si="32"/>
        <v>-</v>
      </c>
      <c r="AQ30" s="155" t="str">
        <f t="shared" si="32"/>
        <v>-</v>
      </c>
      <c r="AR30" s="222" t="str">
        <f t="shared" si="32"/>
        <v>-</v>
      </c>
      <c r="AS30" s="222" t="str">
        <f t="shared" si="32"/>
        <v>-</v>
      </c>
      <c r="AT30" s="222" t="str">
        <f t="shared" si="32"/>
        <v>-</v>
      </c>
      <c r="AU30" s="222">
        <f t="shared" si="32"/>
        <v>130</v>
      </c>
      <c r="AV30" s="222">
        <f t="shared" si="32"/>
        <v>118</v>
      </c>
      <c r="AW30" s="222">
        <f t="shared" si="32"/>
        <v>364</v>
      </c>
      <c r="AX30" s="222">
        <f t="shared" si="32"/>
        <v>236</v>
      </c>
      <c r="AY30" s="222">
        <f t="shared" si="32"/>
        <v>228</v>
      </c>
      <c r="AZ30" s="222">
        <f t="shared" si="32"/>
        <v>1000</v>
      </c>
      <c r="BA30" s="222">
        <f t="shared" si="32"/>
        <v>1304</v>
      </c>
      <c r="BB30" s="222">
        <f t="shared" si="32"/>
        <v>1146</v>
      </c>
      <c r="BC30" s="222">
        <f t="shared" si="32"/>
        <v>554</v>
      </c>
      <c r="BD30" s="222">
        <f t="shared" si="32"/>
        <v>378</v>
      </c>
      <c r="BE30" s="222">
        <f t="shared" si="32"/>
        <v>560</v>
      </c>
      <c r="BF30" s="222">
        <f t="shared" si="32"/>
        <v>338</v>
      </c>
      <c r="BG30" s="222" t="str">
        <f t="shared" si="32"/>
        <v>-</v>
      </c>
      <c r="BH30" s="222" t="str">
        <f t="shared" si="32"/>
        <v>-</v>
      </c>
      <c r="BI30" s="222" t="str">
        <f t="shared" si="32"/>
        <v>-</v>
      </c>
      <c r="BJ30" s="222" t="str">
        <f t="shared" si="32"/>
        <v>-</v>
      </c>
      <c r="BK30" s="222" t="str">
        <f t="shared" si="32"/>
        <v>-</v>
      </c>
      <c r="BL30" s="222" t="str">
        <f t="shared" si="32"/>
        <v>-</v>
      </c>
      <c r="BM30" s="116" t="str">
        <f t="shared" ref="BM30:BN30" si="33">IF(ISBLANK(BM28),"-",BM28+BM29)</f>
        <v>-</v>
      </c>
      <c r="BN30" s="116" t="str">
        <f t="shared" si="33"/>
        <v>-</v>
      </c>
      <c r="BO30" s="133">
        <f t="shared" si="31"/>
        <v>6356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152" t="s">
        <v>936</v>
      </c>
      <c r="O31" s="156" t="str">
        <f t="shared" ref="O31:BL31" si="34">IF(ISNUMBER(O30),(IF(O30&gt;0,(100/(O28+O29))*O28,"-")),"-")</f>
        <v>-</v>
      </c>
      <c r="P31" s="156" t="str">
        <f t="shared" si="34"/>
        <v>-</v>
      </c>
      <c r="Q31" s="156" t="str">
        <f t="shared" si="34"/>
        <v>-</v>
      </c>
      <c r="R31" s="156" t="str">
        <f t="shared" si="34"/>
        <v>-</v>
      </c>
      <c r="S31" s="156" t="str">
        <f t="shared" si="34"/>
        <v>-</v>
      </c>
      <c r="T31" s="156" t="str">
        <f t="shared" si="34"/>
        <v>-</v>
      </c>
      <c r="U31" s="156" t="str">
        <f t="shared" si="34"/>
        <v>-</v>
      </c>
      <c r="V31" s="156" t="str">
        <f t="shared" si="34"/>
        <v>-</v>
      </c>
      <c r="W31" s="156" t="str">
        <f t="shared" si="34"/>
        <v>-</v>
      </c>
      <c r="X31" s="156" t="str">
        <f t="shared" si="34"/>
        <v>-</v>
      </c>
      <c r="Y31" s="156" t="str">
        <f t="shared" si="34"/>
        <v>-</v>
      </c>
      <c r="Z31" s="156" t="str">
        <f t="shared" si="34"/>
        <v>-</v>
      </c>
      <c r="AA31" s="156" t="str">
        <f t="shared" si="34"/>
        <v>-</v>
      </c>
      <c r="AB31" s="156" t="str">
        <f t="shared" si="34"/>
        <v>-</v>
      </c>
      <c r="AC31" s="156" t="str">
        <f t="shared" si="34"/>
        <v>-</v>
      </c>
      <c r="AD31" s="156" t="str">
        <f t="shared" si="34"/>
        <v>-</v>
      </c>
      <c r="AE31" s="156" t="str">
        <f t="shared" si="34"/>
        <v>-</v>
      </c>
      <c r="AF31" s="156" t="str">
        <f t="shared" si="34"/>
        <v>-</v>
      </c>
      <c r="AG31" s="156" t="str">
        <f t="shared" si="34"/>
        <v>-</v>
      </c>
      <c r="AH31" s="156" t="str">
        <f t="shared" si="34"/>
        <v>-</v>
      </c>
      <c r="AI31" s="156" t="str">
        <f t="shared" si="34"/>
        <v>-</v>
      </c>
      <c r="AJ31" s="156" t="str">
        <f t="shared" si="34"/>
        <v>-</v>
      </c>
      <c r="AK31" s="156" t="str">
        <f t="shared" si="34"/>
        <v>-</v>
      </c>
      <c r="AL31" s="156" t="str">
        <f t="shared" si="34"/>
        <v>-</v>
      </c>
      <c r="AM31" s="156" t="str">
        <f t="shared" si="34"/>
        <v>-</v>
      </c>
      <c r="AN31" s="156" t="str">
        <f t="shared" si="34"/>
        <v>-</v>
      </c>
      <c r="AO31" s="156" t="str">
        <f t="shared" si="34"/>
        <v>-</v>
      </c>
      <c r="AP31" s="156" t="str">
        <f t="shared" si="34"/>
        <v>-</v>
      </c>
      <c r="AQ31" s="156" t="str">
        <f t="shared" si="34"/>
        <v>-</v>
      </c>
      <c r="AR31" s="223" t="str">
        <f t="shared" si="34"/>
        <v>-</v>
      </c>
      <c r="AS31" s="223" t="str">
        <f t="shared" si="34"/>
        <v>-</v>
      </c>
      <c r="AT31" s="223" t="str">
        <f t="shared" si="34"/>
        <v>-</v>
      </c>
      <c r="AU31" s="223">
        <f t="shared" si="34"/>
        <v>50</v>
      </c>
      <c r="AV31" s="223">
        <f t="shared" si="34"/>
        <v>50</v>
      </c>
      <c r="AW31" s="223">
        <f t="shared" si="34"/>
        <v>50.000000000000007</v>
      </c>
      <c r="AX31" s="223">
        <f t="shared" si="34"/>
        <v>50</v>
      </c>
      <c r="AY31" s="223">
        <f t="shared" si="34"/>
        <v>50</v>
      </c>
      <c r="AZ31" s="223">
        <f t="shared" si="34"/>
        <v>50</v>
      </c>
      <c r="BA31" s="223">
        <f t="shared" si="34"/>
        <v>50</v>
      </c>
      <c r="BB31" s="223">
        <f t="shared" si="34"/>
        <v>50</v>
      </c>
      <c r="BC31" s="223">
        <f t="shared" si="34"/>
        <v>50</v>
      </c>
      <c r="BD31" s="223">
        <f t="shared" si="34"/>
        <v>50</v>
      </c>
      <c r="BE31" s="223">
        <f t="shared" si="34"/>
        <v>50</v>
      </c>
      <c r="BF31" s="223">
        <f t="shared" si="34"/>
        <v>50</v>
      </c>
      <c r="BG31" s="223" t="str">
        <f t="shared" si="34"/>
        <v>-</v>
      </c>
      <c r="BH31" s="223" t="str">
        <f t="shared" si="34"/>
        <v>-</v>
      </c>
      <c r="BI31" s="223" t="str">
        <f t="shared" si="34"/>
        <v>-</v>
      </c>
      <c r="BJ31" s="223" t="str">
        <f t="shared" si="34"/>
        <v>-</v>
      </c>
      <c r="BK31" s="223" t="str">
        <f t="shared" si="34"/>
        <v>-</v>
      </c>
      <c r="BL31" s="223" t="str">
        <f t="shared" si="34"/>
        <v>-</v>
      </c>
      <c r="BM31" s="118" t="str">
        <f t="shared" ref="BM31:BN31" si="35">IF(ISNUMBER(BM30),(IF(BM30&gt;0,(100/(BM28+BM29))*BM28,"-")),"-")</f>
        <v>-</v>
      </c>
      <c r="BN31" s="118" t="str">
        <f t="shared" si="35"/>
        <v>-</v>
      </c>
      <c r="BO31" s="119">
        <f t="shared" ref="BO31:BO32" si="36">AVERAGE(O31:BN31)</f>
        <v>50</v>
      </c>
    </row>
    <row r="32" spans="1:67" x14ac:dyDescent="0.2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9"/>
      <c r="N32" s="157" t="s">
        <v>937</v>
      </c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121"/>
      <c r="BN32" s="121"/>
      <c r="BO32" s="122" t="e">
        <f t="shared" si="36"/>
        <v>#DIV/0!</v>
      </c>
    </row>
    <row r="35" spans="14:66" x14ac:dyDescent="0.2">
      <c r="N35" s="129" t="s">
        <v>946</v>
      </c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</row>
    <row r="36" spans="14:66" x14ac:dyDescent="0.2">
      <c r="N36" s="127" t="s">
        <v>939</v>
      </c>
      <c r="O36" s="125">
        <v>1</v>
      </c>
      <c r="P36" s="125">
        <v>2</v>
      </c>
      <c r="Q36" s="125">
        <v>3</v>
      </c>
      <c r="R36" s="125">
        <v>4</v>
      </c>
      <c r="S36" s="125">
        <v>5</v>
      </c>
      <c r="T36" s="125">
        <v>6</v>
      </c>
      <c r="U36" s="125">
        <v>7</v>
      </c>
      <c r="V36" s="125">
        <v>8</v>
      </c>
      <c r="W36" s="125">
        <v>9</v>
      </c>
      <c r="X36" s="125">
        <v>10</v>
      </c>
      <c r="Y36" s="125">
        <v>11</v>
      </c>
      <c r="Z36" s="125">
        <v>12</v>
      </c>
      <c r="AA36" s="125">
        <v>13</v>
      </c>
      <c r="AB36" s="125">
        <v>14</v>
      </c>
      <c r="AC36" s="125">
        <v>15</v>
      </c>
      <c r="AD36" s="125">
        <v>16</v>
      </c>
      <c r="AE36" s="125">
        <v>17</v>
      </c>
      <c r="AF36" s="125">
        <v>18</v>
      </c>
      <c r="AG36" s="125">
        <v>19</v>
      </c>
      <c r="AH36" s="125">
        <v>20</v>
      </c>
      <c r="AI36" s="125">
        <v>21</v>
      </c>
      <c r="AJ36" s="125">
        <v>22</v>
      </c>
      <c r="AK36" s="125">
        <v>23</v>
      </c>
      <c r="AL36" s="125">
        <v>24</v>
      </c>
      <c r="AM36" s="125">
        <v>25</v>
      </c>
      <c r="AN36" s="125">
        <v>26</v>
      </c>
      <c r="AO36" s="125">
        <v>27</v>
      </c>
      <c r="AP36" s="125">
        <v>28</v>
      </c>
      <c r="AQ36" s="125">
        <v>29</v>
      </c>
      <c r="AR36" s="125">
        <v>30</v>
      </c>
      <c r="AS36" s="125">
        <v>31</v>
      </c>
      <c r="AT36" s="125">
        <v>32</v>
      </c>
      <c r="AU36" s="125">
        <v>33</v>
      </c>
      <c r="AV36" s="125">
        <v>34</v>
      </c>
      <c r="AW36" s="125">
        <v>35</v>
      </c>
      <c r="AX36" s="125">
        <v>36</v>
      </c>
      <c r="AY36" s="125">
        <v>37</v>
      </c>
      <c r="AZ36" s="125">
        <v>38</v>
      </c>
      <c r="BA36" s="125">
        <v>39</v>
      </c>
      <c r="BB36" s="125">
        <v>40</v>
      </c>
      <c r="BC36" s="125">
        <v>41</v>
      </c>
      <c r="BD36" s="125">
        <v>42</v>
      </c>
      <c r="BE36" s="125">
        <v>43</v>
      </c>
      <c r="BF36" s="125">
        <v>44</v>
      </c>
      <c r="BG36" s="125">
        <v>45</v>
      </c>
      <c r="BH36" s="125">
        <v>46</v>
      </c>
      <c r="BI36" s="125">
        <v>47</v>
      </c>
      <c r="BJ36" s="125">
        <v>48</v>
      </c>
      <c r="BK36" s="125">
        <v>49</v>
      </c>
      <c r="BL36" s="125">
        <v>50</v>
      </c>
      <c r="BM36" s="125">
        <v>51</v>
      </c>
      <c r="BN36" s="125">
        <v>52</v>
      </c>
    </row>
    <row r="37" spans="14:66" x14ac:dyDescent="0.2">
      <c r="N37" s="127" t="s">
        <v>940</v>
      </c>
      <c r="O37" s="125">
        <f>SUM(O5,O10,O15,O20,O25,O30)</f>
        <v>0</v>
      </c>
      <c r="P37" s="125">
        <f t="shared" ref="P37:BN37" si="37">SUM(P5,P10,P15,P20,P25,P30)</f>
        <v>0</v>
      </c>
      <c r="Q37" s="125">
        <f t="shared" si="37"/>
        <v>0</v>
      </c>
      <c r="R37" s="125">
        <f t="shared" si="37"/>
        <v>0</v>
      </c>
      <c r="S37" s="125">
        <f t="shared" si="37"/>
        <v>0</v>
      </c>
      <c r="T37" s="125">
        <f t="shared" si="37"/>
        <v>0</v>
      </c>
      <c r="U37" s="125">
        <f t="shared" si="37"/>
        <v>0</v>
      </c>
      <c r="V37" s="125">
        <f t="shared" si="37"/>
        <v>0</v>
      </c>
      <c r="W37" s="125">
        <f t="shared" si="37"/>
        <v>0</v>
      </c>
      <c r="X37" s="125">
        <f t="shared" si="37"/>
        <v>0</v>
      </c>
      <c r="Y37" s="125">
        <f t="shared" si="37"/>
        <v>0</v>
      </c>
      <c r="Z37" s="125">
        <f t="shared" si="37"/>
        <v>0</v>
      </c>
      <c r="AA37" s="125">
        <f t="shared" si="37"/>
        <v>0</v>
      </c>
      <c r="AB37" s="125">
        <f>SUM(AB5,AB10,AB15,AB20,AB25,AB30)</f>
        <v>0</v>
      </c>
      <c r="AC37" s="125">
        <f t="shared" si="37"/>
        <v>0</v>
      </c>
      <c r="AD37" s="125">
        <f t="shared" si="37"/>
        <v>0</v>
      </c>
      <c r="AE37" s="125">
        <f t="shared" si="37"/>
        <v>0</v>
      </c>
      <c r="AF37" s="125">
        <f t="shared" si="37"/>
        <v>0</v>
      </c>
      <c r="AG37" s="125">
        <f t="shared" si="37"/>
        <v>0</v>
      </c>
      <c r="AH37" s="125">
        <f t="shared" si="37"/>
        <v>0</v>
      </c>
      <c r="AI37" s="125">
        <f t="shared" si="37"/>
        <v>0</v>
      </c>
      <c r="AJ37" s="125">
        <f t="shared" si="37"/>
        <v>0</v>
      </c>
      <c r="AK37" s="125">
        <f t="shared" si="37"/>
        <v>0</v>
      </c>
      <c r="AL37" s="125">
        <f t="shared" si="37"/>
        <v>0</v>
      </c>
      <c r="AM37" s="125">
        <f t="shared" si="37"/>
        <v>0</v>
      </c>
      <c r="AN37" s="125">
        <f t="shared" si="37"/>
        <v>0</v>
      </c>
      <c r="AO37" s="125">
        <f t="shared" si="37"/>
        <v>0</v>
      </c>
      <c r="AP37" s="125">
        <f t="shared" si="37"/>
        <v>0</v>
      </c>
      <c r="AQ37" s="125">
        <f t="shared" si="37"/>
        <v>0</v>
      </c>
      <c r="AR37" s="125">
        <f t="shared" si="37"/>
        <v>0</v>
      </c>
      <c r="AS37" s="125">
        <f t="shared" si="37"/>
        <v>0</v>
      </c>
      <c r="AT37" s="125">
        <f t="shared" si="37"/>
        <v>0</v>
      </c>
      <c r="AU37" s="125">
        <f t="shared" si="37"/>
        <v>609</v>
      </c>
      <c r="AV37" s="125">
        <f t="shared" si="37"/>
        <v>868</v>
      </c>
      <c r="AW37" s="125">
        <f t="shared" si="37"/>
        <v>1578</v>
      </c>
      <c r="AX37" s="125">
        <f t="shared" si="37"/>
        <v>1054</v>
      </c>
      <c r="AY37" s="125">
        <f t="shared" si="37"/>
        <v>1644</v>
      </c>
      <c r="AZ37" s="125">
        <f t="shared" si="37"/>
        <v>2314</v>
      </c>
      <c r="BA37" s="125">
        <f t="shared" si="37"/>
        <v>4112</v>
      </c>
      <c r="BB37" s="125">
        <f t="shared" si="37"/>
        <v>2540</v>
      </c>
      <c r="BC37" s="125">
        <f t="shared" si="37"/>
        <v>1806</v>
      </c>
      <c r="BD37" s="125">
        <f t="shared" si="37"/>
        <v>1166</v>
      </c>
      <c r="BE37" s="125">
        <f t="shared" si="37"/>
        <v>2178</v>
      </c>
      <c r="BF37" s="125">
        <f t="shared" si="37"/>
        <v>1434</v>
      </c>
      <c r="BG37" s="125">
        <f t="shared" si="37"/>
        <v>0</v>
      </c>
      <c r="BH37" s="125">
        <f t="shared" si="37"/>
        <v>0</v>
      </c>
      <c r="BI37" s="125">
        <f t="shared" si="37"/>
        <v>0</v>
      </c>
      <c r="BJ37" s="125">
        <f t="shared" si="37"/>
        <v>0</v>
      </c>
      <c r="BK37" s="125">
        <f t="shared" si="37"/>
        <v>0</v>
      </c>
      <c r="BL37" s="125">
        <f t="shared" si="37"/>
        <v>0</v>
      </c>
      <c r="BM37" s="125">
        <f t="shared" si="37"/>
        <v>0</v>
      </c>
      <c r="BN37" s="125">
        <f t="shared" si="37"/>
        <v>0</v>
      </c>
    </row>
    <row r="38" spans="14:66" x14ac:dyDescent="0.2">
      <c r="N38" s="127" t="s">
        <v>1067</v>
      </c>
      <c r="O38" s="125">
        <f>COUNT(O5,O10,O15,O20,O25,O30)</f>
        <v>0</v>
      </c>
      <c r="P38" s="125">
        <f t="shared" ref="P38:BN38" si="38">COUNT(P5,P10,P15,P20,P25,P30)</f>
        <v>0</v>
      </c>
      <c r="Q38" s="125">
        <f t="shared" si="38"/>
        <v>0</v>
      </c>
      <c r="R38" s="125">
        <f t="shared" si="38"/>
        <v>0</v>
      </c>
      <c r="S38" s="125">
        <f t="shared" si="38"/>
        <v>0</v>
      </c>
      <c r="T38" s="125">
        <f t="shared" si="38"/>
        <v>0</v>
      </c>
      <c r="U38" s="125">
        <f t="shared" si="38"/>
        <v>0</v>
      </c>
      <c r="V38" s="125">
        <f t="shared" si="38"/>
        <v>0</v>
      </c>
      <c r="W38" s="125">
        <f t="shared" si="38"/>
        <v>0</v>
      </c>
      <c r="X38" s="125">
        <f t="shared" si="38"/>
        <v>0</v>
      </c>
      <c r="Y38" s="125">
        <f t="shared" si="38"/>
        <v>0</v>
      </c>
      <c r="Z38" s="125">
        <f t="shared" si="38"/>
        <v>0</v>
      </c>
      <c r="AA38" s="125">
        <f t="shared" si="38"/>
        <v>0</v>
      </c>
      <c r="AB38" s="125">
        <f t="shared" si="38"/>
        <v>0</v>
      </c>
      <c r="AC38" s="125">
        <f t="shared" si="38"/>
        <v>0</v>
      </c>
      <c r="AD38" s="125">
        <f t="shared" si="38"/>
        <v>0</v>
      </c>
      <c r="AE38" s="125">
        <f t="shared" si="38"/>
        <v>0</v>
      </c>
      <c r="AF38" s="125">
        <f t="shared" si="38"/>
        <v>0</v>
      </c>
      <c r="AG38" s="125">
        <f t="shared" si="38"/>
        <v>0</v>
      </c>
      <c r="AH38" s="125">
        <f t="shared" si="38"/>
        <v>0</v>
      </c>
      <c r="AI38" s="125">
        <f t="shared" si="38"/>
        <v>0</v>
      </c>
      <c r="AJ38" s="125">
        <f t="shared" si="38"/>
        <v>0</v>
      </c>
      <c r="AK38" s="125">
        <f t="shared" si="38"/>
        <v>0</v>
      </c>
      <c r="AL38" s="125">
        <f t="shared" si="38"/>
        <v>0</v>
      </c>
      <c r="AM38" s="125">
        <f t="shared" si="38"/>
        <v>0</v>
      </c>
      <c r="AN38" s="125">
        <f t="shared" si="38"/>
        <v>0</v>
      </c>
      <c r="AO38" s="125">
        <f t="shared" si="38"/>
        <v>0</v>
      </c>
      <c r="AP38" s="125">
        <f t="shared" si="38"/>
        <v>0</v>
      </c>
      <c r="AQ38" s="125">
        <f t="shared" si="38"/>
        <v>0</v>
      </c>
      <c r="AR38" s="125">
        <f>COUNT(AR5,AR10,AR15,AR20,AR25,AR30)</f>
        <v>0</v>
      </c>
      <c r="AS38" s="125">
        <f t="shared" si="38"/>
        <v>0</v>
      </c>
      <c r="AT38" s="125">
        <f t="shared" si="38"/>
        <v>0</v>
      </c>
      <c r="AU38" s="125">
        <f t="shared" si="38"/>
        <v>6</v>
      </c>
      <c r="AV38" s="125">
        <f t="shared" si="38"/>
        <v>6</v>
      </c>
      <c r="AW38" s="125">
        <f t="shared" si="38"/>
        <v>6</v>
      </c>
      <c r="AX38" s="125">
        <f t="shared" si="38"/>
        <v>6</v>
      </c>
      <c r="AY38" s="125">
        <f t="shared" si="38"/>
        <v>6</v>
      </c>
      <c r="AZ38" s="125">
        <f t="shared" si="38"/>
        <v>6</v>
      </c>
      <c r="BA38" s="125">
        <f t="shared" si="38"/>
        <v>6</v>
      </c>
      <c r="BB38" s="125">
        <f t="shared" si="38"/>
        <v>6</v>
      </c>
      <c r="BC38" s="125">
        <f t="shared" si="38"/>
        <v>6</v>
      </c>
      <c r="BD38" s="125">
        <f t="shared" si="38"/>
        <v>6</v>
      </c>
      <c r="BE38" s="125">
        <f t="shared" si="38"/>
        <v>6</v>
      </c>
      <c r="BF38" s="125">
        <f t="shared" si="38"/>
        <v>6</v>
      </c>
      <c r="BG38" s="125">
        <f t="shared" si="38"/>
        <v>0</v>
      </c>
      <c r="BH38" s="125">
        <f t="shared" si="38"/>
        <v>0</v>
      </c>
      <c r="BI38" s="125">
        <f t="shared" si="38"/>
        <v>0</v>
      </c>
      <c r="BJ38" s="125">
        <f t="shared" si="38"/>
        <v>0</v>
      </c>
      <c r="BK38" s="125">
        <f t="shared" si="38"/>
        <v>0</v>
      </c>
      <c r="BL38" s="125">
        <f t="shared" si="38"/>
        <v>0</v>
      </c>
      <c r="BM38" s="125">
        <f t="shared" si="38"/>
        <v>0</v>
      </c>
      <c r="BN38" s="125">
        <f t="shared" si="38"/>
        <v>0</v>
      </c>
    </row>
    <row r="39" spans="14:66" ht="22.5" x14ac:dyDescent="0.2">
      <c r="N39" s="128" t="s">
        <v>1068</v>
      </c>
      <c r="O39" s="126" t="e">
        <f>O37/O38</f>
        <v>#DIV/0!</v>
      </c>
      <c r="P39" s="126" t="e">
        <f t="shared" ref="P39:BN39" si="39">P37/P38</f>
        <v>#DIV/0!</v>
      </c>
      <c r="Q39" s="126" t="e">
        <f t="shared" si="39"/>
        <v>#DIV/0!</v>
      </c>
      <c r="R39" s="126" t="e">
        <f t="shared" si="39"/>
        <v>#DIV/0!</v>
      </c>
      <c r="S39" s="126" t="e">
        <f t="shared" si="39"/>
        <v>#DIV/0!</v>
      </c>
      <c r="T39" s="126" t="e">
        <f t="shared" si="39"/>
        <v>#DIV/0!</v>
      </c>
      <c r="U39" s="126" t="e">
        <f t="shared" si="39"/>
        <v>#DIV/0!</v>
      </c>
      <c r="V39" s="126" t="e">
        <f t="shared" si="39"/>
        <v>#DIV/0!</v>
      </c>
      <c r="W39" s="126" t="e">
        <f t="shared" si="39"/>
        <v>#DIV/0!</v>
      </c>
      <c r="X39" s="126" t="e">
        <f t="shared" si="39"/>
        <v>#DIV/0!</v>
      </c>
      <c r="Y39" s="126" t="e">
        <f t="shared" si="39"/>
        <v>#DIV/0!</v>
      </c>
      <c r="Z39" s="126" t="e">
        <f t="shared" si="39"/>
        <v>#DIV/0!</v>
      </c>
      <c r="AA39" s="126" t="e">
        <f t="shared" si="39"/>
        <v>#DIV/0!</v>
      </c>
      <c r="AB39" s="126" t="e">
        <f t="shared" si="39"/>
        <v>#DIV/0!</v>
      </c>
      <c r="AC39" s="126" t="e">
        <f t="shared" si="39"/>
        <v>#DIV/0!</v>
      </c>
      <c r="AD39" s="126" t="e">
        <f t="shared" si="39"/>
        <v>#DIV/0!</v>
      </c>
      <c r="AE39" s="126" t="e">
        <f t="shared" si="39"/>
        <v>#DIV/0!</v>
      </c>
      <c r="AF39" s="126" t="e">
        <f t="shared" si="39"/>
        <v>#DIV/0!</v>
      </c>
      <c r="AG39" s="126" t="e">
        <f t="shared" si="39"/>
        <v>#DIV/0!</v>
      </c>
      <c r="AH39" s="126" t="e">
        <f t="shared" si="39"/>
        <v>#DIV/0!</v>
      </c>
      <c r="AI39" s="126" t="e">
        <f t="shared" si="39"/>
        <v>#DIV/0!</v>
      </c>
      <c r="AJ39" s="126" t="e">
        <f t="shared" si="39"/>
        <v>#DIV/0!</v>
      </c>
      <c r="AK39" s="126" t="e">
        <f t="shared" si="39"/>
        <v>#DIV/0!</v>
      </c>
      <c r="AL39" s="126" t="e">
        <f t="shared" si="39"/>
        <v>#DIV/0!</v>
      </c>
      <c r="AM39" s="126" t="e">
        <f t="shared" si="39"/>
        <v>#DIV/0!</v>
      </c>
      <c r="AN39" s="126" t="e">
        <f t="shared" si="39"/>
        <v>#DIV/0!</v>
      </c>
      <c r="AO39" s="126" t="e">
        <f t="shared" si="39"/>
        <v>#DIV/0!</v>
      </c>
      <c r="AP39" s="126" t="e">
        <f t="shared" si="39"/>
        <v>#DIV/0!</v>
      </c>
      <c r="AQ39" s="126" t="e">
        <f t="shared" si="39"/>
        <v>#DIV/0!</v>
      </c>
      <c r="AR39" s="126" t="e">
        <f t="shared" si="39"/>
        <v>#DIV/0!</v>
      </c>
      <c r="AS39" s="126" t="e">
        <f t="shared" si="39"/>
        <v>#DIV/0!</v>
      </c>
      <c r="AT39" s="126" t="e">
        <f t="shared" si="39"/>
        <v>#DIV/0!</v>
      </c>
      <c r="AU39" s="126">
        <f t="shared" si="39"/>
        <v>101.5</v>
      </c>
      <c r="AV39" s="126">
        <f t="shared" si="39"/>
        <v>144.66666666666666</v>
      </c>
      <c r="AW39" s="126">
        <f t="shared" si="39"/>
        <v>263</v>
      </c>
      <c r="AX39" s="126">
        <f t="shared" si="39"/>
        <v>175.66666666666666</v>
      </c>
      <c r="AY39" s="126">
        <f t="shared" si="39"/>
        <v>274</v>
      </c>
      <c r="AZ39" s="126">
        <f t="shared" si="39"/>
        <v>385.66666666666669</v>
      </c>
      <c r="BA39" s="126">
        <f t="shared" si="39"/>
        <v>685.33333333333337</v>
      </c>
      <c r="BB39" s="126">
        <f t="shared" si="39"/>
        <v>423.33333333333331</v>
      </c>
      <c r="BC39" s="126">
        <f t="shared" si="39"/>
        <v>301</v>
      </c>
      <c r="BD39" s="126">
        <f t="shared" si="39"/>
        <v>194.33333333333334</v>
      </c>
      <c r="BE39" s="126">
        <f t="shared" si="39"/>
        <v>363</v>
      </c>
      <c r="BF39" s="126">
        <f t="shared" si="39"/>
        <v>239</v>
      </c>
      <c r="BG39" s="126" t="e">
        <f t="shared" si="39"/>
        <v>#DIV/0!</v>
      </c>
      <c r="BH39" s="126" t="e">
        <f t="shared" si="39"/>
        <v>#DIV/0!</v>
      </c>
      <c r="BI39" s="126" t="e">
        <f t="shared" si="39"/>
        <v>#DIV/0!</v>
      </c>
      <c r="BJ39" s="126" t="e">
        <f t="shared" si="39"/>
        <v>#DIV/0!</v>
      </c>
      <c r="BK39" s="126" t="e">
        <f t="shared" si="39"/>
        <v>#DIV/0!</v>
      </c>
      <c r="BL39" s="126" t="e">
        <f t="shared" si="39"/>
        <v>#DIV/0!</v>
      </c>
      <c r="BM39" s="126" t="e">
        <f t="shared" si="39"/>
        <v>#DIV/0!</v>
      </c>
      <c r="BN39" s="126" t="e">
        <f t="shared" si="39"/>
        <v>#DIV/0!</v>
      </c>
    </row>
  </sheetData>
  <mergeCells count="78">
    <mergeCell ref="J28:J32"/>
    <mergeCell ref="K28:K32"/>
    <mergeCell ref="L28:L32"/>
    <mergeCell ref="M28:M32"/>
    <mergeCell ref="F28:F32"/>
    <mergeCell ref="G28:G32"/>
    <mergeCell ref="G23:G27"/>
    <mergeCell ref="H23:H27"/>
    <mergeCell ref="I23:I27"/>
    <mergeCell ref="H28:H32"/>
    <mergeCell ref="I28:I32"/>
    <mergeCell ref="A28:A32"/>
    <mergeCell ref="B28:B32"/>
    <mergeCell ref="C28:C32"/>
    <mergeCell ref="D28:D32"/>
    <mergeCell ref="E28:E32"/>
    <mergeCell ref="F23:F27"/>
    <mergeCell ref="J18:J22"/>
    <mergeCell ref="K18:K22"/>
    <mergeCell ref="L18:L22"/>
    <mergeCell ref="A23:A27"/>
    <mergeCell ref="B23:B27"/>
    <mergeCell ref="C23:C27"/>
    <mergeCell ref="D23:D27"/>
    <mergeCell ref="E23:E27"/>
    <mergeCell ref="J23:J27"/>
    <mergeCell ref="K23:K27"/>
    <mergeCell ref="L23:L27"/>
    <mergeCell ref="F18:F22"/>
    <mergeCell ref="G18:G22"/>
    <mergeCell ref="H18:H22"/>
    <mergeCell ref="I18:I22"/>
    <mergeCell ref="I13:I17"/>
    <mergeCell ref="A18:A22"/>
    <mergeCell ref="B18:B22"/>
    <mergeCell ref="C18:C22"/>
    <mergeCell ref="D18:D22"/>
    <mergeCell ref="E18:E22"/>
    <mergeCell ref="L8:L12"/>
    <mergeCell ref="A13:A17"/>
    <mergeCell ref="B13:B17"/>
    <mergeCell ref="C13:C17"/>
    <mergeCell ref="D13:D17"/>
    <mergeCell ref="E13:E17"/>
    <mergeCell ref="F13:F17"/>
    <mergeCell ref="G13:G17"/>
    <mergeCell ref="H13:H17"/>
    <mergeCell ref="H8:H12"/>
    <mergeCell ref="I8:I12"/>
    <mergeCell ref="J8:J12"/>
    <mergeCell ref="K8:K12"/>
    <mergeCell ref="J13:J17"/>
    <mergeCell ref="K13:K17"/>
    <mergeCell ref="L13:L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I3:I7"/>
    <mergeCell ref="J3:J7"/>
    <mergeCell ref="K3:K7"/>
    <mergeCell ref="L3:L7"/>
    <mergeCell ref="A3:A7"/>
    <mergeCell ref="B3:B7"/>
    <mergeCell ref="C3:C7"/>
    <mergeCell ref="D3:D7"/>
    <mergeCell ref="E3:E7"/>
    <mergeCell ref="F3:F7"/>
    <mergeCell ref="M3:M7"/>
    <mergeCell ref="M8:M12"/>
    <mergeCell ref="M13:M17"/>
    <mergeCell ref="M18:M22"/>
    <mergeCell ref="M23:M2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9"/>
  <sheetViews>
    <sheetView workbookViewId="0">
      <pane xSplit="14" ySplit="2" topLeftCell="AP54" activePane="bottomRight" state="frozen"/>
      <selection pane="topRight" activeCell="Q1" sqref="Q1"/>
      <selection pane="bottomLeft" activeCell="A3" sqref="A3"/>
      <selection pane="bottomRight" activeCell="N80" sqref="N80"/>
    </sheetView>
  </sheetViews>
  <sheetFormatPr baseColWidth="10" defaultRowHeight="12.75" x14ac:dyDescent="0.2"/>
  <cols>
    <col min="1" max="1" width="6.5703125" customWidth="1"/>
    <col min="2" max="2" width="5.42578125" customWidth="1"/>
    <col min="3" max="3" width="7.7109375" customWidth="1"/>
    <col min="4" max="4" width="8" customWidth="1"/>
    <col min="5" max="5" width="8.42578125" customWidth="1"/>
    <col min="6" max="6" width="7.28515625" customWidth="1"/>
    <col min="7" max="7" width="7.140625" customWidth="1"/>
    <col min="8" max="8" width="11" style="53" customWidth="1"/>
    <col min="9" max="9" width="8.42578125" customWidth="1"/>
    <col min="10" max="10" width="8" customWidth="1"/>
    <col min="11" max="11" width="7.42578125" customWidth="1"/>
    <col min="12" max="12" width="9.28515625" customWidth="1"/>
    <col min="13" max="13" width="5.85546875" style="42" customWidth="1"/>
    <col min="14" max="14" width="13.42578125" style="113" customWidth="1"/>
    <col min="15" max="66" width="4.28515625" style="113" customWidth="1"/>
    <col min="67" max="67" width="11.42578125" style="113"/>
  </cols>
  <sheetData>
    <row r="1" spans="1:67" ht="36.75" x14ac:dyDescent="0.2">
      <c r="A1" s="47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12</v>
      </c>
      <c r="G1" s="47" t="s">
        <v>619</v>
      </c>
      <c r="H1" s="47" t="s">
        <v>5</v>
      </c>
      <c r="I1" s="47" t="s">
        <v>6</v>
      </c>
      <c r="J1" s="47" t="s">
        <v>620</v>
      </c>
      <c r="K1" s="47" t="s">
        <v>621</v>
      </c>
      <c r="L1" s="47" t="s">
        <v>622</v>
      </c>
      <c r="M1" s="47" t="s">
        <v>782</v>
      </c>
      <c r="N1" s="112"/>
      <c r="O1" s="107" t="s">
        <v>784</v>
      </c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</row>
    <row r="2" spans="1:67" ht="36.75" x14ac:dyDescent="0.2">
      <c r="A2" s="48" t="s">
        <v>7</v>
      </c>
      <c r="B2" s="48" t="s">
        <v>8</v>
      </c>
      <c r="C2" s="48" t="s">
        <v>9</v>
      </c>
      <c r="D2" s="48" t="s">
        <v>10</v>
      </c>
      <c r="E2" s="48" t="s">
        <v>11</v>
      </c>
      <c r="F2" s="48" t="s">
        <v>12</v>
      </c>
      <c r="G2" s="48" t="s">
        <v>626</v>
      </c>
      <c r="H2" s="48" t="s">
        <v>13</v>
      </c>
      <c r="I2" s="48" t="s">
        <v>14</v>
      </c>
      <c r="J2" s="48" t="s">
        <v>627</v>
      </c>
      <c r="K2" s="48" t="s">
        <v>628</v>
      </c>
      <c r="L2" s="48" t="s">
        <v>629</v>
      </c>
      <c r="M2" s="48" t="s">
        <v>783</v>
      </c>
      <c r="N2" s="120"/>
      <c r="O2" s="135">
        <v>1</v>
      </c>
      <c r="P2" s="135">
        <v>2</v>
      </c>
      <c r="Q2" s="135">
        <v>3</v>
      </c>
      <c r="R2" s="135">
        <v>4</v>
      </c>
      <c r="S2" s="135">
        <v>5</v>
      </c>
      <c r="T2" s="135">
        <v>6</v>
      </c>
      <c r="U2" s="135">
        <v>7</v>
      </c>
      <c r="V2" s="135">
        <v>8</v>
      </c>
      <c r="W2" s="135">
        <v>9</v>
      </c>
      <c r="X2" s="135">
        <v>10</v>
      </c>
      <c r="Y2" s="135">
        <v>11</v>
      </c>
      <c r="Z2" s="135">
        <v>12</v>
      </c>
      <c r="AA2" s="135">
        <v>13</v>
      </c>
      <c r="AB2" s="135">
        <v>14</v>
      </c>
      <c r="AC2" s="135">
        <v>15</v>
      </c>
      <c r="AD2" s="135">
        <v>16</v>
      </c>
      <c r="AE2" s="135">
        <v>17</v>
      </c>
      <c r="AF2" s="135">
        <v>18</v>
      </c>
      <c r="AG2" s="135">
        <v>19</v>
      </c>
      <c r="AH2" s="135">
        <v>20</v>
      </c>
      <c r="AI2" s="135">
        <v>21</v>
      </c>
      <c r="AJ2" s="135">
        <v>22</v>
      </c>
      <c r="AK2" s="135">
        <v>23</v>
      </c>
      <c r="AL2" s="135">
        <v>24</v>
      </c>
      <c r="AM2" s="135">
        <v>25</v>
      </c>
      <c r="AN2" s="135">
        <v>26</v>
      </c>
      <c r="AO2" s="135">
        <v>27</v>
      </c>
      <c r="AP2" s="135">
        <v>28</v>
      </c>
      <c r="AQ2" s="135">
        <v>29</v>
      </c>
      <c r="AR2" s="135">
        <v>30</v>
      </c>
      <c r="AS2" s="135">
        <v>31</v>
      </c>
      <c r="AT2" s="135">
        <v>32</v>
      </c>
      <c r="AU2" s="135">
        <v>33</v>
      </c>
      <c r="AV2" s="135">
        <v>34</v>
      </c>
      <c r="AW2" s="135">
        <v>35</v>
      </c>
      <c r="AX2" s="135">
        <v>36</v>
      </c>
      <c r="AY2" s="135">
        <v>37</v>
      </c>
      <c r="AZ2" s="135">
        <v>38</v>
      </c>
      <c r="BA2" s="135">
        <v>39</v>
      </c>
      <c r="BB2" s="135">
        <v>40</v>
      </c>
      <c r="BC2" s="135">
        <v>41</v>
      </c>
      <c r="BD2" s="135">
        <v>42</v>
      </c>
      <c r="BE2" s="135">
        <v>43</v>
      </c>
      <c r="BF2" s="135">
        <v>44</v>
      </c>
      <c r="BG2" s="135">
        <v>45</v>
      </c>
      <c r="BH2" s="135">
        <v>46</v>
      </c>
      <c r="BI2" s="135">
        <v>47</v>
      </c>
      <c r="BJ2" s="135">
        <v>48</v>
      </c>
      <c r="BK2" s="135">
        <v>49</v>
      </c>
      <c r="BL2" s="135">
        <v>50</v>
      </c>
      <c r="BM2" s="135">
        <v>51</v>
      </c>
      <c r="BN2" s="135">
        <v>52</v>
      </c>
      <c r="BO2" s="136" t="s">
        <v>633</v>
      </c>
    </row>
    <row r="3" spans="1:67" ht="12.75" customHeight="1" x14ac:dyDescent="0.2">
      <c r="A3" s="304" t="s">
        <v>233</v>
      </c>
      <c r="B3" s="310" t="s">
        <v>1145</v>
      </c>
      <c r="C3" s="304" t="s">
        <v>566</v>
      </c>
      <c r="D3" s="304" t="s">
        <v>133</v>
      </c>
      <c r="E3" s="304" t="s">
        <v>234</v>
      </c>
      <c r="F3" s="304" t="s">
        <v>235</v>
      </c>
      <c r="G3" s="304" t="s">
        <v>1146</v>
      </c>
      <c r="H3" s="305" t="s">
        <v>1147</v>
      </c>
      <c r="I3" s="304" t="s">
        <v>1148</v>
      </c>
      <c r="J3" s="304" t="s">
        <v>1149</v>
      </c>
      <c r="K3" s="304" t="s">
        <v>1150</v>
      </c>
      <c r="L3" s="304"/>
      <c r="M3" s="303"/>
      <c r="N3" s="219" t="s">
        <v>934</v>
      </c>
      <c r="O3" s="220">
        <v>13</v>
      </c>
      <c r="P3" s="220">
        <v>0</v>
      </c>
      <c r="Q3" s="220">
        <v>0</v>
      </c>
      <c r="R3" s="220">
        <v>0</v>
      </c>
      <c r="S3" s="220">
        <v>1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  <c r="AF3" s="220">
        <v>8</v>
      </c>
      <c r="AG3" s="220">
        <v>2</v>
      </c>
      <c r="AH3" s="220">
        <v>2</v>
      </c>
      <c r="AI3" s="220">
        <v>2</v>
      </c>
      <c r="AJ3" s="220">
        <v>0</v>
      </c>
      <c r="AK3" s="220">
        <v>0</v>
      </c>
      <c r="AL3" s="220">
        <v>0</v>
      </c>
      <c r="AM3" s="220">
        <v>43</v>
      </c>
      <c r="AN3" s="220">
        <v>53</v>
      </c>
      <c r="AO3" s="220">
        <v>300</v>
      </c>
      <c r="AP3" s="220">
        <v>440</v>
      </c>
      <c r="AQ3" s="220">
        <v>1296</v>
      </c>
      <c r="AR3" s="220">
        <v>508</v>
      </c>
      <c r="AS3" s="220">
        <v>952</v>
      </c>
      <c r="AT3" s="220">
        <v>904</v>
      </c>
      <c r="AU3" s="220">
        <v>312</v>
      </c>
      <c r="AV3" s="220">
        <v>372</v>
      </c>
      <c r="AW3" s="220">
        <v>99</v>
      </c>
      <c r="AX3" s="220">
        <v>159</v>
      </c>
      <c r="AY3" s="220">
        <v>283</v>
      </c>
      <c r="AZ3" s="220">
        <v>806</v>
      </c>
      <c r="BA3" s="220">
        <v>2420</v>
      </c>
      <c r="BB3" s="220">
        <v>1600</v>
      </c>
      <c r="BC3" s="220">
        <v>820</v>
      </c>
      <c r="BD3" s="220">
        <v>412</v>
      </c>
      <c r="BE3" s="220">
        <v>412</v>
      </c>
      <c r="BF3" s="220">
        <f t="shared" ref="BF3:BH3" si="0">180*2/3</f>
        <v>120</v>
      </c>
      <c r="BG3" s="220">
        <f t="shared" si="0"/>
        <v>120</v>
      </c>
      <c r="BH3" s="220">
        <f t="shared" si="0"/>
        <v>120</v>
      </c>
      <c r="BI3" s="220">
        <v>26</v>
      </c>
      <c r="BJ3" s="220">
        <v>26</v>
      </c>
      <c r="BK3" s="220">
        <v>26</v>
      </c>
      <c r="BL3" s="220">
        <v>26</v>
      </c>
      <c r="BM3" s="220">
        <v>3</v>
      </c>
      <c r="BN3" s="220">
        <v>3</v>
      </c>
      <c r="BO3" s="132">
        <f t="shared" ref="BO3:BO5" si="1">SUM(O3:BN3)</f>
        <v>12689</v>
      </c>
    </row>
    <row r="4" spans="1:67" x14ac:dyDescent="0.2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8"/>
      <c r="N4" s="219" t="s">
        <v>935</v>
      </c>
      <c r="O4" s="220">
        <v>15</v>
      </c>
      <c r="P4" s="220">
        <v>0</v>
      </c>
      <c r="Q4" s="220">
        <v>0</v>
      </c>
      <c r="R4" s="220">
        <v>0</v>
      </c>
      <c r="S4" s="220">
        <v>0</v>
      </c>
      <c r="T4" s="220">
        <v>0</v>
      </c>
      <c r="U4" s="220">
        <v>0</v>
      </c>
      <c r="V4" s="220">
        <v>0</v>
      </c>
      <c r="W4" s="220">
        <v>1</v>
      </c>
      <c r="X4" s="220">
        <v>0</v>
      </c>
      <c r="Y4" s="220">
        <v>0</v>
      </c>
      <c r="Z4" s="220">
        <v>1</v>
      </c>
      <c r="AA4" s="220">
        <v>0</v>
      </c>
      <c r="AB4" s="220">
        <v>0</v>
      </c>
      <c r="AC4" s="220">
        <v>0</v>
      </c>
      <c r="AD4" s="220">
        <v>2</v>
      </c>
      <c r="AE4" s="220">
        <v>3</v>
      </c>
      <c r="AF4" s="220">
        <v>4</v>
      </c>
      <c r="AG4" s="220">
        <v>2</v>
      </c>
      <c r="AH4" s="220">
        <v>2</v>
      </c>
      <c r="AI4" s="220">
        <v>1</v>
      </c>
      <c r="AJ4" s="220">
        <v>0</v>
      </c>
      <c r="AK4" s="220">
        <v>0</v>
      </c>
      <c r="AL4" s="220">
        <v>0</v>
      </c>
      <c r="AM4" s="220">
        <v>17</v>
      </c>
      <c r="AN4" s="220">
        <v>56</v>
      </c>
      <c r="AO4" s="220">
        <v>199</v>
      </c>
      <c r="AP4" s="220">
        <v>552</v>
      </c>
      <c r="AQ4" s="220">
        <v>852</v>
      </c>
      <c r="AR4" s="220">
        <v>192</v>
      </c>
      <c r="AS4" s="220">
        <v>348</v>
      </c>
      <c r="AT4" s="220">
        <v>292</v>
      </c>
      <c r="AU4" s="220">
        <v>118</v>
      </c>
      <c r="AV4" s="220">
        <v>328</v>
      </c>
      <c r="AW4" s="220">
        <v>300</v>
      </c>
      <c r="AX4" s="220">
        <v>450</v>
      </c>
      <c r="AY4" s="220">
        <v>213</v>
      </c>
      <c r="AZ4" s="220">
        <v>392</v>
      </c>
      <c r="BA4" s="220">
        <v>1000</v>
      </c>
      <c r="BB4" s="220">
        <v>420</v>
      </c>
      <c r="BC4" s="220">
        <v>172</v>
      </c>
      <c r="BD4" s="220">
        <v>440</v>
      </c>
      <c r="BE4" s="220">
        <v>440</v>
      </c>
      <c r="BF4" s="220">
        <f t="shared" ref="BF4:BH4" si="2">60*2/3</f>
        <v>40</v>
      </c>
      <c r="BG4" s="220">
        <f t="shared" si="2"/>
        <v>40</v>
      </c>
      <c r="BH4" s="220">
        <f t="shared" si="2"/>
        <v>40</v>
      </c>
      <c r="BI4" s="220">
        <v>24</v>
      </c>
      <c r="BJ4" s="220">
        <v>24</v>
      </c>
      <c r="BK4" s="220">
        <v>24</v>
      </c>
      <c r="BL4" s="220">
        <v>24</v>
      </c>
      <c r="BM4" s="220">
        <v>2</v>
      </c>
      <c r="BN4" s="220">
        <v>2</v>
      </c>
      <c r="BO4" s="132">
        <f t="shared" si="1"/>
        <v>7032</v>
      </c>
    </row>
    <row r="5" spans="1:67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8"/>
      <c r="N5" s="221" t="s">
        <v>633</v>
      </c>
      <c r="O5" s="222">
        <f t="shared" ref="O5:BN5" si="3">IF(ISBLANK(O3),"-",O3+O4)</f>
        <v>28</v>
      </c>
      <c r="P5" s="222">
        <f t="shared" si="3"/>
        <v>0</v>
      </c>
      <c r="Q5" s="222">
        <f t="shared" si="3"/>
        <v>0</v>
      </c>
      <c r="R5" s="222">
        <f t="shared" si="3"/>
        <v>0</v>
      </c>
      <c r="S5" s="222">
        <f t="shared" si="3"/>
        <v>1</v>
      </c>
      <c r="T5" s="222">
        <f t="shared" si="3"/>
        <v>0</v>
      </c>
      <c r="U5" s="222">
        <f t="shared" si="3"/>
        <v>0</v>
      </c>
      <c r="V5" s="222">
        <f t="shared" si="3"/>
        <v>0</v>
      </c>
      <c r="W5" s="222">
        <f t="shared" si="3"/>
        <v>1</v>
      </c>
      <c r="X5" s="222">
        <f t="shared" si="3"/>
        <v>0</v>
      </c>
      <c r="Y5" s="222">
        <f t="shared" si="3"/>
        <v>0</v>
      </c>
      <c r="Z5" s="222">
        <f t="shared" si="3"/>
        <v>1</v>
      </c>
      <c r="AA5" s="222">
        <f t="shared" si="3"/>
        <v>0</v>
      </c>
      <c r="AB5" s="222">
        <f t="shared" si="3"/>
        <v>0</v>
      </c>
      <c r="AC5" s="222">
        <f t="shared" si="3"/>
        <v>0</v>
      </c>
      <c r="AD5" s="222">
        <f t="shared" si="3"/>
        <v>2</v>
      </c>
      <c r="AE5" s="222">
        <f t="shared" si="3"/>
        <v>3</v>
      </c>
      <c r="AF5" s="222">
        <f t="shared" si="3"/>
        <v>12</v>
      </c>
      <c r="AG5" s="222">
        <f t="shared" si="3"/>
        <v>4</v>
      </c>
      <c r="AH5" s="222">
        <f t="shared" si="3"/>
        <v>4</v>
      </c>
      <c r="AI5" s="222">
        <f t="shared" si="3"/>
        <v>3</v>
      </c>
      <c r="AJ5" s="222">
        <f t="shared" si="3"/>
        <v>0</v>
      </c>
      <c r="AK5" s="222">
        <f t="shared" si="3"/>
        <v>0</v>
      </c>
      <c r="AL5" s="222">
        <f t="shared" si="3"/>
        <v>0</v>
      </c>
      <c r="AM5" s="222">
        <f t="shared" si="3"/>
        <v>60</v>
      </c>
      <c r="AN5" s="222">
        <f t="shared" si="3"/>
        <v>109</v>
      </c>
      <c r="AO5" s="222">
        <f t="shared" si="3"/>
        <v>499</v>
      </c>
      <c r="AP5" s="222">
        <f t="shared" si="3"/>
        <v>992</v>
      </c>
      <c r="AQ5" s="222">
        <f t="shared" si="3"/>
        <v>2148</v>
      </c>
      <c r="AR5" s="222">
        <f t="shared" si="3"/>
        <v>700</v>
      </c>
      <c r="AS5" s="222">
        <f t="shared" si="3"/>
        <v>1300</v>
      </c>
      <c r="AT5" s="222">
        <f t="shared" si="3"/>
        <v>1196</v>
      </c>
      <c r="AU5" s="222">
        <f t="shared" si="3"/>
        <v>430</v>
      </c>
      <c r="AV5" s="222">
        <f t="shared" si="3"/>
        <v>700</v>
      </c>
      <c r="AW5" s="222">
        <f t="shared" si="3"/>
        <v>399</v>
      </c>
      <c r="AX5" s="222">
        <f t="shared" si="3"/>
        <v>609</v>
      </c>
      <c r="AY5" s="222">
        <f t="shared" si="3"/>
        <v>496</v>
      </c>
      <c r="AZ5" s="222">
        <f t="shared" si="3"/>
        <v>1198</v>
      </c>
      <c r="BA5" s="222">
        <f t="shared" si="3"/>
        <v>3420</v>
      </c>
      <c r="BB5" s="222">
        <f t="shared" si="3"/>
        <v>2020</v>
      </c>
      <c r="BC5" s="222">
        <f t="shared" si="3"/>
        <v>992</v>
      </c>
      <c r="BD5" s="222">
        <f t="shared" si="3"/>
        <v>852</v>
      </c>
      <c r="BE5" s="222">
        <f t="shared" si="3"/>
        <v>852</v>
      </c>
      <c r="BF5" s="222">
        <f t="shared" si="3"/>
        <v>160</v>
      </c>
      <c r="BG5" s="222">
        <f t="shared" si="3"/>
        <v>160</v>
      </c>
      <c r="BH5" s="222">
        <f t="shared" si="3"/>
        <v>160</v>
      </c>
      <c r="BI5" s="222">
        <f t="shared" si="3"/>
        <v>50</v>
      </c>
      <c r="BJ5" s="222">
        <f t="shared" si="3"/>
        <v>50</v>
      </c>
      <c r="BK5" s="222">
        <f t="shared" si="3"/>
        <v>50</v>
      </c>
      <c r="BL5" s="222">
        <f t="shared" si="3"/>
        <v>50</v>
      </c>
      <c r="BM5" s="222">
        <f t="shared" si="3"/>
        <v>5</v>
      </c>
      <c r="BN5" s="222">
        <f t="shared" si="3"/>
        <v>5</v>
      </c>
      <c r="BO5" s="133">
        <f t="shared" si="1"/>
        <v>19721</v>
      </c>
    </row>
    <row r="6" spans="1:67" x14ac:dyDescent="0.2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8"/>
      <c r="N6" s="219" t="s">
        <v>936</v>
      </c>
      <c r="O6" s="223">
        <f t="shared" ref="O6:BN6" si="4">IF(ISNUMBER(O5),(IF(O5&gt;0,(100/(O3+O4))*O3,"-")),"-")</f>
        <v>46.428571428571431</v>
      </c>
      <c r="P6" s="223" t="str">
        <f t="shared" si="4"/>
        <v>-</v>
      </c>
      <c r="Q6" s="223" t="str">
        <f t="shared" si="4"/>
        <v>-</v>
      </c>
      <c r="R6" s="223" t="str">
        <f t="shared" si="4"/>
        <v>-</v>
      </c>
      <c r="S6" s="223">
        <f t="shared" si="4"/>
        <v>100</v>
      </c>
      <c r="T6" s="223" t="str">
        <f t="shared" si="4"/>
        <v>-</v>
      </c>
      <c r="U6" s="223" t="str">
        <f t="shared" si="4"/>
        <v>-</v>
      </c>
      <c r="V6" s="223" t="str">
        <f t="shared" si="4"/>
        <v>-</v>
      </c>
      <c r="W6" s="223">
        <f t="shared" si="4"/>
        <v>0</v>
      </c>
      <c r="X6" s="223" t="str">
        <f t="shared" si="4"/>
        <v>-</v>
      </c>
      <c r="Y6" s="223" t="str">
        <f t="shared" si="4"/>
        <v>-</v>
      </c>
      <c r="Z6" s="223">
        <f t="shared" si="4"/>
        <v>0</v>
      </c>
      <c r="AA6" s="223" t="str">
        <f t="shared" si="4"/>
        <v>-</v>
      </c>
      <c r="AB6" s="223" t="str">
        <f t="shared" si="4"/>
        <v>-</v>
      </c>
      <c r="AC6" s="223" t="str">
        <f t="shared" si="4"/>
        <v>-</v>
      </c>
      <c r="AD6" s="223">
        <f t="shared" si="4"/>
        <v>0</v>
      </c>
      <c r="AE6" s="223">
        <f t="shared" si="4"/>
        <v>0</v>
      </c>
      <c r="AF6" s="223">
        <f t="shared" si="4"/>
        <v>66.666666666666671</v>
      </c>
      <c r="AG6" s="223">
        <f t="shared" si="4"/>
        <v>50</v>
      </c>
      <c r="AH6" s="223">
        <f t="shared" si="4"/>
        <v>50</v>
      </c>
      <c r="AI6" s="223">
        <f t="shared" si="4"/>
        <v>66.666666666666671</v>
      </c>
      <c r="AJ6" s="223" t="str">
        <f t="shared" si="4"/>
        <v>-</v>
      </c>
      <c r="AK6" s="223" t="str">
        <f t="shared" si="4"/>
        <v>-</v>
      </c>
      <c r="AL6" s="223" t="str">
        <f t="shared" si="4"/>
        <v>-</v>
      </c>
      <c r="AM6" s="223">
        <f t="shared" si="4"/>
        <v>71.666666666666671</v>
      </c>
      <c r="AN6" s="223">
        <f t="shared" si="4"/>
        <v>48.623853211009177</v>
      </c>
      <c r="AO6" s="223">
        <f t="shared" si="4"/>
        <v>60.120240480961925</v>
      </c>
      <c r="AP6" s="223">
        <f t="shared" si="4"/>
        <v>44.354838709677416</v>
      </c>
      <c r="AQ6" s="223">
        <f t="shared" si="4"/>
        <v>60.335195530726253</v>
      </c>
      <c r="AR6" s="223">
        <f t="shared" si="4"/>
        <v>72.571428571428569</v>
      </c>
      <c r="AS6" s="223">
        <f t="shared" si="4"/>
        <v>73.230769230769241</v>
      </c>
      <c r="AT6" s="223">
        <f t="shared" si="4"/>
        <v>75.585284280936449</v>
      </c>
      <c r="AU6" s="223">
        <f t="shared" si="4"/>
        <v>72.558139534883722</v>
      </c>
      <c r="AV6" s="223">
        <f t="shared" si="4"/>
        <v>53.142857142857139</v>
      </c>
      <c r="AW6" s="223">
        <f t="shared" si="4"/>
        <v>24.81203007518797</v>
      </c>
      <c r="AX6" s="223">
        <f t="shared" si="4"/>
        <v>26.108374384236452</v>
      </c>
      <c r="AY6" s="223">
        <f t="shared" si="4"/>
        <v>57.056451612903224</v>
      </c>
      <c r="AZ6" s="223">
        <f t="shared" si="4"/>
        <v>67.278797996661098</v>
      </c>
      <c r="BA6" s="223">
        <f t="shared" si="4"/>
        <v>70.760233918128648</v>
      </c>
      <c r="BB6" s="223">
        <f t="shared" si="4"/>
        <v>79.207920792079207</v>
      </c>
      <c r="BC6" s="223">
        <f t="shared" si="4"/>
        <v>82.661290322580641</v>
      </c>
      <c r="BD6" s="223">
        <f t="shared" si="4"/>
        <v>48.356807511737088</v>
      </c>
      <c r="BE6" s="223">
        <f t="shared" si="4"/>
        <v>48.356807511737088</v>
      </c>
      <c r="BF6" s="223">
        <f t="shared" si="4"/>
        <v>75</v>
      </c>
      <c r="BG6" s="223">
        <f t="shared" si="4"/>
        <v>75</v>
      </c>
      <c r="BH6" s="223">
        <f t="shared" si="4"/>
        <v>75</v>
      </c>
      <c r="BI6" s="223">
        <f t="shared" si="4"/>
        <v>52</v>
      </c>
      <c r="BJ6" s="223">
        <f t="shared" si="4"/>
        <v>52</v>
      </c>
      <c r="BK6" s="223">
        <f t="shared" si="4"/>
        <v>52</v>
      </c>
      <c r="BL6" s="223">
        <f t="shared" si="4"/>
        <v>52</v>
      </c>
      <c r="BM6" s="223">
        <f t="shared" si="4"/>
        <v>60</v>
      </c>
      <c r="BN6" s="223">
        <f t="shared" si="4"/>
        <v>60</v>
      </c>
      <c r="BO6" s="270">
        <f t="shared" ref="BO6:BO7" si="5">AVERAGE(O6:BN6)</f>
        <v>54.461839269659812</v>
      </c>
    </row>
    <row r="7" spans="1:67" x14ac:dyDescent="0.2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8"/>
      <c r="N7" s="224" t="s">
        <v>937</v>
      </c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22" t="e">
        <f t="shared" si="5"/>
        <v>#DIV/0!</v>
      </c>
    </row>
    <row r="8" spans="1:67" ht="12.75" customHeight="1" x14ac:dyDescent="0.2">
      <c r="A8" s="304" t="s">
        <v>20</v>
      </c>
      <c r="B8" s="304">
        <v>12</v>
      </c>
      <c r="C8" s="304" t="s">
        <v>133</v>
      </c>
      <c r="D8" s="304"/>
      <c r="E8" s="304" t="s">
        <v>657</v>
      </c>
      <c r="F8" s="304" t="s">
        <v>658</v>
      </c>
      <c r="G8" s="304"/>
      <c r="H8" s="305" t="s">
        <v>617</v>
      </c>
      <c r="I8" s="304" t="s">
        <v>659</v>
      </c>
      <c r="J8" s="304"/>
      <c r="K8" s="304"/>
      <c r="L8" s="304"/>
      <c r="M8" s="303"/>
      <c r="N8" s="219" t="s">
        <v>934</v>
      </c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>
        <v>0</v>
      </c>
      <c r="AK8" s="220">
        <v>0</v>
      </c>
      <c r="AL8" s="220">
        <v>2</v>
      </c>
      <c r="AM8" s="220">
        <v>0</v>
      </c>
      <c r="AN8" s="220">
        <v>0</v>
      </c>
      <c r="AO8" s="220">
        <v>1</v>
      </c>
      <c r="AP8" s="220">
        <v>0</v>
      </c>
      <c r="AQ8" s="220">
        <v>0</v>
      </c>
      <c r="AR8" s="220">
        <v>1</v>
      </c>
      <c r="AS8" s="220">
        <v>0</v>
      </c>
      <c r="AT8" s="220">
        <v>0</v>
      </c>
      <c r="AU8" s="220">
        <v>0</v>
      </c>
      <c r="AV8" s="220">
        <v>1</v>
      </c>
      <c r="AW8" s="220">
        <v>0</v>
      </c>
      <c r="AX8" s="220">
        <v>0</v>
      </c>
      <c r="AY8" s="220">
        <v>0</v>
      </c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132">
        <f t="shared" ref="BO8:BO10" si="6">SUM(O8:BN8)</f>
        <v>5</v>
      </c>
    </row>
    <row r="9" spans="1:67" x14ac:dyDescent="0.2">
      <c r="A9" s="285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8"/>
      <c r="N9" s="219" t="s">
        <v>935</v>
      </c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>
        <v>0</v>
      </c>
      <c r="AK9" s="220">
        <v>0</v>
      </c>
      <c r="AL9" s="220">
        <v>0</v>
      </c>
      <c r="AM9" s="220">
        <v>0</v>
      </c>
      <c r="AN9" s="220">
        <v>0</v>
      </c>
      <c r="AO9" s="220">
        <v>0</v>
      </c>
      <c r="AP9" s="220">
        <v>0</v>
      </c>
      <c r="AQ9" s="220">
        <v>0</v>
      </c>
      <c r="AR9" s="220">
        <v>0</v>
      </c>
      <c r="AS9" s="220">
        <v>1</v>
      </c>
      <c r="AT9" s="220">
        <v>1</v>
      </c>
      <c r="AU9" s="220">
        <v>0</v>
      </c>
      <c r="AV9" s="220">
        <v>0</v>
      </c>
      <c r="AW9" s="220">
        <v>0</v>
      </c>
      <c r="AX9" s="220">
        <v>0</v>
      </c>
      <c r="AY9" s="220">
        <v>0</v>
      </c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132">
        <f t="shared" si="6"/>
        <v>2</v>
      </c>
    </row>
    <row r="10" spans="1:67" x14ac:dyDescent="0.2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8"/>
      <c r="N10" s="221" t="s">
        <v>633</v>
      </c>
      <c r="O10" s="222" t="str">
        <f t="shared" ref="O10:BN10" si="7">IF(ISBLANK(O8),"-",O8+O9)</f>
        <v>-</v>
      </c>
      <c r="P10" s="222" t="str">
        <f t="shared" si="7"/>
        <v>-</v>
      </c>
      <c r="Q10" s="222" t="str">
        <f t="shared" si="7"/>
        <v>-</v>
      </c>
      <c r="R10" s="222" t="str">
        <f t="shared" si="7"/>
        <v>-</v>
      </c>
      <c r="S10" s="222" t="str">
        <f t="shared" si="7"/>
        <v>-</v>
      </c>
      <c r="T10" s="222" t="str">
        <f t="shared" si="7"/>
        <v>-</v>
      </c>
      <c r="U10" s="222" t="str">
        <f t="shared" si="7"/>
        <v>-</v>
      </c>
      <c r="V10" s="222" t="str">
        <f t="shared" si="7"/>
        <v>-</v>
      </c>
      <c r="W10" s="222" t="str">
        <f t="shared" si="7"/>
        <v>-</v>
      </c>
      <c r="X10" s="222" t="str">
        <f t="shared" si="7"/>
        <v>-</v>
      </c>
      <c r="Y10" s="222" t="str">
        <f t="shared" si="7"/>
        <v>-</v>
      </c>
      <c r="Z10" s="222" t="str">
        <f t="shared" si="7"/>
        <v>-</v>
      </c>
      <c r="AA10" s="222" t="str">
        <f t="shared" si="7"/>
        <v>-</v>
      </c>
      <c r="AB10" s="222" t="str">
        <f t="shared" si="7"/>
        <v>-</v>
      </c>
      <c r="AC10" s="222" t="str">
        <f t="shared" si="7"/>
        <v>-</v>
      </c>
      <c r="AD10" s="222" t="str">
        <f t="shared" si="7"/>
        <v>-</v>
      </c>
      <c r="AE10" s="222" t="str">
        <f t="shared" si="7"/>
        <v>-</v>
      </c>
      <c r="AF10" s="222" t="str">
        <f t="shared" si="7"/>
        <v>-</v>
      </c>
      <c r="AG10" s="222" t="str">
        <f t="shared" si="7"/>
        <v>-</v>
      </c>
      <c r="AH10" s="222" t="str">
        <f t="shared" si="7"/>
        <v>-</v>
      </c>
      <c r="AI10" s="222" t="str">
        <f t="shared" si="7"/>
        <v>-</v>
      </c>
      <c r="AJ10" s="222">
        <f t="shared" si="7"/>
        <v>0</v>
      </c>
      <c r="AK10" s="222">
        <f t="shared" si="7"/>
        <v>0</v>
      </c>
      <c r="AL10" s="222">
        <f t="shared" si="7"/>
        <v>2</v>
      </c>
      <c r="AM10" s="222">
        <f t="shared" si="7"/>
        <v>0</v>
      </c>
      <c r="AN10" s="222">
        <f t="shared" si="7"/>
        <v>0</v>
      </c>
      <c r="AO10" s="222">
        <f t="shared" si="7"/>
        <v>1</v>
      </c>
      <c r="AP10" s="222">
        <f t="shared" si="7"/>
        <v>0</v>
      </c>
      <c r="AQ10" s="222">
        <f t="shared" si="7"/>
        <v>0</v>
      </c>
      <c r="AR10" s="222">
        <f t="shared" si="7"/>
        <v>1</v>
      </c>
      <c r="AS10" s="222">
        <f t="shared" si="7"/>
        <v>1</v>
      </c>
      <c r="AT10" s="222">
        <f t="shared" si="7"/>
        <v>1</v>
      </c>
      <c r="AU10" s="222">
        <f t="shared" si="7"/>
        <v>0</v>
      </c>
      <c r="AV10" s="222">
        <f t="shared" si="7"/>
        <v>1</v>
      </c>
      <c r="AW10" s="222">
        <f t="shared" si="7"/>
        <v>0</v>
      </c>
      <c r="AX10" s="222">
        <f t="shared" si="7"/>
        <v>0</v>
      </c>
      <c r="AY10" s="222">
        <f t="shared" si="7"/>
        <v>0</v>
      </c>
      <c r="AZ10" s="222" t="str">
        <f t="shared" si="7"/>
        <v>-</v>
      </c>
      <c r="BA10" s="222" t="str">
        <f t="shared" si="7"/>
        <v>-</v>
      </c>
      <c r="BB10" s="222" t="str">
        <f t="shared" si="7"/>
        <v>-</v>
      </c>
      <c r="BC10" s="222" t="str">
        <f t="shared" si="7"/>
        <v>-</v>
      </c>
      <c r="BD10" s="222" t="str">
        <f t="shared" si="7"/>
        <v>-</v>
      </c>
      <c r="BE10" s="222" t="str">
        <f t="shared" si="7"/>
        <v>-</v>
      </c>
      <c r="BF10" s="222" t="str">
        <f t="shared" si="7"/>
        <v>-</v>
      </c>
      <c r="BG10" s="222" t="str">
        <f t="shared" si="7"/>
        <v>-</v>
      </c>
      <c r="BH10" s="222" t="str">
        <f t="shared" si="7"/>
        <v>-</v>
      </c>
      <c r="BI10" s="222" t="str">
        <f t="shared" si="7"/>
        <v>-</v>
      </c>
      <c r="BJ10" s="222" t="str">
        <f t="shared" si="7"/>
        <v>-</v>
      </c>
      <c r="BK10" s="222" t="str">
        <f t="shared" si="7"/>
        <v>-</v>
      </c>
      <c r="BL10" s="222" t="str">
        <f t="shared" si="7"/>
        <v>-</v>
      </c>
      <c r="BM10" s="222" t="str">
        <f t="shared" si="7"/>
        <v>-</v>
      </c>
      <c r="BN10" s="222" t="str">
        <f t="shared" si="7"/>
        <v>-</v>
      </c>
      <c r="BO10" s="133">
        <f t="shared" si="6"/>
        <v>7</v>
      </c>
    </row>
    <row r="11" spans="1:67" x14ac:dyDescent="0.2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8"/>
      <c r="N11" s="219" t="s">
        <v>936</v>
      </c>
      <c r="O11" s="223" t="str">
        <f t="shared" ref="O11:BN11" si="8">IF(ISNUMBER(O10),(IF(O10&gt;0,(100/(O8+O9))*O8,"-")),"-")</f>
        <v>-</v>
      </c>
      <c r="P11" s="223" t="str">
        <f t="shared" si="8"/>
        <v>-</v>
      </c>
      <c r="Q11" s="223" t="str">
        <f t="shared" si="8"/>
        <v>-</v>
      </c>
      <c r="R11" s="223" t="str">
        <f t="shared" si="8"/>
        <v>-</v>
      </c>
      <c r="S11" s="223" t="str">
        <f t="shared" si="8"/>
        <v>-</v>
      </c>
      <c r="T11" s="223" t="str">
        <f t="shared" si="8"/>
        <v>-</v>
      </c>
      <c r="U11" s="223" t="str">
        <f t="shared" si="8"/>
        <v>-</v>
      </c>
      <c r="V11" s="223" t="str">
        <f t="shared" si="8"/>
        <v>-</v>
      </c>
      <c r="W11" s="223" t="str">
        <f t="shared" si="8"/>
        <v>-</v>
      </c>
      <c r="X11" s="223" t="str">
        <f t="shared" si="8"/>
        <v>-</v>
      </c>
      <c r="Y11" s="223" t="str">
        <f t="shared" si="8"/>
        <v>-</v>
      </c>
      <c r="Z11" s="223" t="str">
        <f t="shared" si="8"/>
        <v>-</v>
      </c>
      <c r="AA11" s="223" t="str">
        <f t="shared" si="8"/>
        <v>-</v>
      </c>
      <c r="AB11" s="223" t="str">
        <f t="shared" si="8"/>
        <v>-</v>
      </c>
      <c r="AC11" s="223" t="str">
        <f t="shared" si="8"/>
        <v>-</v>
      </c>
      <c r="AD11" s="223" t="str">
        <f t="shared" si="8"/>
        <v>-</v>
      </c>
      <c r="AE11" s="223" t="str">
        <f t="shared" si="8"/>
        <v>-</v>
      </c>
      <c r="AF11" s="223" t="str">
        <f t="shared" si="8"/>
        <v>-</v>
      </c>
      <c r="AG11" s="223" t="str">
        <f t="shared" si="8"/>
        <v>-</v>
      </c>
      <c r="AH11" s="223" t="str">
        <f t="shared" si="8"/>
        <v>-</v>
      </c>
      <c r="AI11" s="223" t="str">
        <f t="shared" si="8"/>
        <v>-</v>
      </c>
      <c r="AJ11" s="223" t="str">
        <f t="shared" si="8"/>
        <v>-</v>
      </c>
      <c r="AK11" s="223" t="str">
        <f t="shared" si="8"/>
        <v>-</v>
      </c>
      <c r="AL11" s="223">
        <f t="shared" si="8"/>
        <v>100</v>
      </c>
      <c r="AM11" s="223" t="str">
        <f t="shared" si="8"/>
        <v>-</v>
      </c>
      <c r="AN11" s="223" t="str">
        <f t="shared" si="8"/>
        <v>-</v>
      </c>
      <c r="AO11" s="223">
        <f t="shared" si="8"/>
        <v>100</v>
      </c>
      <c r="AP11" s="223" t="str">
        <f t="shared" si="8"/>
        <v>-</v>
      </c>
      <c r="AQ11" s="223" t="str">
        <f t="shared" si="8"/>
        <v>-</v>
      </c>
      <c r="AR11" s="223">
        <f t="shared" si="8"/>
        <v>100</v>
      </c>
      <c r="AS11" s="223">
        <f t="shared" si="8"/>
        <v>0</v>
      </c>
      <c r="AT11" s="223">
        <f t="shared" si="8"/>
        <v>0</v>
      </c>
      <c r="AU11" s="223" t="str">
        <f t="shared" si="8"/>
        <v>-</v>
      </c>
      <c r="AV11" s="223">
        <f t="shared" si="8"/>
        <v>100</v>
      </c>
      <c r="AW11" s="223" t="str">
        <f t="shared" si="8"/>
        <v>-</v>
      </c>
      <c r="AX11" s="223" t="str">
        <f t="shared" si="8"/>
        <v>-</v>
      </c>
      <c r="AY11" s="223" t="str">
        <f t="shared" si="8"/>
        <v>-</v>
      </c>
      <c r="AZ11" s="223" t="str">
        <f t="shared" si="8"/>
        <v>-</v>
      </c>
      <c r="BA11" s="223" t="str">
        <f t="shared" si="8"/>
        <v>-</v>
      </c>
      <c r="BB11" s="223" t="str">
        <f t="shared" si="8"/>
        <v>-</v>
      </c>
      <c r="BC11" s="223" t="str">
        <f t="shared" si="8"/>
        <v>-</v>
      </c>
      <c r="BD11" s="223" t="str">
        <f t="shared" si="8"/>
        <v>-</v>
      </c>
      <c r="BE11" s="223" t="str">
        <f t="shared" si="8"/>
        <v>-</v>
      </c>
      <c r="BF11" s="223" t="str">
        <f t="shared" si="8"/>
        <v>-</v>
      </c>
      <c r="BG11" s="223" t="str">
        <f t="shared" si="8"/>
        <v>-</v>
      </c>
      <c r="BH11" s="223" t="str">
        <f t="shared" si="8"/>
        <v>-</v>
      </c>
      <c r="BI11" s="223" t="str">
        <f t="shared" si="8"/>
        <v>-</v>
      </c>
      <c r="BJ11" s="223" t="str">
        <f t="shared" si="8"/>
        <v>-</v>
      </c>
      <c r="BK11" s="223" t="str">
        <f t="shared" si="8"/>
        <v>-</v>
      </c>
      <c r="BL11" s="223" t="str">
        <f t="shared" si="8"/>
        <v>-</v>
      </c>
      <c r="BM11" s="223" t="str">
        <f t="shared" si="8"/>
        <v>-</v>
      </c>
      <c r="BN11" s="223" t="str">
        <f t="shared" si="8"/>
        <v>-</v>
      </c>
      <c r="BO11" s="270">
        <f t="shared" ref="BO11:BO12" si="9">AVERAGE(O11:BN11)</f>
        <v>66.666666666666671</v>
      </c>
    </row>
    <row r="12" spans="1:67" x14ac:dyDescent="0.2">
      <c r="A12" s="285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8"/>
      <c r="N12" s="224" t="s">
        <v>937</v>
      </c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122" t="e">
        <f t="shared" si="9"/>
        <v>#DIV/0!</v>
      </c>
    </row>
    <row r="13" spans="1:67" ht="12.75" customHeight="1" x14ac:dyDescent="0.2">
      <c r="A13" s="304" t="s">
        <v>20</v>
      </c>
      <c r="B13" s="304">
        <v>11</v>
      </c>
      <c r="C13" s="304" t="s">
        <v>133</v>
      </c>
      <c r="D13" s="304"/>
      <c r="E13" s="304" t="s">
        <v>657</v>
      </c>
      <c r="F13" s="304" t="s">
        <v>658</v>
      </c>
      <c r="G13" s="304"/>
      <c r="H13" s="305" t="s">
        <v>617</v>
      </c>
      <c r="I13" s="304" t="s">
        <v>660</v>
      </c>
      <c r="J13" s="304"/>
      <c r="K13" s="304"/>
      <c r="L13" s="304"/>
      <c r="M13" s="303"/>
      <c r="N13" s="219" t="s">
        <v>934</v>
      </c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>
        <v>0</v>
      </c>
      <c r="AK13" s="230">
        <v>0</v>
      </c>
      <c r="AL13" s="230">
        <v>0</v>
      </c>
      <c r="AM13" s="230">
        <v>0</v>
      </c>
      <c r="AN13" s="230">
        <v>0</v>
      </c>
      <c r="AO13" s="230">
        <v>4</v>
      </c>
      <c r="AP13" s="230">
        <v>0</v>
      </c>
      <c r="AQ13" s="230">
        <v>2</v>
      </c>
      <c r="AR13" s="230">
        <v>0</v>
      </c>
      <c r="AS13" s="230">
        <v>0</v>
      </c>
      <c r="AT13" s="230">
        <v>1</v>
      </c>
      <c r="AU13" s="230">
        <v>2</v>
      </c>
      <c r="AV13" s="230">
        <v>0</v>
      </c>
      <c r="AW13" s="230">
        <v>4</v>
      </c>
      <c r="AX13" s="230">
        <v>6</v>
      </c>
      <c r="AY13" s="230">
        <v>6</v>
      </c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132">
        <f t="shared" ref="BO13:BO15" si="10">SUM(O13:BN13)</f>
        <v>25</v>
      </c>
    </row>
    <row r="14" spans="1:67" x14ac:dyDescent="0.2">
      <c r="A14" s="285"/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8"/>
      <c r="N14" s="219" t="s">
        <v>935</v>
      </c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>
        <v>0</v>
      </c>
      <c r="AK14" s="230">
        <v>0</v>
      </c>
      <c r="AL14" s="230">
        <v>1</v>
      </c>
      <c r="AM14" s="230">
        <v>0</v>
      </c>
      <c r="AN14" s="230">
        <v>0</v>
      </c>
      <c r="AO14" s="230">
        <v>0</v>
      </c>
      <c r="AP14" s="230">
        <v>4</v>
      </c>
      <c r="AQ14" s="230">
        <v>7</v>
      </c>
      <c r="AR14" s="230">
        <v>4</v>
      </c>
      <c r="AS14" s="230">
        <v>0</v>
      </c>
      <c r="AT14" s="230">
        <v>0</v>
      </c>
      <c r="AU14" s="230">
        <v>5</v>
      </c>
      <c r="AV14" s="230">
        <v>1</v>
      </c>
      <c r="AW14" s="230">
        <v>9</v>
      </c>
      <c r="AX14" s="230">
        <v>7</v>
      </c>
      <c r="AY14" s="230">
        <v>4</v>
      </c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132">
        <f t="shared" si="10"/>
        <v>42</v>
      </c>
    </row>
    <row r="15" spans="1:67" x14ac:dyDescent="0.2">
      <c r="A15" s="285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8"/>
      <c r="N15" s="221" t="s">
        <v>633</v>
      </c>
      <c r="O15" s="222" t="str">
        <f t="shared" ref="O15:BN15" si="11">IF(ISBLANK(O13),"-",O13+O14)</f>
        <v>-</v>
      </c>
      <c r="P15" s="222" t="str">
        <f t="shared" si="11"/>
        <v>-</v>
      </c>
      <c r="Q15" s="222" t="str">
        <f t="shared" si="11"/>
        <v>-</v>
      </c>
      <c r="R15" s="222" t="str">
        <f t="shared" si="11"/>
        <v>-</v>
      </c>
      <c r="S15" s="222" t="str">
        <f t="shared" si="11"/>
        <v>-</v>
      </c>
      <c r="T15" s="222" t="str">
        <f t="shared" si="11"/>
        <v>-</v>
      </c>
      <c r="U15" s="222" t="str">
        <f t="shared" si="11"/>
        <v>-</v>
      </c>
      <c r="V15" s="222" t="str">
        <f t="shared" si="11"/>
        <v>-</v>
      </c>
      <c r="W15" s="222" t="str">
        <f t="shared" si="11"/>
        <v>-</v>
      </c>
      <c r="X15" s="222" t="str">
        <f t="shared" si="11"/>
        <v>-</v>
      </c>
      <c r="Y15" s="222" t="str">
        <f t="shared" si="11"/>
        <v>-</v>
      </c>
      <c r="Z15" s="222" t="str">
        <f t="shared" si="11"/>
        <v>-</v>
      </c>
      <c r="AA15" s="222" t="str">
        <f t="shared" si="11"/>
        <v>-</v>
      </c>
      <c r="AB15" s="222" t="str">
        <f t="shared" si="11"/>
        <v>-</v>
      </c>
      <c r="AC15" s="222" t="str">
        <f t="shared" si="11"/>
        <v>-</v>
      </c>
      <c r="AD15" s="222" t="str">
        <f t="shared" si="11"/>
        <v>-</v>
      </c>
      <c r="AE15" s="222" t="str">
        <f t="shared" si="11"/>
        <v>-</v>
      </c>
      <c r="AF15" s="222" t="str">
        <f t="shared" si="11"/>
        <v>-</v>
      </c>
      <c r="AG15" s="222" t="str">
        <f t="shared" si="11"/>
        <v>-</v>
      </c>
      <c r="AH15" s="222" t="str">
        <f t="shared" si="11"/>
        <v>-</v>
      </c>
      <c r="AI15" s="222" t="str">
        <f t="shared" si="11"/>
        <v>-</v>
      </c>
      <c r="AJ15" s="222">
        <f t="shared" si="11"/>
        <v>0</v>
      </c>
      <c r="AK15" s="222">
        <f t="shared" si="11"/>
        <v>0</v>
      </c>
      <c r="AL15" s="222">
        <f t="shared" si="11"/>
        <v>1</v>
      </c>
      <c r="AM15" s="222">
        <f t="shared" si="11"/>
        <v>0</v>
      </c>
      <c r="AN15" s="222">
        <f t="shared" si="11"/>
        <v>0</v>
      </c>
      <c r="AO15" s="222">
        <f t="shared" si="11"/>
        <v>4</v>
      </c>
      <c r="AP15" s="222">
        <f t="shared" si="11"/>
        <v>4</v>
      </c>
      <c r="AQ15" s="222">
        <f t="shared" si="11"/>
        <v>9</v>
      </c>
      <c r="AR15" s="222">
        <f t="shared" si="11"/>
        <v>4</v>
      </c>
      <c r="AS15" s="222">
        <f t="shared" si="11"/>
        <v>0</v>
      </c>
      <c r="AT15" s="222">
        <f t="shared" si="11"/>
        <v>1</v>
      </c>
      <c r="AU15" s="222">
        <f t="shared" si="11"/>
        <v>7</v>
      </c>
      <c r="AV15" s="222">
        <f t="shared" si="11"/>
        <v>1</v>
      </c>
      <c r="AW15" s="222">
        <f t="shared" si="11"/>
        <v>13</v>
      </c>
      <c r="AX15" s="222">
        <f t="shared" si="11"/>
        <v>13</v>
      </c>
      <c r="AY15" s="222">
        <f t="shared" si="11"/>
        <v>10</v>
      </c>
      <c r="AZ15" s="222" t="str">
        <f t="shared" si="11"/>
        <v>-</v>
      </c>
      <c r="BA15" s="222" t="str">
        <f t="shared" si="11"/>
        <v>-</v>
      </c>
      <c r="BB15" s="222" t="str">
        <f t="shared" si="11"/>
        <v>-</v>
      </c>
      <c r="BC15" s="222" t="str">
        <f t="shared" si="11"/>
        <v>-</v>
      </c>
      <c r="BD15" s="222" t="str">
        <f t="shared" si="11"/>
        <v>-</v>
      </c>
      <c r="BE15" s="222" t="str">
        <f t="shared" si="11"/>
        <v>-</v>
      </c>
      <c r="BF15" s="222" t="str">
        <f t="shared" si="11"/>
        <v>-</v>
      </c>
      <c r="BG15" s="222" t="str">
        <f t="shared" si="11"/>
        <v>-</v>
      </c>
      <c r="BH15" s="222" t="str">
        <f t="shared" si="11"/>
        <v>-</v>
      </c>
      <c r="BI15" s="222" t="str">
        <f t="shared" si="11"/>
        <v>-</v>
      </c>
      <c r="BJ15" s="222" t="str">
        <f t="shared" si="11"/>
        <v>-</v>
      </c>
      <c r="BK15" s="222" t="str">
        <f t="shared" si="11"/>
        <v>-</v>
      </c>
      <c r="BL15" s="222" t="str">
        <f t="shared" si="11"/>
        <v>-</v>
      </c>
      <c r="BM15" s="222" t="str">
        <f t="shared" si="11"/>
        <v>-</v>
      </c>
      <c r="BN15" s="222" t="str">
        <f t="shared" si="11"/>
        <v>-</v>
      </c>
      <c r="BO15" s="133">
        <f t="shared" si="10"/>
        <v>67</v>
      </c>
    </row>
    <row r="16" spans="1:67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8"/>
      <c r="N16" s="219" t="s">
        <v>936</v>
      </c>
      <c r="O16" s="223" t="str">
        <f t="shared" ref="O16:BN16" si="12">IF(ISNUMBER(O15),(IF(O15&gt;0,(100/(O13+O14))*O13,"-")),"-")</f>
        <v>-</v>
      </c>
      <c r="P16" s="223" t="str">
        <f t="shared" si="12"/>
        <v>-</v>
      </c>
      <c r="Q16" s="223" t="str">
        <f t="shared" si="12"/>
        <v>-</v>
      </c>
      <c r="R16" s="223" t="str">
        <f t="shared" si="12"/>
        <v>-</v>
      </c>
      <c r="S16" s="223" t="str">
        <f t="shared" si="12"/>
        <v>-</v>
      </c>
      <c r="T16" s="223" t="str">
        <f t="shared" si="12"/>
        <v>-</v>
      </c>
      <c r="U16" s="223" t="str">
        <f t="shared" si="12"/>
        <v>-</v>
      </c>
      <c r="V16" s="223" t="str">
        <f t="shared" si="12"/>
        <v>-</v>
      </c>
      <c r="W16" s="223" t="str">
        <f t="shared" si="12"/>
        <v>-</v>
      </c>
      <c r="X16" s="223" t="str">
        <f t="shared" si="12"/>
        <v>-</v>
      </c>
      <c r="Y16" s="223" t="str">
        <f t="shared" si="12"/>
        <v>-</v>
      </c>
      <c r="Z16" s="223" t="str">
        <f t="shared" si="12"/>
        <v>-</v>
      </c>
      <c r="AA16" s="223" t="str">
        <f t="shared" si="12"/>
        <v>-</v>
      </c>
      <c r="AB16" s="223" t="str">
        <f t="shared" si="12"/>
        <v>-</v>
      </c>
      <c r="AC16" s="223" t="str">
        <f t="shared" si="12"/>
        <v>-</v>
      </c>
      <c r="AD16" s="223" t="str">
        <f t="shared" si="12"/>
        <v>-</v>
      </c>
      <c r="AE16" s="223" t="str">
        <f t="shared" si="12"/>
        <v>-</v>
      </c>
      <c r="AF16" s="223" t="str">
        <f t="shared" si="12"/>
        <v>-</v>
      </c>
      <c r="AG16" s="223" t="str">
        <f t="shared" si="12"/>
        <v>-</v>
      </c>
      <c r="AH16" s="223" t="str">
        <f t="shared" si="12"/>
        <v>-</v>
      </c>
      <c r="AI16" s="223" t="str">
        <f t="shared" si="12"/>
        <v>-</v>
      </c>
      <c r="AJ16" s="223" t="str">
        <f t="shared" si="12"/>
        <v>-</v>
      </c>
      <c r="AK16" s="223" t="str">
        <f t="shared" si="12"/>
        <v>-</v>
      </c>
      <c r="AL16" s="223">
        <f t="shared" si="12"/>
        <v>0</v>
      </c>
      <c r="AM16" s="223" t="str">
        <f t="shared" si="12"/>
        <v>-</v>
      </c>
      <c r="AN16" s="223" t="str">
        <f t="shared" si="12"/>
        <v>-</v>
      </c>
      <c r="AO16" s="223">
        <f t="shared" si="12"/>
        <v>100</v>
      </c>
      <c r="AP16" s="223">
        <f t="shared" si="12"/>
        <v>0</v>
      </c>
      <c r="AQ16" s="223">
        <f t="shared" si="12"/>
        <v>22.222222222222221</v>
      </c>
      <c r="AR16" s="223">
        <f t="shared" si="12"/>
        <v>0</v>
      </c>
      <c r="AS16" s="223" t="str">
        <f t="shared" si="12"/>
        <v>-</v>
      </c>
      <c r="AT16" s="223">
        <f t="shared" si="12"/>
        <v>100</v>
      </c>
      <c r="AU16" s="223">
        <f t="shared" si="12"/>
        <v>28.571428571428573</v>
      </c>
      <c r="AV16" s="223">
        <f t="shared" si="12"/>
        <v>0</v>
      </c>
      <c r="AW16" s="223">
        <f t="shared" si="12"/>
        <v>30.76923076923077</v>
      </c>
      <c r="AX16" s="223">
        <f t="shared" si="12"/>
        <v>46.153846153846153</v>
      </c>
      <c r="AY16" s="223">
        <f t="shared" si="12"/>
        <v>60</v>
      </c>
      <c r="AZ16" s="223" t="str">
        <f t="shared" si="12"/>
        <v>-</v>
      </c>
      <c r="BA16" s="223" t="str">
        <f t="shared" si="12"/>
        <v>-</v>
      </c>
      <c r="BB16" s="223" t="str">
        <f t="shared" si="12"/>
        <v>-</v>
      </c>
      <c r="BC16" s="223" t="str">
        <f t="shared" si="12"/>
        <v>-</v>
      </c>
      <c r="BD16" s="223" t="str">
        <f t="shared" si="12"/>
        <v>-</v>
      </c>
      <c r="BE16" s="223" t="str">
        <f t="shared" si="12"/>
        <v>-</v>
      </c>
      <c r="BF16" s="223" t="str">
        <f t="shared" si="12"/>
        <v>-</v>
      </c>
      <c r="BG16" s="223" t="str">
        <f t="shared" si="12"/>
        <v>-</v>
      </c>
      <c r="BH16" s="223" t="str">
        <f t="shared" si="12"/>
        <v>-</v>
      </c>
      <c r="BI16" s="223" t="str">
        <f t="shared" si="12"/>
        <v>-</v>
      </c>
      <c r="BJ16" s="223" t="str">
        <f t="shared" si="12"/>
        <v>-</v>
      </c>
      <c r="BK16" s="223" t="str">
        <f t="shared" si="12"/>
        <v>-</v>
      </c>
      <c r="BL16" s="223" t="str">
        <f t="shared" si="12"/>
        <v>-</v>
      </c>
      <c r="BM16" s="223" t="str">
        <f t="shared" si="12"/>
        <v>-</v>
      </c>
      <c r="BN16" s="223" t="str">
        <f t="shared" si="12"/>
        <v>-</v>
      </c>
      <c r="BO16" s="270">
        <f t="shared" ref="BO16:BO17" si="13">AVERAGE(O16:BN16)</f>
        <v>35.246975246975246</v>
      </c>
    </row>
    <row r="17" spans="1:67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8"/>
      <c r="N17" s="224" t="s">
        <v>937</v>
      </c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122" t="e">
        <f t="shared" si="13"/>
        <v>#DIV/0!</v>
      </c>
    </row>
    <row r="18" spans="1:67" ht="12.75" customHeight="1" x14ac:dyDescent="0.2">
      <c r="A18" s="304" t="s">
        <v>20</v>
      </c>
      <c r="B18" s="304">
        <v>6</v>
      </c>
      <c r="C18" s="304" t="s">
        <v>133</v>
      </c>
      <c r="D18" s="304"/>
      <c r="E18" s="304" t="s">
        <v>657</v>
      </c>
      <c r="F18" s="304" t="s">
        <v>658</v>
      </c>
      <c r="G18" s="304"/>
      <c r="H18" s="305" t="s">
        <v>617</v>
      </c>
      <c r="I18" s="304" t="s">
        <v>661</v>
      </c>
      <c r="J18" s="304"/>
      <c r="K18" s="304"/>
      <c r="L18" s="304"/>
      <c r="M18" s="303"/>
      <c r="N18" s="219" t="s">
        <v>934</v>
      </c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>
        <v>0</v>
      </c>
      <c r="AK18" s="230">
        <v>0</v>
      </c>
      <c r="AL18" s="230">
        <v>0</v>
      </c>
      <c r="AM18" s="230">
        <v>0</v>
      </c>
      <c r="AN18" s="230">
        <v>0</v>
      </c>
      <c r="AO18" s="230">
        <v>1</v>
      </c>
      <c r="AP18" s="230">
        <v>0</v>
      </c>
      <c r="AQ18" s="230">
        <v>0</v>
      </c>
      <c r="AR18" s="230">
        <v>1</v>
      </c>
      <c r="AS18" s="230">
        <v>0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132">
        <f t="shared" ref="BO18:BO20" si="14">SUM(O18:BN18)</f>
        <v>2</v>
      </c>
    </row>
    <row r="19" spans="1:67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8"/>
      <c r="N19" s="219" t="s">
        <v>935</v>
      </c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>
        <v>0</v>
      </c>
      <c r="AK19" s="230">
        <v>0</v>
      </c>
      <c r="AL19" s="230">
        <v>0</v>
      </c>
      <c r="AM19" s="230">
        <v>0</v>
      </c>
      <c r="AN19" s="230">
        <v>0</v>
      </c>
      <c r="AO19" s="230">
        <v>0</v>
      </c>
      <c r="AP19" s="230">
        <v>0</v>
      </c>
      <c r="AQ19" s="230">
        <v>0</v>
      </c>
      <c r="AR19" s="230">
        <v>0</v>
      </c>
      <c r="AS19" s="230">
        <v>0</v>
      </c>
      <c r="AT19" s="230">
        <v>0</v>
      </c>
      <c r="AU19" s="230">
        <v>0</v>
      </c>
      <c r="AV19" s="230">
        <v>0</v>
      </c>
      <c r="AW19" s="230">
        <v>0</v>
      </c>
      <c r="AX19" s="230">
        <v>0</v>
      </c>
      <c r="AY19" s="230">
        <v>0</v>
      </c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132">
        <f t="shared" si="14"/>
        <v>0</v>
      </c>
    </row>
    <row r="20" spans="1:67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8"/>
      <c r="N20" s="221" t="s">
        <v>633</v>
      </c>
      <c r="O20" s="222" t="str">
        <f t="shared" ref="O20:BN20" si="15">IF(ISBLANK(O18),"-",O18+O19)</f>
        <v>-</v>
      </c>
      <c r="P20" s="222" t="str">
        <f t="shared" si="15"/>
        <v>-</v>
      </c>
      <c r="Q20" s="222" t="str">
        <f t="shared" si="15"/>
        <v>-</v>
      </c>
      <c r="R20" s="222" t="str">
        <f t="shared" si="15"/>
        <v>-</v>
      </c>
      <c r="S20" s="222" t="str">
        <f t="shared" si="15"/>
        <v>-</v>
      </c>
      <c r="T20" s="222" t="str">
        <f t="shared" si="15"/>
        <v>-</v>
      </c>
      <c r="U20" s="222" t="str">
        <f t="shared" si="15"/>
        <v>-</v>
      </c>
      <c r="V20" s="222" t="str">
        <f t="shared" si="15"/>
        <v>-</v>
      </c>
      <c r="W20" s="222" t="str">
        <f t="shared" si="15"/>
        <v>-</v>
      </c>
      <c r="X20" s="222" t="str">
        <f t="shared" si="15"/>
        <v>-</v>
      </c>
      <c r="Y20" s="222" t="str">
        <f t="shared" si="15"/>
        <v>-</v>
      </c>
      <c r="Z20" s="222" t="str">
        <f t="shared" si="15"/>
        <v>-</v>
      </c>
      <c r="AA20" s="222" t="str">
        <f t="shared" si="15"/>
        <v>-</v>
      </c>
      <c r="AB20" s="222" t="str">
        <f t="shared" si="15"/>
        <v>-</v>
      </c>
      <c r="AC20" s="222" t="str">
        <f t="shared" si="15"/>
        <v>-</v>
      </c>
      <c r="AD20" s="222" t="str">
        <f t="shared" si="15"/>
        <v>-</v>
      </c>
      <c r="AE20" s="222" t="str">
        <f t="shared" si="15"/>
        <v>-</v>
      </c>
      <c r="AF20" s="222" t="str">
        <f t="shared" si="15"/>
        <v>-</v>
      </c>
      <c r="AG20" s="222" t="str">
        <f t="shared" si="15"/>
        <v>-</v>
      </c>
      <c r="AH20" s="222" t="str">
        <f t="shared" si="15"/>
        <v>-</v>
      </c>
      <c r="AI20" s="222" t="str">
        <f t="shared" si="15"/>
        <v>-</v>
      </c>
      <c r="AJ20" s="222">
        <f t="shared" si="15"/>
        <v>0</v>
      </c>
      <c r="AK20" s="222">
        <f t="shared" si="15"/>
        <v>0</v>
      </c>
      <c r="AL20" s="222">
        <f t="shared" si="15"/>
        <v>0</v>
      </c>
      <c r="AM20" s="222">
        <f t="shared" si="15"/>
        <v>0</v>
      </c>
      <c r="AN20" s="222">
        <f t="shared" si="15"/>
        <v>0</v>
      </c>
      <c r="AO20" s="222">
        <f t="shared" si="15"/>
        <v>1</v>
      </c>
      <c r="AP20" s="222">
        <f t="shared" si="15"/>
        <v>0</v>
      </c>
      <c r="AQ20" s="222">
        <f t="shared" si="15"/>
        <v>0</v>
      </c>
      <c r="AR20" s="222">
        <f t="shared" si="15"/>
        <v>1</v>
      </c>
      <c r="AS20" s="222">
        <f t="shared" si="15"/>
        <v>0</v>
      </c>
      <c r="AT20" s="222">
        <f t="shared" si="15"/>
        <v>0</v>
      </c>
      <c r="AU20" s="222">
        <f t="shared" si="15"/>
        <v>0</v>
      </c>
      <c r="AV20" s="222">
        <f t="shared" si="15"/>
        <v>0</v>
      </c>
      <c r="AW20" s="222">
        <f t="shared" si="15"/>
        <v>0</v>
      </c>
      <c r="AX20" s="222">
        <f t="shared" si="15"/>
        <v>0</v>
      </c>
      <c r="AY20" s="222">
        <f t="shared" si="15"/>
        <v>0</v>
      </c>
      <c r="AZ20" s="222" t="str">
        <f t="shared" si="15"/>
        <v>-</v>
      </c>
      <c r="BA20" s="222" t="str">
        <f t="shared" si="15"/>
        <v>-</v>
      </c>
      <c r="BB20" s="222" t="str">
        <f t="shared" si="15"/>
        <v>-</v>
      </c>
      <c r="BC20" s="222" t="str">
        <f t="shared" si="15"/>
        <v>-</v>
      </c>
      <c r="BD20" s="222" t="str">
        <f t="shared" si="15"/>
        <v>-</v>
      </c>
      <c r="BE20" s="222" t="str">
        <f t="shared" si="15"/>
        <v>-</v>
      </c>
      <c r="BF20" s="222" t="str">
        <f t="shared" si="15"/>
        <v>-</v>
      </c>
      <c r="BG20" s="222" t="str">
        <f t="shared" si="15"/>
        <v>-</v>
      </c>
      <c r="BH20" s="222" t="str">
        <f t="shared" si="15"/>
        <v>-</v>
      </c>
      <c r="BI20" s="222" t="str">
        <f t="shared" si="15"/>
        <v>-</v>
      </c>
      <c r="BJ20" s="222" t="str">
        <f t="shared" si="15"/>
        <v>-</v>
      </c>
      <c r="BK20" s="222" t="str">
        <f t="shared" si="15"/>
        <v>-</v>
      </c>
      <c r="BL20" s="222" t="str">
        <f t="shared" si="15"/>
        <v>-</v>
      </c>
      <c r="BM20" s="222" t="str">
        <f t="shared" si="15"/>
        <v>-</v>
      </c>
      <c r="BN20" s="222" t="str">
        <f t="shared" si="15"/>
        <v>-</v>
      </c>
      <c r="BO20" s="133">
        <f t="shared" si="14"/>
        <v>2</v>
      </c>
    </row>
    <row r="21" spans="1:67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8"/>
      <c r="N21" s="219" t="s">
        <v>936</v>
      </c>
      <c r="O21" s="223" t="str">
        <f t="shared" ref="O21:BN21" si="16">IF(ISNUMBER(O20),(IF(O20&gt;0,(100/(O18+O19))*O18,"-")),"-")</f>
        <v>-</v>
      </c>
      <c r="P21" s="223" t="str">
        <f t="shared" si="16"/>
        <v>-</v>
      </c>
      <c r="Q21" s="223" t="str">
        <f t="shared" si="16"/>
        <v>-</v>
      </c>
      <c r="R21" s="223" t="str">
        <f t="shared" si="16"/>
        <v>-</v>
      </c>
      <c r="S21" s="223" t="str">
        <f t="shared" si="16"/>
        <v>-</v>
      </c>
      <c r="T21" s="223" t="str">
        <f t="shared" si="16"/>
        <v>-</v>
      </c>
      <c r="U21" s="223" t="str">
        <f t="shared" si="16"/>
        <v>-</v>
      </c>
      <c r="V21" s="223" t="str">
        <f t="shared" si="16"/>
        <v>-</v>
      </c>
      <c r="W21" s="223" t="str">
        <f t="shared" si="16"/>
        <v>-</v>
      </c>
      <c r="X21" s="223" t="str">
        <f t="shared" si="16"/>
        <v>-</v>
      </c>
      <c r="Y21" s="223" t="str">
        <f t="shared" si="16"/>
        <v>-</v>
      </c>
      <c r="Z21" s="223" t="str">
        <f t="shared" si="16"/>
        <v>-</v>
      </c>
      <c r="AA21" s="223" t="str">
        <f t="shared" si="16"/>
        <v>-</v>
      </c>
      <c r="AB21" s="223" t="str">
        <f t="shared" si="16"/>
        <v>-</v>
      </c>
      <c r="AC21" s="223" t="str">
        <f t="shared" si="16"/>
        <v>-</v>
      </c>
      <c r="AD21" s="223" t="str">
        <f t="shared" si="16"/>
        <v>-</v>
      </c>
      <c r="AE21" s="223" t="str">
        <f t="shared" si="16"/>
        <v>-</v>
      </c>
      <c r="AF21" s="223" t="str">
        <f t="shared" si="16"/>
        <v>-</v>
      </c>
      <c r="AG21" s="223" t="str">
        <f t="shared" si="16"/>
        <v>-</v>
      </c>
      <c r="AH21" s="223" t="str">
        <f t="shared" si="16"/>
        <v>-</v>
      </c>
      <c r="AI21" s="223" t="str">
        <f t="shared" si="16"/>
        <v>-</v>
      </c>
      <c r="AJ21" s="223" t="str">
        <f t="shared" si="16"/>
        <v>-</v>
      </c>
      <c r="AK21" s="223" t="str">
        <f t="shared" si="16"/>
        <v>-</v>
      </c>
      <c r="AL21" s="223" t="str">
        <f t="shared" si="16"/>
        <v>-</v>
      </c>
      <c r="AM21" s="223" t="str">
        <f t="shared" si="16"/>
        <v>-</v>
      </c>
      <c r="AN21" s="223" t="str">
        <f t="shared" si="16"/>
        <v>-</v>
      </c>
      <c r="AO21" s="223">
        <f t="shared" si="16"/>
        <v>100</v>
      </c>
      <c r="AP21" s="223" t="str">
        <f t="shared" si="16"/>
        <v>-</v>
      </c>
      <c r="AQ21" s="223" t="str">
        <f t="shared" si="16"/>
        <v>-</v>
      </c>
      <c r="AR21" s="223">
        <f t="shared" si="16"/>
        <v>100</v>
      </c>
      <c r="AS21" s="223" t="str">
        <f t="shared" si="16"/>
        <v>-</v>
      </c>
      <c r="AT21" s="223" t="str">
        <f t="shared" si="16"/>
        <v>-</v>
      </c>
      <c r="AU21" s="223" t="str">
        <f t="shared" si="16"/>
        <v>-</v>
      </c>
      <c r="AV21" s="223" t="str">
        <f t="shared" si="16"/>
        <v>-</v>
      </c>
      <c r="AW21" s="223" t="str">
        <f t="shared" si="16"/>
        <v>-</v>
      </c>
      <c r="AX21" s="223" t="str">
        <f t="shared" si="16"/>
        <v>-</v>
      </c>
      <c r="AY21" s="223" t="str">
        <f t="shared" si="16"/>
        <v>-</v>
      </c>
      <c r="AZ21" s="223" t="str">
        <f t="shared" si="16"/>
        <v>-</v>
      </c>
      <c r="BA21" s="223" t="str">
        <f t="shared" si="16"/>
        <v>-</v>
      </c>
      <c r="BB21" s="223" t="str">
        <f t="shared" si="16"/>
        <v>-</v>
      </c>
      <c r="BC21" s="223" t="str">
        <f t="shared" si="16"/>
        <v>-</v>
      </c>
      <c r="BD21" s="223" t="str">
        <f t="shared" si="16"/>
        <v>-</v>
      </c>
      <c r="BE21" s="223" t="str">
        <f t="shared" si="16"/>
        <v>-</v>
      </c>
      <c r="BF21" s="223" t="str">
        <f t="shared" si="16"/>
        <v>-</v>
      </c>
      <c r="BG21" s="223" t="str">
        <f t="shared" si="16"/>
        <v>-</v>
      </c>
      <c r="BH21" s="223" t="str">
        <f t="shared" si="16"/>
        <v>-</v>
      </c>
      <c r="BI21" s="223" t="str">
        <f t="shared" si="16"/>
        <v>-</v>
      </c>
      <c r="BJ21" s="223" t="str">
        <f t="shared" si="16"/>
        <v>-</v>
      </c>
      <c r="BK21" s="223" t="str">
        <f t="shared" si="16"/>
        <v>-</v>
      </c>
      <c r="BL21" s="223" t="str">
        <f t="shared" si="16"/>
        <v>-</v>
      </c>
      <c r="BM21" s="223" t="str">
        <f t="shared" si="16"/>
        <v>-</v>
      </c>
      <c r="BN21" s="223" t="str">
        <f t="shared" si="16"/>
        <v>-</v>
      </c>
      <c r="BO21" s="270">
        <f t="shared" ref="BO21:BO22" si="17">AVERAGE(O21:BN21)</f>
        <v>100</v>
      </c>
    </row>
    <row r="22" spans="1:67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8"/>
      <c r="N22" s="224" t="s">
        <v>937</v>
      </c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122" t="e">
        <f t="shared" si="17"/>
        <v>#DIV/0!</v>
      </c>
    </row>
    <row r="23" spans="1:67" ht="12.75" customHeight="1" x14ac:dyDescent="0.2">
      <c r="A23" s="304" t="s">
        <v>20</v>
      </c>
      <c r="B23" s="304">
        <v>7</v>
      </c>
      <c r="C23" s="304" t="s">
        <v>133</v>
      </c>
      <c r="D23" s="304"/>
      <c r="E23" s="304" t="s">
        <v>657</v>
      </c>
      <c r="F23" s="304" t="s">
        <v>658</v>
      </c>
      <c r="G23" s="304"/>
      <c r="H23" s="305" t="s">
        <v>617</v>
      </c>
      <c r="I23" s="304" t="s">
        <v>662</v>
      </c>
      <c r="J23" s="304"/>
      <c r="K23" s="304"/>
      <c r="L23" s="304"/>
      <c r="M23" s="303"/>
      <c r="N23" s="219" t="s">
        <v>934</v>
      </c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>
        <v>0</v>
      </c>
      <c r="AK23" s="220">
        <v>0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0</v>
      </c>
      <c r="AV23" s="220">
        <v>16</v>
      </c>
      <c r="AW23" s="220">
        <v>0</v>
      </c>
      <c r="AX23" s="220">
        <v>0</v>
      </c>
      <c r="AY23" s="220">
        <v>1</v>
      </c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132">
        <f t="shared" ref="BO23:BO25" si="18">SUM(O23:BN23)</f>
        <v>17</v>
      </c>
    </row>
    <row r="24" spans="1:67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8"/>
      <c r="N24" s="219" t="s">
        <v>935</v>
      </c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>
        <v>0</v>
      </c>
      <c r="AK24" s="220">
        <v>0</v>
      </c>
      <c r="AL24" s="220">
        <v>0</v>
      </c>
      <c r="AM24" s="220">
        <v>0</v>
      </c>
      <c r="AN24" s="220">
        <v>0</v>
      </c>
      <c r="AO24" s="220">
        <v>0</v>
      </c>
      <c r="AP24" s="220">
        <v>1</v>
      </c>
      <c r="AQ24" s="220">
        <v>0</v>
      </c>
      <c r="AR24" s="220">
        <v>0</v>
      </c>
      <c r="AS24" s="220">
        <v>0</v>
      </c>
      <c r="AT24" s="220">
        <v>0</v>
      </c>
      <c r="AU24" s="220">
        <v>0</v>
      </c>
      <c r="AV24" s="220">
        <v>16</v>
      </c>
      <c r="AW24" s="220">
        <v>0</v>
      </c>
      <c r="AX24" s="220">
        <v>0</v>
      </c>
      <c r="AY24" s="220">
        <v>0</v>
      </c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132">
        <f t="shared" si="18"/>
        <v>17</v>
      </c>
    </row>
    <row r="25" spans="1:67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8"/>
      <c r="N25" s="221" t="s">
        <v>633</v>
      </c>
      <c r="O25" s="222" t="str">
        <f t="shared" ref="O25:BN25" si="19">IF(ISBLANK(O23),"-",O23+O24)</f>
        <v>-</v>
      </c>
      <c r="P25" s="222" t="str">
        <f t="shared" si="19"/>
        <v>-</v>
      </c>
      <c r="Q25" s="222" t="str">
        <f t="shared" si="19"/>
        <v>-</v>
      </c>
      <c r="R25" s="222" t="str">
        <f t="shared" si="19"/>
        <v>-</v>
      </c>
      <c r="S25" s="222" t="str">
        <f t="shared" si="19"/>
        <v>-</v>
      </c>
      <c r="T25" s="222" t="str">
        <f t="shared" si="19"/>
        <v>-</v>
      </c>
      <c r="U25" s="222" t="str">
        <f t="shared" si="19"/>
        <v>-</v>
      </c>
      <c r="V25" s="222" t="str">
        <f t="shared" si="19"/>
        <v>-</v>
      </c>
      <c r="W25" s="222" t="str">
        <f t="shared" si="19"/>
        <v>-</v>
      </c>
      <c r="X25" s="222" t="str">
        <f t="shared" si="19"/>
        <v>-</v>
      </c>
      <c r="Y25" s="222" t="str">
        <f t="shared" si="19"/>
        <v>-</v>
      </c>
      <c r="Z25" s="222" t="str">
        <f t="shared" si="19"/>
        <v>-</v>
      </c>
      <c r="AA25" s="222" t="str">
        <f t="shared" si="19"/>
        <v>-</v>
      </c>
      <c r="AB25" s="222" t="str">
        <f t="shared" si="19"/>
        <v>-</v>
      </c>
      <c r="AC25" s="222" t="str">
        <f t="shared" si="19"/>
        <v>-</v>
      </c>
      <c r="AD25" s="222" t="str">
        <f t="shared" si="19"/>
        <v>-</v>
      </c>
      <c r="AE25" s="222" t="str">
        <f t="shared" si="19"/>
        <v>-</v>
      </c>
      <c r="AF25" s="222" t="str">
        <f t="shared" si="19"/>
        <v>-</v>
      </c>
      <c r="AG25" s="222" t="str">
        <f t="shared" si="19"/>
        <v>-</v>
      </c>
      <c r="AH25" s="222" t="str">
        <f t="shared" si="19"/>
        <v>-</v>
      </c>
      <c r="AI25" s="222" t="str">
        <f t="shared" si="19"/>
        <v>-</v>
      </c>
      <c r="AJ25" s="222">
        <f t="shared" si="19"/>
        <v>0</v>
      </c>
      <c r="AK25" s="222">
        <f t="shared" si="19"/>
        <v>0</v>
      </c>
      <c r="AL25" s="222">
        <f t="shared" si="19"/>
        <v>0</v>
      </c>
      <c r="AM25" s="222">
        <f t="shared" si="19"/>
        <v>0</v>
      </c>
      <c r="AN25" s="222">
        <f t="shared" si="19"/>
        <v>0</v>
      </c>
      <c r="AO25" s="222">
        <f t="shared" si="19"/>
        <v>0</v>
      </c>
      <c r="AP25" s="222">
        <f t="shared" si="19"/>
        <v>1</v>
      </c>
      <c r="AQ25" s="222">
        <f t="shared" si="19"/>
        <v>0</v>
      </c>
      <c r="AR25" s="222">
        <f t="shared" si="19"/>
        <v>0</v>
      </c>
      <c r="AS25" s="222">
        <f t="shared" si="19"/>
        <v>0</v>
      </c>
      <c r="AT25" s="222">
        <f t="shared" si="19"/>
        <v>0</v>
      </c>
      <c r="AU25" s="222">
        <f t="shared" si="19"/>
        <v>0</v>
      </c>
      <c r="AV25" s="222">
        <f t="shared" si="19"/>
        <v>32</v>
      </c>
      <c r="AW25" s="222">
        <f t="shared" si="19"/>
        <v>0</v>
      </c>
      <c r="AX25" s="222">
        <f t="shared" si="19"/>
        <v>0</v>
      </c>
      <c r="AY25" s="222">
        <f t="shared" si="19"/>
        <v>1</v>
      </c>
      <c r="AZ25" s="222" t="str">
        <f t="shared" si="19"/>
        <v>-</v>
      </c>
      <c r="BA25" s="222" t="str">
        <f t="shared" si="19"/>
        <v>-</v>
      </c>
      <c r="BB25" s="222" t="str">
        <f t="shared" si="19"/>
        <v>-</v>
      </c>
      <c r="BC25" s="222" t="str">
        <f t="shared" si="19"/>
        <v>-</v>
      </c>
      <c r="BD25" s="222" t="str">
        <f t="shared" si="19"/>
        <v>-</v>
      </c>
      <c r="BE25" s="222" t="str">
        <f t="shared" si="19"/>
        <v>-</v>
      </c>
      <c r="BF25" s="222" t="str">
        <f t="shared" si="19"/>
        <v>-</v>
      </c>
      <c r="BG25" s="222" t="str">
        <f t="shared" si="19"/>
        <v>-</v>
      </c>
      <c r="BH25" s="222" t="str">
        <f t="shared" si="19"/>
        <v>-</v>
      </c>
      <c r="BI25" s="222" t="str">
        <f t="shared" si="19"/>
        <v>-</v>
      </c>
      <c r="BJ25" s="222" t="str">
        <f t="shared" si="19"/>
        <v>-</v>
      </c>
      <c r="BK25" s="222" t="str">
        <f t="shared" si="19"/>
        <v>-</v>
      </c>
      <c r="BL25" s="222" t="str">
        <f t="shared" si="19"/>
        <v>-</v>
      </c>
      <c r="BM25" s="222" t="str">
        <f t="shared" si="19"/>
        <v>-</v>
      </c>
      <c r="BN25" s="222" t="str">
        <f t="shared" si="19"/>
        <v>-</v>
      </c>
      <c r="BO25" s="133">
        <f t="shared" si="18"/>
        <v>34</v>
      </c>
    </row>
    <row r="26" spans="1:67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8"/>
      <c r="N26" s="219" t="s">
        <v>936</v>
      </c>
      <c r="O26" s="223" t="str">
        <f t="shared" ref="O26:BN26" si="20">IF(ISNUMBER(O25),(IF(O25&gt;0,(100/(O23+O24))*O23,"-")),"-")</f>
        <v>-</v>
      </c>
      <c r="P26" s="223" t="str">
        <f t="shared" si="20"/>
        <v>-</v>
      </c>
      <c r="Q26" s="223" t="str">
        <f t="shared" si="20"/>
        <v>-</v>
      </c>
      <c r="R26" s="223" t="str">
        <f t="shared" si="20"/>
        <v>-</v>
      </c>
      <c r="S26" s="223" t="str">
        <f t="shared" si="20"/>
        <v>-</v>
      </c>
      <c r="T26" s="223" t="str">
        <f t="shared" si="20"/>
        <v>-</v>
      </c>
      <c r="U26" s="223" t="str">
        <f t="shared" si="20"/>
        <v>-</v>
      </c>
      <c r="V26" s="223" t="str">
        <f t="shared" si="20"/>
        <v>-</v>
      </c>
      <c r="W26" s="223" t="str">
        <f t="shared" si="20"/>
        <v>-</v>
      </c>
      <c r="X26" s="223" t="str">
        <f t="shared" si="20"/>
        <v>-</v>
      </c>
      <c r="Y26" s="223" t="str">
        <f t="shared" si="20"/>
        <v>-</v>
      </c>
      <c r="Z26" s="223" t="str">
        <f t="shared" si="20"/>
        <v>-</v>
      </c>
      <c r="AA26" s="223" t="str">
        <f t="shared" si="20"/>
        <v>-</v>
      </c>
      <c r="AB26" s="223" t="str">
        <f t="shared" si="20"/>
        <v>-</v>
      </c>
      <c r="AC26" s="223" t="str">
        <f t="shared" si="20"/>
        <v>-</v>
      </c>
      <c r="AD26" s="223" t="str">
        <f t="shared" si="20"/>
        <v>-</v>
      </c>
      <c r="AE26" s="223" t="str">
        <f t="shared" si="20"/>
        <v>-</v>
      </c>
      <c r="AF26" s="223" t="str">
        <f t="shared" si="20"/>
        <v>-</v>
      </c>
      <c r="AG26" s="223" t="str">
        <f t="shared" si="20"/>
        <v>-</v>
      </c>
      <c r="AH26" s="223" t="str">
        <f t="shared" si="20"/>
        <v>-</v>
      </c>
      <c r="AI26" s="223" t="str">
        <f t="shared" si="20"/>
        <v>-</v>
      </c>
      <c r="AJ26" s="223" t="str">
        <f t="shared" si="20"/>
        <v>-</v>
      </c>
      <c r="AK26" s="223" t="str">
        <f t="shared" si="20"/>
        <v>-</v>
      </c>
      <c r="AL26" s="223" t="str">
        <f t="shared" si="20"/>
        <v>-</v>
      </c>
      <c r="AM26" s="223" t="str">
        <f t="shared" si="20"/>
        <v>-</v>
      </c>
      <c r="AN26" s="223" t="str">
        <f t="shared" si="20"/>
        <v>-</v>
      </c>
      <c r="AO26" s="223" t="str">
        <f t="shared" si="20"/>
        <v>-</v>
      </c>
      <c r="AP26" s="223">
        <f t="shared" si="20"/>
        <v>0</v>
      </c>
      <c r="AQ26" s="223" t="str">
        <f t="shared" si="20"/>
        <v>-</v>
      </c>
      <c r="AR26" s="223" t="str">
        <f t="shared" si="20"/>
        <v>-</v>
      </c>
      <c r="AS26" s="223" t="str">
        <f t="shared" si="20"/>
        <v>-</v>
      </c>
      <c r="AT26" s="223" t="str">
        <f t="shared" si="20"/>
        <v>-</v>
      </c>
      <c r="AU26" s="223" t="str">
        <f t="shared" si="20"/>
        <v>-</v>
      </c>
      <c r="AV26" s="223">
        <f t="shared" si="20"/>
        <v>50</v>
      </c>
      <c r="AW26" s="223" t="str">
        <f t="shared" si="20"/>
        <v>-</v>
      </c>
      <c r="AX26" s="223" t="str">
        <f t="shared" si="20"/>
        <v>-</v>
      </c>
      <c r="AY26" s="223">
        <f t="shared" si="20"/>
        <v>100</v>
      </c>
      <c r="AZ26" s="223" t="str">
        <f t="shared" si="20"/>
        <v>-</v>
      </c>
      <c r="BA26" s="223" t="str">
        <f t="shared" si="20"/>
        <v>-</v>
      </c>
      <c r="BB26" s="223" t="str">
        <f t="shared" si="20"/>
        <v>-</v>
      </c>
      <c r="BC26" s="223" t="str">
        <f t="shared" si="20"/>
        <v>-</v>
      </c>
      <c r="BD26" s="223" t="str">
        <f t="shared" si="20"/>
        <v>-</v>
      </c>
      <c r="BE26" s="223" t="str">
        <f t="shared" si="20"/>
        <v>-</v>
      </c>
      <c r="BF26" s="223" t="str">
        <f t="shared" si="20"/>
        <v>-</v>
      </c>
      <c r="BG26" s="223" t="str">
        <f t="shared" si="20"/>
        <v>-</v>
      </c>
      <c r="BH26" s="223" t="str">
        <f t="shared" si="20"/>
        <v>-</v>
      </c>
      <c r="BI26" s="223" t="str">
        <f t="shared" si="20"/>
        <v>-</v>
      </c>
      <c r="BJ26" s="223" t="str">
        <f t="shared" si="20"/>
        <v>-</v>
      </c>
      <c r="BK26" s="223" t="str">
        <f t="shared" si="20"/>
        <v>-</v>
      </c>
      <c r="BL26" s="223" t="str">
        <f t="shared" si="20"/>
        <v>-</v>
      </c>
      <c r="BM26" s="223" t="str">
        <f t="shared" si="20"/>
        <v>-</v>
      </c>
      <c r="BN26" s="223" t="str">
        <f t="shared" si="20"/>
        <v>-</v>
      </c>
      <c r="BO26" s="270">
        <f t="shared" ref="BO26:BO27" si="21">AVERAGE(O26:BN26)</f>
        <v>50</v>
      </c>
    </row>
    <row r="27" spans="1:67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8"/>
      <c r="N27" s="224" t="s">
        <v>937</v>
      </c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122" t="e">
        <f t="shared" si="21"/>
        <v>#DIV/0!</v>
      </c>
    </row>
    <row r="28" spans="1:67" ht="12.75" customHeight="1" x14ac:dyDescent="0.2">
      <c r="A28" s="304" t="s">
        <v>20</v>
      </c>
      <c r="B28" s="304">
        <v>1</v>
      </c>
      <c r="C28" s="304" t="s">
        <v>133</v>
      </c>
      <c r="D28" s="304"/>
      <c r="E28" s="304" t="s">
        <v>657</v>
      </c>
      <c r="F28" s="304" t="s">
        <v>663</v>
      </c>
      <c r="G28" s="304"/>
      <c r="H28" s="305" t="s">
        <v>664</v>
      </c>
      <c r="I28" s="304" t="s">
        <v>665</v>
      </c>
      <c r="J28" s="304"/>
      <c r="K28" s="304"/>
      <c r="L28" s="304"/>
      <c r="M28" s="303"/>
      <c r="N28" s="219" t="s">
        <v>934</v>
      </c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>
        <v>0</v>
      </c>
      <c r="AK28" s="230">
        <v>0</v>
      </c>
      <c r="AL28" s="230">
        <v>0</v>
      </c>
      <c r="AM28" s="230">
        <v>0</v>
      </c>
      <c r="AN28" s="230">
        <v>1</v>
      </c>
      <c r="AO28" s="230">
        <v>7</v>
      </c>
      <c r="AP28" s="230">
        <v>97</v>
      </c>
      <c r="AQ28" s="230">
        <v>55</v>
      </c>
      <c r="AR28" s="230">
        <v>34</v>
      </c>
      <c r="AS28" s="230">
        <v>8</v>
      </c>
      <c r="AT28" s="230">
        <v>11</v>
      </c>
      <c r="AU28" s="230">
        <v>49</v>
      </c>
      <c r="AV28" s="230">
        <v>77</v>
      </c>
      <c r="AW28" s="230">
        <v>46</v>
      </c>
      <c r="AX28" s="230">
        <v>26</v>
      </c>
      <c r="AY28" s="230">
        <v>21</v>
      </c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132">
        <f t="shared" ref="BO28:BO30" si="22">SUM(O28:BN28)</f>
        <v>432</v>
      </c>
    </row>
    <row r="29" spans="1:67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8"/>
      <c r="N29" s="219" t="s">
        <v>935</v>
      </c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>
        <v>0</v>
      </c>
      <c r="AK29" s="230">
        <v>0</v>
      </c>
      <c r="AL29" s="230">
        <v>0</v>
      </c>
      <c r="AM29" s="230">
        <v>0</v>
      </c>
      <c r="AN29" s="230">
        <v>4</v>
      </c>
      <c r="AO29" s="230">
        <v>5</v>
      </c>
      <c r="AP29" s="230">
        <v>66</v>
      </c>
      <c r="AQ29" s="230">
        <v>73</v>
      </c>
      <c r="AR29" s="230">
        <v>31</v>
      </c>
      <c r="AS29" s="230">
        <v>8</v>
      </c>
      <c r="AT29" s="230">
        <v>28</v>
      </c>
      <c r="AU29" s="230">
        <v>38</v>
      </c>
      <c r="AV29" s="230">
        <v>64</v>
      </c>
      <c r="AW29" s="230">
        <v>28</v>
      </c>
      <c r="AX29" s="230">
        <v>24</v>
      </c>
      <c r="AY29" s="230">
        <v>14</v>
      </c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132">
        <f t="shared" si="22"/>
        <v>383</v>
      </c>
    </row>
    <row r="30" spans="1:67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8"/>
      <c r="N30" s="221" t="s">
        <v>633</v>
      </c>
      <c r="O30" s="222" t="str">
        <f t="shared" ref="O30:BN30" si="23">IF(ISBLANK(O28),"-",O28+O29)</f>
        <v>-</v>
      </c>
      <c r="P30" s="222" t="str">
        <f t="shared" si="23"/>
        <v>-</v>
      </c>
      <c r="Q30" s="222" t="str">
        <f t="shared" si="23"/>
        <v>-</v>
      </c>
      <c r="R30" s="222" t="str">
        <f t="shared" si="23"/>
        <v>-</v>
      </c>
      <c r="S30" s="222" t="str">
        <f t="shared" si="23"/>
        <v>-</v>
      </c>
      <c r="T30" s="222" t="str">
        <f t="shared" si="23"/>
        <v>-</v>
      </c>
      <c r="U30" s="222" t="str">
        <f t="shared" si="23"/>
        <v>-</v>
      </c>
      <c r="V30" s="222" t="str">
        <f t="shared" si="23"/>
        <v>-</v>
      </c>
      <c r="W30" s="222" t="str">
        <f t="shared" si="23"/>
        <v>-</v>
      </c>
      <c r="X30" s="222" t="str">
        <f t="shared" si="23"/>
        <v>-</v>
      </c>
      <c r="Y30" s="222" t="str">
        <f t="shared" si="23"/>
        <v>-</v>
      </c>
      <c r="Z30" s="222" t="str">
        <f t="shared" si="23"/>
        <v>-</v>
      </c>
      <c r="AA30" s="222" t="str">
        <f t="shared" si="23"/>
        <v>-</v>
      </c>
      <c r="AB30" s="222" t="str">
        <f t="shared" si="23"/>
        <v>-</v>
      </c>
      <c r="AC30" s="222" t="str">
        <f t="shared" si="23"/>
        <v>-</v>
      </c>
      <c r="AD30" s="222" t="str">
        <f t="shared" si="23"/>
        <v>-</v>
      </c>
      <c r="AE30" s="222" t="str">
        <f t="shared" si="23"/>
        <v>-</v>
      </c>
      <c r="AF30" s="222" t="str">
        <f t="shared" si="23"/>
        <v>-</v>
      </c>
      <c r="AG30" s="222" t="str">
        <f t="shared" si="23"/>
        <v>-</v>
      </c>
      <c r="AH30" s="222" t="str">
        <f t="shared" si="23"/>
        <v>-</v>
      </c>
      <c r="AI30" s="222" t="str">
        <f t="shared" si="23"/>
        <v>-</v>
      </c>
      <c r="AJ30" s="222">
        <f t="shared" si="23"/>
        <v>0</v>
      </c>
      <c r="AK30" s="222">
        <f t="shared" si="23"/>
        <v>0</v>
      </c>
      <c r="AL30" s="222">
        <f t="shared" si="23"/>
        <v>0</v>
      </c>
      <c r="AM30" s="222">
        <f t="shared" si="23"/>
        <v>0</v>
      </c>
      <c r="AN30" s="222">
        <f t="shared" si="23"/>
        <v>5</v>
      </c>
      <c r="AO30" s="222">
        <f t="shared" si="23"/>
        <v>12</v>
      </c>
      <c r="AP30" s="222">
        <f t="shared" si="23"/>
        <v>163</v>
      </c>
      <c r="AQ30" s="222">
        <f t="shared" si="23"/>
        <v>128</v>
      </c>
      <c r="AR30" s="222">
        <f t="shared" si="23"/>
        <v>65</v>
      </c>
      <c r="AS30" s="222">
        <f t="shared" si="23"/>
        <v>16</v>
      </c>
      <c r="AT30" s="222">
        <f t="shared" si="23"/>
        <v>39</v>
      </c>
      <c r="AU30" s="222">
        <f t="shared" si="23"/>
        <v>87</v>
      </c>
      <c r="AV30" s="222">
        <f t="shared" si="23"/>
        <v>141</v>
      </c>
      <c r="AW30" s="222">
        <f t="shared" si="23"/>
        <v>74</v>
      </c>
      <c r="AX30" s="222">
        <f t="shared" si="23"/>
        <v>50</v>
      </c>
      <c r="AY30" s="222">
        <f t="shared" si="23"/>
        <v>35</v>
      </c>
      <c r="AZ30" s="222" t="str">
        <f t="shared" si="23"/>
        <v>-</v>
      </c>
      <c r="BA30" s="222" t="str">
        <f t="shared" si="23"/>
        <v>-</v>
      </c>
      <c r="BB30" s="222" t="str">
        <f t="shared" si="23"/>
        <v>-</v>
      </c>
      <c r="BC30" s="222" t="str">
        <f t="shared" si="23"/>
        <v>-</v>
      </c>
      <c r="BD30" s="222" t="str">
        <f t="shared" si="23"/>
        <v>-</v>
      </c>
      <c r="BE30" s="222" t="str">
        <f t="shared" si="23"/>
        <v>-</v>
      </c>
      <c r="BF30" s="222" t="str">
        <f t="shared" si="23"/>
        <v>-</v>
      </c>
      <c r="BG30" s="222" t="str">
        <f t="shared" si="23"/>
        <v>-</v>
      </c>
      <c r="BH30" s="222" t="str">
        <f t="shared" si="23"/>
        <v>-</v>
      </c>
      <c r="BI30" s="222" t="str">
        <f t="shared" si="23"/>
        <v>-</v>
      </c>
      <c r="BJ30" s="222" t="str">
        <f t="shared" si="23"/>
        <v>-</v>
      </c>
      <c r="BK30" s="222" t="str">
        <f t="shared" si="23"/>
        <v>-</v>
      </c>
      <c r="BL30" s="222" t="str">
        <f t="shared" si="23"/>
        <v>-</v>
      </c>
      <c r="BM30" s="222" t="str">
        <f t="shared" si="23"/>
        <v>-</v>
      </c>
      <c r="BN30" s="222" t="str">
        <f t="shared" si="23"/>
        <v>-</v>
      </c>
      <c r="BO30" s="133">
        <f t="shared" si="22"/>
        <v>815</v>
      </c>
    </row>
    <row r="31" spans="1:67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8"/>
      <c r="N31" s="219" t="s">
        <v>936</v>
      </c>
      <c r="O31" s="223" t="str">
        <f t="shared" ref="O31:BN31" si="24">IF(ISNUMBER(O30),(IF(O30&gt;0,(100/(O28+O29))*O28,"-")),"-")</f>
        <v>-</v>
      </c>
      <c r="P31" s="223" t="str">
        <f t="shared" si="24"/>
        <v>-</v>
      </c>
      <c r="Q31" s="223" t="str">
        <f t="shared" si="24"/>
        <v>-</v>
      </c>
      <c r="R31" s="223" t="str">
        <f t="shared" si="24"/>
        <v>-</v>
      </c>
      <c r="S31" s="223" t="str">
        <f t="shared" si="24"/>
        <v>-</v>
      </c>
      <c r="T31" s="223" t="str">
        <f t="shared" si="24"/>
        <v>-</v>
      </c>
      <c r="U31" s="223" t="str">
        <f t="shared" si="24"/>
        <v>-</v>
      </c>
      <c r="V31" s="223" t="str">
        <f t="shared" si="24"/>
        <v>-</v>
      </c>
      <c r="W31" s="223" t="str">
        <f t="shared" si="24"/>
        <v>-</v>
      </c>
      <c r="X31" s="223" t="str">
        <f t="shared" si="24"/>
        <v>-</v>
      </c>
      <c r="Y31" s="223" t="str">
        <f t="shared" si="24"/>
        <v>-</v>
      </c>
      <c r="Z31" s="223" t="str">
        <f t="shared" si="24"/>
        <v>-</v>
      </c>
      <c r="AA31" s="223" t="str">
        <f t="shared" si="24"/>
        <v>-</v>
      </c>
      <c r="AB31" s="223" t="str">
        <f t="shared" si="24"/>
        <v>-</v>
      </c>
      <c r="AC31" s="223" t="str">
        <f t="shared" si="24"/>
        <v>-</v>
      </c>
      <c r="AD31" s="223" t="str">
        <f t="shared" si="24"/>
        <v>-</v>
      </c>
      <c r="AE31" s="223" t="str">
        <f t="shared" si="24"/>
        <v>-</v>
      </c>
      <c r="AF31" s="223" t="str">
        <f t="shared" si="24"/>
        <v>-</v>
      </c>
      <c r="AG31" s="223" t="str">
        <f t="shared" si="24"/>
        <v>-</v>
      </c>
      <c r="AH31" s="223" t="str">
        <f t="shared" si="24"/>
        <v>-</v>
      </c>
      <c r="AI31" s="223" t="str">
        <f t="shared" si="24"/>
        <v>-</v>
      </c>
      <c r="AJ31" s="223" t="str">
        <f t="shared" si="24"/>
        <v>-</v>
      </c>
      <c r="AK31" s="223" t="str">
        <f t="shared" si="24"/>
        <v>-</v>
      </c>
      <c r="AL31" s="223" t="str">
        <f t="shared" si="24"/>
        <v>-</v>
      </c>
      <c r="AM31" s="223" t="str">
        <f t="shared" si="24"/>
        <v>-</v>
      </c>
      <c r="AN31" s="223">
        <f t="shared" si="24"/>
        <v>20</v>
      </c>
      <c r="AO31" s="223">
        <f t="shared" si="24"/>
        <v>58.333333333333336</v>
      </c>
      <c r="AP31" s="223">
        <f t="shared" si="24"/>
        <v>59.509202453987733</v>
      </c>
      <c r="AQ31" s="223">
        <f t="shared" si="24"/>
        <v>42.96875</v>
      </c>
      <c r="AR31" s="223">
        <f t="shared" si="24"/>
        <v>52.307692307692314</v>
      </c>
      <c r="AS31" s="223">
        <f t="shared" si="24"/>
        <v>50</v>
      </c>
      <c r="AT31" s="223">
        <f t="shared" si="24"/>
        <v>28.205128205128208</v>
      </c>
      <c r="AU31" s="223">
        <f t="shared" si="24"/>
        <v>56.321839080459768</v>
      </c>
      <c r="AV31" s="223">
        <f t="shared" si="24"/>
        <v>54.609929078014183</v>
      </c>
      <c r="AW31" s="223">
        <f t="shared" si="24"/>
        <v>62.162162162162161</v>
      </c>
      <c r="AX31" s="223">
        <f t="shared" si="24"/>
        <v>52</v>
      </c>
      <c r="AY31" s="223">
        <f t="shared" si="24"/>
        <v>60</v>
      </c>
      <c r="AZ31" s="223" t="str">
        <f t="shared" si="24"/>
        <v>-</v>
      </c>
      <c r="BA31" s="223" t="str">
        <f t="shared" si="24"/>
        <v>-</v>
      </c>
      <c r="BB31" s="223" t="str">
        <f t="shared" si="24"/>
        <v>-</v>
      </c>
      <c r="BC31" s="223" t="str">
        <f t="shared" si="24"/>
        <v>-</v>
      </c>
      <c r="BD31" s="223" t="str">
        <f t="shared" si="24"/>
        <v>-</v>
      </c>
      <c r="BE31" s="223" t="str">
        <f t="shared" si="24"/>
        <v>-</v>
      </c>
      <c r="BF31" s="223" t="str">
        <f t="shared" si="24"/>
        <v>-</v>
      </c>
      <c r="BG31" s="223" t="str">
        <f t="shared" si="24"/>
        <v>-</v>
      </c>
      <c r="BH31" s="223" t="str">
        <f t="shared" si="24"/>
        <v>-</v>
      </c>
      <c r="BI31" s="223" t="str">
        <f t="shared" si="24"/>
        <v>-</v>
      </c>
      <c r="BJ31" s="223" t="str">
        <f t="shared" si="24"/>
        <v>-</v>
      </c>
      <c r="BK31" s="223" t="str">
        <f t="shared" si="24"/>
        <v>-</v>
      </c>
      <c r="BL31" s="223" t="str">
        <f t="shared" si="24"/>
        <v>-</v>
      </c>
      <c r="BM31" s="223" t="str">
        <f t="shared" si="24"/>
        <v>-</v>
      </c>
      <c r="BN31" s="223" t="str">
        <f t="shared" si="24"/>
        <v>-</v>
      </c>
      <c r="BO31" s="270">
        <f t="shared" ref="BO31:BO32" si="25">AVERAGE(O31:BN31)</f>
        <v>49.701503051731486</v>
      </c>
    </row>
    <row r="32" spans="1:67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8"/>
      <c r="N32" s="224" t="s">
        <v>937</v>
      </c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122" t="e">
        <f t="shared" si="25"/>
        <v>#DIV/0!</v>
      </c>
    </row>
    <row r="33" spans="1:67" ht="12.75" customHeight="1" x14ac:dyDescent="0.2">
      <c r="A33" s="304" t="s">
        <v>20</v>
      </c>
      <c r="B33" s="304">
        <v>2</v>
      </c>
      <c r="C33" s="304" t="s">
        <v>133</v>
      </c>
      <c r="D33" s="304"/>
      <c r="E33" s="304" t="s">
        <v>657</v>
      </c>
      <c r="F33" s="304" t="s">
        <v>663</v>
      </c>
      <c r="G33" s="304"/>
      <c r="H33" s="305" t="s">
        <v>664</v>
      </c>
      <c r="I33" s="304" t="s">
        <v>665</v>
      </c>
      <c r="J33" s="304"/>
      <c r="K33" s="304"/>
      <c r="L33" s="304"/>
      <c r="M33" s="303"/>
      <c r="N33" s="219" t="s">
        <v>934</v>
      </c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>
        <v>0</v>
      </c>
      <c r="AK33" s="230">
        <v>0</v>
      </c>
      <c r="AL33" s="230">
        <v>0</v>
      </c>
      <c r="AM33" s="230">
        <v>0</v>
      </c>
      <c r="AN33" s="230">
        <v>0</v>
      </c>
      <c r="AO33" s="230">
        <v>2</v>
      </c>
      <c r="AP33" s="230">
        <v>2</v>
      </c>
      <c r="AQ33" s="230">
        <v>13</v>
      </c>
      <c r="AR33" s="230">
        <v>4</v>
      </c>
      <c r="AS33" s="230">
        <v>2</v>
      </c>
      <c r="AT33" s="230">
        <v>5</v>
      </c>
      <c r="AU33" s="230">
        <v>12</v>
      </c>
      <c r="AV33" s="230">
        <v>109</v>
      </c>
      <c r="AW33" s="230">
        <v>18</v>
      </c>
      <c r="AX33" s="230">
        <v>12</v>
      </c>
      <c r="AY33" s="230">
        <v>12</v>
      </c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132">
        <f t="shared" ref="BO33:BO35" si="26">SUM(O33:BN33)</f>
        <v>191</v>
      </c>
    </row>
    <row r="34" spans="1:67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8"/>
      <c r="N34" s="219" t="s">
        <v>935</v>
      </c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>
        <v>0</v>
      </c>
      <c r="AK34" s="230">
        <v>0</v>
      </c>
      <c r="AL34" s="230">
        <v>0</v>
      </c>
      <c r="AM34" s="230">
        <v>0</v>
      </c>
      <c r="AN34" s="230">
        <v>5</v>
      </c>
      <c r="AO34" s="230">
        <v>5</v>
      </c>
      <c r="AP34" s="230">
        <v>3</v>
      </c>
      <c r="AQ34" s="230">
        <v>12</v>
      </c>
      <c r="AR34" s="230">
        <v>0</v>
      </c>
      <c r="AS34" s="230">
        <v>2</v>
      </c>
      <c r="AT34" s="230">
        <v>3</v>
      </c>
      <c r="AU34" s="230">
        <v>9</v>
      </c>
      <c r="AV34" s="230">
        <v>59</v>
      </c>
      <c r="AW34" s="230">
        <v>29</v>
      </c>
      <c r="AX34" s="230">
        <v>7</v>
      </c>
      <c r="AY34" s="230">
        <v>12</v>
      </c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132">
        <f t="shared" si="26"/>
        <v>146</v>
      </c>
    </row>
    <row r="35" spans="1:67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8"/>
      <c r="N35" s="221" t="s">
        <v>633</v>
      </c>
      <c r="O35" s="222" t="str">
        <f t="shared" ref="O35:BN35" si="27">IF(ISBLANK(O33),"-",O33+O34)</f>
        <v>-</v>
      </c>
      <c r="P35" s="222" t="str">
        <f t="shared" si="27"/>
        <v>-</v>
      </c>
      <c r="Q35" s="222" t="str">
        <f t="shared" si="27"/>
        <v>-</v>
      </c>
      <c r="R35" s="222" t="str">
        <f t="shared" si="27"/>
        <v>-</v>
      </c>
      <c r="S35" s="222" t="str">
        <f t="shared" si="27"/>
        <v>-</v>
      </c>
      <c r="T35" s="222" t="str">
        <f t="shared" si="27"/>
        <v>-</v>
      </c>
      <c r="U35" s="222" t="str">
        <f t="shared" si="27"/>
        <v>-</v>
      </c>
      <c r="V35" s="222" t="str">
        <f t="shared" si="27"/>
        <v>-</v>
      </c>
      <c r="W35" s="222" t="str">
        <f t="shared" si="27"/>
        <v>-</v>
      </c>
      <c r="X35" s="222" t="str">
        <f t="shared" si="27"/>
        <v>-</v>
      </c>
      <c r="Y35" s="222" t="str">
        <f t="shared" si="27"/>
        <v>-</v>
      </c>
      <c r="Z35" s="222" t="str">
        <f t="shared" si="27"/>
        <v>-</v>
      </c>
      <c r="AA35" s="222" t="str">
        <f t="shared" si="27"/>
        <v>-</v>
      </c>
      <c r="AB35" s="222" t="str">
        <f t="shared" si="27"/>
        <v>-</v>
      </c>
      <c r="AC35" s="222" t="str">
        <f t="shared" si="27"/>
        <v>-</v>
      </c>
      <c r="AD35" s="222" t="str">
        <f t="shared" si="27"/>
        <v>-</v>
      </c>
      <c r="AE35" s="222" t="str">
        <f t="shared" si="27"/>
        <v>-</v>
      </c>
      <c r="AF35" s="222" t="str">
        <f t="shared" si="27"/>
        <v>-</v>
      </c>
      <c r="AG35" s="222" t="str">
        <f t="shared" si="27"/>
        <v>-</v>
      </c>
      <c r="AH35" s="222" t="str">
        <f t="shared" si="27"/>
        <v>-</v>
      </c>
      <c r="AI35" s="222" t="str">
        <f t="shared" si="27"/>
        <v>-</v>
      </c>
      <c r="AJ35" s="222">
        <f t="shared" si="27"/>
        <v>0</v>
      </c>
      <c r="AK35" s="222">
        <f t="shared" si="27"/>
        <v>0</v>
      </c>
      <c r="AL35" s="222">
        <f t="shared" si="27"/>
        <v>0</v>
      </c>
      <c r="AM35" s="222">
        <f t="shared" si="27"/>
        <v>0</v>
      </c>
      <c r="AN35" s="222">
        <f t="shared" si="27"/>
        <v>5</v>
      </c>
      <c r="AO35" s="222">
        <f t="shared" si="27"/>
        <v>7</v>
      </c>
      <c r="AP35" s="222">
        <f t="shared" si="27"/>
        <v>5</v>
      </c>
      <c r="AQ35" s="222">
        <f t="shared" si="27"/>
        <v>25</v>
      </c>
      <c r="AR35" s="222">
        <f t="shared" si="27"/>
        <v>4</v>
      </c>
      <c r="AS35" s="222">
        <f t="shared" si="27"/>
        <v>4</v>
      </c>
      <c r="AT35" s="222">
        <f t="shared" si="27"/>
        <v>8</v>
      </c>
      <c r="AU35" s="222">
        <f t="shared" si="27"/>
        <v>21</v>
      </c>
      <c r="AV35" s="222">
        <f t="shared" si="27"/>
        <v>168</v>
      </c>
      <c r="AW35" s="222">
        <f t="shared" si="27"/>
        <v>47</v>
      </c>
      <c r="AX35" s="222">
        <f t="shared" si="27"/>
        <v>19</v>
      </c>
      <c r="AY35" s="222">
        <f t="shared" si="27"/>
        <v>24</v>
      </c>
      <c r="AZ35" s="222" t="str">
        <f t="shared" si="27"/>
        <v>-</v>
      </c>
      <c r="BA35" s="222" t="str">
        <f t="shared" si="27"/>
        <v>-</v>
      </c>
      <c r="BB35" s="222" t="str">
        <f t="shared" si="27"/>
        <v>-</v>
      </c>
      <c r="BC35" s="222" t="str">
        <f t="shared" si="27"/>
        <v>-</v>
      </c>
      <c r="BD35" s="222" t="str">
        <f t="shared" si="27"/>
        <v>-</v>
      </c>
      <c r="BE35" s="222" t="str">
        <f t="shared" si="27"/>
        <v>-</v>
      </c>
      <c r="BF35" s="222" t="str">
        <f t="shared" si="27"/>
        <v>-</v>
      </c>
      <c r="BG35" s="222" t="str">
        <f t="shared" si="27"/>
        <v>-</v>
      </c>
      <c r="BH35" s="222" t="str">
        <f t="shared" si="27"/>
        <v>-</v>
      </c>
      <c r="BI35" s="222" t="str">
        <f t="shared" si="27"/>
        <v>-</v>
      </c>
      <c r="BJ35" s="222" t="str">
        <f t="shared" si="27"/>
        <v>-</v>
      </c>
      <c r="BK35" s="222" t="str">
        <f t="shared" si="27"/>
        <v>-</v>
      </c>
      <c r="BL35" s="222" t="str">
        <f t="shared" si="27"/>
        <v>-</v>
      </c>
      <c r="BM35" s="222" t="str">
        <f t="shared" si="27"/>
        <v>-</v>
      </c>
      <c r="BN35" s="222" t="str">
        <f t="shared" si="27"/>
        <v>-</v>
      </c>
      <c r="BO35" s="133">
        <f t="shared" si="26"/>
        <v>337</v>
      </c>
    </row>
    <row r="36" spans="1:67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8"/>
      <c r="N36" s="219" t="s">
        <v>936</v>
      </c>
      <c r="O36" s="223" t="str">
        <f t="shared" ref="O36:BN36" si="28">IF(ISNUMBER(O35),(IF(O35&gt;0,(100/(O33+O34))*O33,"-")),"-")</f>
        <v>-</v>
      </c>
      <c r="P36" s="223" t="str">
        <f t="shared" si="28"/>
        <v>-</v>
      </c>
      <c r="Q36" s="223" t="str">
        <f t="shared" si="28"/>
        <v>-</v>
      </c>
      <c r="R36" s="223" t="str">
        <f t="shared" si="28"/>
        <v>-</v>
      </c>
      <c r="S36" s="223" t="str">
        <f t="shared" si="28"/>
        <v>-</v>
      </c>
      <c r="T36" s="223" t="str">
        <f t="shared" si="28"/>
        <v>-</v>
      </c>
      <c r="U36" s="223" t="str">
        <f t="shared" si="28"/>
        <v>-</v>
      </c>
      <c r="V36" s="223" t="str">
        <f t="shared" si="28"/>
        <v>-</v>
      </c>
      <c r="W36" s="223" t="str">
        <f t="shared" si="28"/>
        <v>-</v>
      </c>
      <c r="X36" s="223" t="str">
        <f t="shared" si="28"/>
        <v>-</v>
      </c>
      <c r="Y36" s="223" t="str">
        <f t="shared" si="28"/>
        <v>-</v>
      </c>
      <c r="Z36" s="223" t="str">
        <f t="shared" si="28"/>
        <v>-</v>
      </c>
      <c r="AA36" s="223" t="str">
        <f t="shared" si="28"/>
        <v>-</v>
      </c>
      <c r="AB36" s="223" t="str">
        <f t="shared" si="28"/>
        <v>-</v>
      </c>
      <c r="AC36" s="223" t="str">
        <f t="shared" si="28"/>
        <v>-</v>
      </c>
      <c r="AD36" s="223" t="str">
        <f t="shared" si="28"/>
        <v>-</v>
      </c>
      <c r="AE36" s="223" t="str">
        <f t="shared" si="28"/>
        <v>-</v>
      </c>
      <c r="AF36" s="223" t="str">
        <f t="shared" si="28"/>
        <v>-</v>
      </c>
      <c r="AG36" s="223" t="str">
        <f t="shared" si="28"/>
        <v>-</v>
      </c>
      <c r="AH36" s="223" t="str">
        <f t="shared" si="28"/>
        <v>-</v>
      </c>
      <c r="AI36" s="223" t="str">
        <f t="shared" si="28"/>
        <v>-</v>
      </c>
      <c r="AJ36" s="223" t="str">
        <f t="shared" si="28"/>
        <v>-</v>
      </c>
      <c r="AK36" s="223" t="str">
        <f t="shared" si="28"/>
        <v>-</v>
      </c>
      <c r="AL36" s="223" t="str">
        <f t="shared" si="28"/>
        <v>-</v>
      </c>
      <c r="AM36" s="223" t="str">
        <f t="shared" si="28"/>
        <v>-</v>
      </c>
      <c r="AN36" s="223">
        <f t="shared" si="28"/>
        <v>0</v>
      </c>
      <c r="AO36" s="223">
        <f t="shared" si="28"/>
        <v>28.571428571428573</v>
      </c>
      <c r="AP36" s="223">
        <f t="shared" si="28"/>
        <v>40</v>
      </c>
      <c r="AQ36" s="223">
        <f t="shared" si="28"/>
        <v>52</v>
      </c>
      <c r="AR36" s="223">
        <f t="shared" si="28"/>
        <v>100</v>
      </c>
      <c r="AS36" s="223">
        <f t="shared" si="28"/>
        <v>50</v>
      </c>
      <c r="AT36" s="223">
        <f t="shared" si="28"/>
        <v>62.5</v>
      </c>
      <c r="AU36" s="223">
        <f t="shared" si="28"/>
        <v>57.142857142857139</v>
      </c>
      <c r="AV36" s="223">
        <f t="shared" si="28"/>
        <v>64.88095238095238</v>
      </c>
      <c r="AW36" s="223">
        <f t="shared" si="28"/>
        <v>38.297872340425528</v>
      </c>
      <c r="AX36" s="223">
        <f t="shared" si="28"/>
        <v>63.15789473684211</v>
      </c>
      <c r="AY36" s="223">
        <f t="shared" si="28"/>
        <v>50</v>
      </c>
      <c r="AZ36" s="223" t="str">
        <f t="shared" si="28"/>
        <v>-</v>
      </c>
      <c r="BA36" s="223" t="str">
        <f t="shared" si="28"/>
        <v>-</v>
      </c>
      <c r="BB36" s="223" t="str">
        <f t="shared" si="28"/>
        <v>-</v>
      </c>
      <c r="BC36" s="223" t="str">
        <f t="shared" si="28"/>
        <v>-</v>
      </c>
      <c r="BD36" s="223" t="str">
        <f t="shared" si="28"/>
        <v>-</v>
      </c>
      <c r="BE36" s="223" t="str">
        <f t="shared" si="28"/>
        <v>-</v>
      </c>
      <c r="BF36" s="223" t="str">
        <f t="shared" si="28"/>
        <v>-</v>
      </c>
      <c r="BG36" s="223" t="str">
        <f t="shared" si="28"/>
        <v>-</v>
      </c>
      <c r="BH36" s="223" t="str">
        <f t="shared" si="28"/>
        <v>-</v>
      </c>
      <c r="BI36" s="223" t="str">
        <f t="shared" si="28"/>
        <v>-</v>
      </c>
      <c r="BJ36" s="223" t="str">
        <f t="shared" si="28"/>
        <v>-</v>
      </c>
      <c r="BK36" s="223" t="str">
        <f t="shared" si="28"/>
        <v>-</v>
      </c>
      <c r="BL36" s="223" t="str">
        <f t="shared" si="28"/>
        <v>-</v>
      </c>
      <c r="BM36" s="223" t="str">
        <f t="shared" si="28"/>
        <v>-</v>
      </c>
      <c r="BN36" s="223" t="str">
        <f t="shared" si="28"/>
        <v>-</v>
      </c>
      <c r="BO36" s="270">
        <f t="shared" ref="BO36:BO37" si="29">AVERAGE(O36:BN36)</f>
        <v>50.545917097708809</v>
      </c>
    </row>
    <row r="37" spans="1:67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8"/>
      <c r="N37" s="224" t="s">
        <v>937</v>
      </c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122" t="e">
        <f t="shared" si="29"/>
        <v>#DIV/0!</v>
      </c>
    </row>
    <row r="38" spans="1:67" ht="12.75" customHeight="1" x14ac:dyDescent="0.2">
      <c r="A38" s="304" t="s">
        <v>20</v>
      </c>
      <c r="B38" s="304">
        <v>3</v>
      </c>
      <c r="C38" s="304" t="s">
        <v>133</v>
      </c>
      <c r="D38" s="304"/>
      <c r="E38" s="304" t="s">
        <v>657</v>
      </c>
      <c r="F38" s="304" t="s">
        <v>666</v>
      </c>
      <c r="G38" s="304"/>
      <c r="H38" s="305" t="s">
        <v>667</v>
      </c>
      <c r="I38" s="304" t="s">
        <v>668</v>
      </c>
      <c r="J38" s="304"/>
      <c r="K38" s="304"/>
      <c r="L38" s="304"/>
      <c r="M38" s="303"/>
      <c r="N38" s="219" t="s">
        <v>934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>
        <v>0</v>
      </c>
      <c r="AK38" s="230">
        <v>0</v>
      </c>
      <c r="AL38" s="230">
        <v>0</v>
      </c>
      <c r="AM38" s="230">
        <v>0</v>
      </c>
      <c r="AN38" s="230">
        <v>0</v>
      </c>
      <c r="AO38" s="230">
        <v>0</v>
      </c>
      <c r="AP38" s="230">
        <v>0</v>
      </c>
      <c r="AQ38" s="230">
        <v>0</v>
      </c>
      <c r="AR38" s="230">
        <v>0</v>
      </c>
      <c r="AS38" s="230">
        <v>0</v>
      </c>
      <c r="AT38" s="230">
        <v>0</v>
      </c>
      <c r="AU38" s="230">
        <v>0</v>
      </c>
      <c r="AV38" s="230">
        <v>4</v>
      </c>
      <c r="AW38" s="230">
        <v>1</v>
      </c>
      <c r="AX38" s="230">
        <v>2</v>
      </c>
      <c r="AY38" s="230">
        <v>1</v>
      </c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132">
        <f t="shared" ref="BO38:BO40" si="30">SUM(O38:BN38)</f>
        <v>8</v>
      </c>
    </row>
    <row r="39" spans="1:67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8"/>
      <c r="N39" s="219" t="s">
        <v>935</v>
      </c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>
        <v>0</v>
      </c>
      <c r="AK39" s="230">
        <v>0</v>
      </c>
      <c r="AL39" s="230">
        <v>0</v>
      </c>
      <c r="AM39" s="230">
        <v>0</v>
      </c>
      <c r="AN39" s="230">
        <v>0</v>
      </c>
      <c r="AO39" s="230">
        <v>0</v>
      </c>
      <c r="AP39" s="230">
        <v>2</v>
      </c>
      <c r="AQ39" s="230">
        <v>0</v>
      </c>
      <c r="AR39" s="230">
        <v>1</v>
      </c>
      <c r="AS39" s="230">
        <v>0</v>
      </c>
      <c r="AT39" s="230">
        <v>0</v>
      </c>
      <c r="AU39" s="230">
        <v>1</v>
      </c>
      <c r="AV39" s="230">
        <v>1</v>
      </c>
      <c r="AW39" s="230">
        <v>1</v>
      </c>
      <c r="AX39" s="230">
        <v>2</v>
      </c>
      <c r="AY39" s="230">
        <v>0</v>
      </c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132">
        <f t="shared" si="30"/>
        <v>8</v>
      </c>
    </row>
    <row r="40" spans="1:67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8"/>
      <c r="N40" s="221" t="s">
        <v>633</v>
      </c>
      <c r="O40" s="222" t="str">
        <f t="shared" ref="O40:BN40" si="31">IF(ISBLANK(O38),"-",O38+O39)</f>
        <v>-</v>
      </c>
      <c r="P40" s="222" t="str">
        <f t="shared" si="31"/>
        <v>-</v>
      </c>
      <c r="Q40" s="222" t="str">
        <f t="shared" si="31"/>
        <v>-</v>
      </c>
      <c r="R40" s="222" t="str">
        <f t="shared" si="31"/>
        <v>-</v>
      </c>
      <c r="S40" s="222" t="str">
        <f t="shared" si="31"/>
        <v>-</v>
      </c>
      <c r="T40" s="222" t="str">
        <f t="shared" si="31"/>
        <v>-</v>
      </c>
      <c r="U40" s="222" t="str">
        <f t="shared" si="31"/>
        <v>-</v>
      </c>
      <c r="V40" s="222" t="str">
        <f t="shared" si="31"/>
        <v>-</v>
      </c>
      <c r="W40" s="222" t="str">
        <f t="shared" si="31"/>
        <v>-</v>
      </c>
      <c r="X40" s="222" t="str">
        <f t="shared" si="31"/>
        <v>-</v>
      </c>
      <c r="Y40" s="222" t="str">
        <f t="shared" si="31"/>
        <v>-</v>
      </c>
      <c r="Z40" s="222" t="str">
        <f t="shared" si="31"/>
        <v>-</v>
      </c>
      <c r="AA40" s="222" t="str">
        <f t="shared" si="31"/>
        <v>-</v>
      </c>
      <c r="AB40" s="222" t="str">
        <f t="shared" si="31"/>
        <v>-</v>
      </c>
      <c r="AC40" s="222" t="str">
        <f t="shared" si="31"/>
        <v>-</v>
      </c>
      <c r="AD40" s="222" t="str">
        <f t="shared" si="31"/>
        <v>-</v>
      </c>
      <c r="AE40" s="222" t="str">
        <f t="shared" si="31"/>
        <v>-</v>
      </c>
      <c r="AF40" s="222" t="str">
        <f t="shared" si="31"/>
        <v>-</v>
      </c>
      <c r="AG40" s="222" t="str">
        <f t="shared" si="31"/>
        <v>-</v>
      </c>
      <c r="AH40" s="222" t="str">
        <f t="shared" si="31"/>
        <v>-</v>
      </c>
      <c r="AI40" s="222" t="str">
        <f t="shared" si="31"/>
        <v>-</v>
      </c>
      <c r="AJ40" s="222">
        <f t="shared" si="31"/>
        <v>0</v>
      </c>
      <c r="AK40" s="222">
        <f t="shared" si="31"/>
        <v>0</v>
      </c>
      <c r="AL40" s="222">
        <f t="shared" si="31"/>
        <v>0</v>
      </c>
      <c r="AM40" s="222">
        <f t="shared" si="31"/>
        <v>0</v>
      </c>
      <c r="AN40" s="222">
        <f t="shared" si="31"/>
        <v>0</v>
      </c>
      <c r="AO40" s="222">
        <f t="shared" si="31"/>
        <v>0</v>
      </c>
      <c r="AP40" s="222">
        <f t="shared" si="31"/>
        <v>2</v>
      </c>
      <c r="AQ40" s="222">
        <f t="shared" si="31"/>
        <v>0</v>
      </c>
      <c r="AR40" s="222">
        <f t="shared" si="31"/>
        <v>1</v>
      </c>
      <c r="AS40" s="222">
        <f t="shared" si="31"/>
        <v>0</v>
      </c>
      <c r="AT40" s="222">
        <f t="shared" si="31"/>
        <v>0</v>
      </c>
      <c r="AU40" s="222">
        <f t="shared" si="31"/>
        <v>1</v>
      </c>
      <c r="AV40" s="222">
        <f t="shared" si="31"/>
        <v>5</v>
      </c>
      <c r="AW40" s="222">
        <f t="shared" si="31"/>
        <v>2</v>
      </c>
      <c r="AX40" s="222">
        <f t="shared" si="31"/>
        <v>4</v>
      </c>
      <c r="AY40" s="222">
        <f t="shared" si="31"/>
        <v>1</v>
      </c>
      <c r="AZ40" s="222" t="str">
        <f t="shared" si="31"/>
        <v>-</v>
      </c>
      <c r="BA40" s="222" t="str">
        <f t="shared" si="31"/>
        <v>-</v>
      </c>
      <c r="BB40" s="222" t="str">
        <f t="shared" si="31"/>
        <v>-</v>
      </c>
      <c r="BC40" s="222" t="str">
        <f t="shared" si="31"/>
        <v>-</v>
      </c>
      <c r="BD40" s="222" t="str">
        <f t="shared" si="31"/>
        <v>-</v>
      </c>
      <c r="BE40" s="222" t="str">
        <f t="shared" si="31"/>
        <v>-</v>
      </c>
      <c r="BF40" s="222" t="str">
        <f t="shared" si="31"/>
        <v>-</v>
      </c>
      <c r="BG40" s="222" t="str">
        <f t="shared" si="31"/>
        <v>-</v>
      </c>
      <c r="BH40" s="222" t="str">
        <f t="shared" si="31"/>
        <v>-</v>
      </c>
      <c r="BI40" s="222" t="str">
        <f t="shared" si="31"/>
        <v>-</v>
      </c>
      <c r="BJ40" s="222" t="str">
        <f t="shared" si="31"/>
        <v>-</v>
      </c>
      <c r="BK40" s="222" t="str">
        <f t="shared" si="31"/>
        <v>-</v>
      </c>
      <c r="BL40" s="222" t="str">
        <f t="shared" si="31"/>
        <v>-</v>
      </c>
      <c r="BM40" s="222" t="str">
        <f t="shared" si="31"/>
        <v>-</v>
      </c>
      <c r="BN40" s="222" t="str">
        <f t="shared" si="31"/>
        <v>-</v>
      </c>
      <c r="BO40" s="133">
        <f t="shared" si="30"/>
        <v>16</v>
      </c>
    </row>
    <row r="41" spans="1:6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8"/>
      <c r="N41" s="219" t="s">
        <v>936</v>
      </c>
      <c r="O41" s="223" t="str">
        <f t="shared" ref="O41:BN41" si="32">IF(ISNUMBER(O40),(IF(O40&gt;0,(100/(O38+O39))*O38,"-")),"-")</f>
        <v>-</v>
      </c>
      <c r="P41" s="223" t="str">
        <f t="shared" si="32"/>
        <v>-</v>
      </c>
      <c r="Q41" s="223" t="str">
        <f t="shared" si="32"/>
        <v>-</v>
      </c>
      <c r="R41" s="223" t="str">
        <f t="shared" si="32"/>
        <v>-</v>
      </c>
      <c r="S41" s="223" t="str">
        <f t="shared" si="32"/>
        <v>-</v>
      </c>
      <c r="T41" s="223" t="str">
        <f t="shared" si="32"/>
        <v>-</v>
      </c>
      <c r="U41" s="223" t="str">
        <f t="shared" si="32"/>
        <v>-</v>
      </c>
      <c r="V41" s="223" t="str">
        <f t="shared" si="32"/>
        <v>-</v>
      </c>
      <c r="W41" s="223" t="str">
        <f t="shared" si="32"/>
        <v>-</v>
      </c>
      <c r="X41" s="223" t="str">
        <f t="shared" si="32"/>
        <v>-</v>
      </c>
      <c r="Y41" s="223" t="str">
        <f t="shared" si="32"/>
        <v>-</v>
      </c>
      <c r="Z41" s="223" t="str">
        <f t="shared" si="32"/>
        <v>-</v>
      </c>
      <c r="AA41" s="223" t="str">
        <f t="shared" si="32"/>
        <v>-</v>
      </c>
      <c r="AB41" s="223" t="str">
        <f t="shared" si="32"/>
        <v>-</v>
      </c>
      <c r="AC41" s="223" t="str">
        <f t="shared" si="32"/>
        <v>-</v>
      </c>
      <c r="AD41" s="223" t="str">
        <f t="shared" si="32"/>
        <v>-</v>
      </c>
      <c r="AE41" s="223" t="str">
        <f t="shared" si="32"/>
        <v>-</v>
      </c>
      <c r="AF41" s="223" t="str">
        <f t="shared" si="32"/>
        <v>-</v>
      </c>
      <c r="AG41" s="223" t="str">
        <f t="shared" si="32"/>
        <v>-</v>
      </c>
      <c r="AH41" s="223" t="str">
        <f t="shared" si="32"/>
        <v>-</v>
      </c>
      <c r="AI41" s="223" t="str">
        <f t="shared" si="32"/>
        <v>-</v>
      </c>
      <c r="AJ41" s="223" t="str">
        <f t="shared" si="32"/>
        <v>-</v>
      </c>
      <c r="AK41" s="223" t="str">
        <f t="shared" si="32"/>
        <v>-</v>
      </c>
      <c r="AL41" s="223" t="str">
        <f t="shared" si="32"/>
        <v>-</v>
      </c>
      <c r="AM41" s="223" t="str">
        <f t="shared" si="32"/>
        <v>-</v>
      </c>
      <c r="AN41" s="223" t="str">
        <f t="shared" si="32"/>
        <v>-</v>
      </c>
      <c r="AO41" s="223" t="str">
        <f t="shared" si="32"/>
        <v>-</v>
      </c>
      <c r="AP41" s="223">
        <f t="shared" si="32"/>
        <v>0</v>
      </c>
      <c r="AQ41" s="223" t="str">
        <f t="shared" si="32"/>
        <v>-</v>
      </c>
      <c r="AR41" s="223">
        <f t="shared" si="32"/>
        <v>0</v>
      </c>
      <c r="AS41" s="223" t="str">
        <f t="shared" si="32"/>
        <v>-</v>
      </c>
      <c r="AT41" s="223" t="str">
        <f t="shared" si="32"/>
        <v>-</v>
      </c>
      <c r="AU41" s="223">
        <f t="shared" si="32"/>
        <v>0</v>
      </c>
      <c r="AV41" s="223">
        <f t="shared" si="32"/>
        <v>80</v>
      </c>
      <c r="AW41" s="223">
        <f t="shared" si="32"/>
        <v>50</v>
      </c>
      <c r="AX41" s="223">
        <f t="shared" si="32"/>
        <v>50</v>
      </c>
      <c r="AY41" s="223">
        <f t="shared" si="32"/>
        <v>100</v>
      </c>
      <c r="AZ41" s="223" t="str">
        <f t="shared" si="32"/>
        <v>-</v>
      </c>
      <c r="BA41" s="223" t="str">
        <f t="shared" si="32"/>
        <v>-</v>
      </c>
      <c r="BB41" s="223" t="str">
        <f t="shared" si="32"/>
        <v>-</v>
      </c>
      <c r="BC41" s="223" t="str">
        <f t="shared" si="32"/>
        <v>-</v>
      </c>
      <c r="BD41" s="223" t="str">
        <f t="shared" si="32"/>
        <v>-</v>
      </c>
      <c r="BE41" s="223" t="str">
        <f t="shared" si="32"/>
        <v>-</v>
      </c>
      <c r="BF41" s="223" t="str">
        <f t="shared" si="32"/>
        <v>-</v>
      </c>
      <c r="BG41" s="223" t="str">
        <f t="shared" si="32"/>
        <v>-</v>
      </c>
      <c r="BH41" s="223" t="str">
        <f t="shared" si="32"/>
        <v>-</v>
      </c>
      <c r="BI41" s="223" t="str">
        <f t="shared" si="32"/>
        <v>-</v>
      </c>
      <c r="BJ41" s="223" t="str">
        <f t="shared" si="32"/>
        <v>-</v>
      </c>
      <c r="BK41" s="223" t="str">
        <f t="shared" si="32"/>
        <v>-</v>
      </c>
      <c r="BL41" s="223" t="str">
        <f t="shared" si="32"/>
        <v>-</v>
      </c>
      <c r="BM41" s="223" t="str">
        <f t="shared" si="32"/>
        <v>-</v>
      </c>
      <c r="BN41" s="223" t="str">
        <f t="shared" si="32"/>
        <v>-</v>
      </c>
      <c r="BO41" s="270">
        <f t="shared" ref="BO41:BO42" si="33">AVERAGE(O41:BN41)</f>
        <v>40</v>
      </c>
    </row>
    <row r="42" spans="1:67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8"/>
      <c r="N42" s="224" t="s">
        <v>937</v>
      </c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122" t="e">
        <f t="shared" si="33"/>
        <v>#DIV/0!</v>
      </c>
    </row>
    <row r="43" spans="1:67" ht="12.75" customHeight="1" x14ac:dyDescent="0.2">
      <c r="A43" s="304" t="s">
        <v>20</v>
      </c>
      <c r="B43" s="304">
        <v>5</v>
      </c>
      <c r="C43" s="304" t="s">
        <v>133</v>
      </c>
      <c r="D43" s="304"/>
      <c r="E43" s="304" t="s">
        <v>657</v>
      </c>
      <c r="F43" s="304" t="s">
        <v>666</v>
      </c>
      <c r="G43" s="304"/>
      <c r="H43" s="305" t="s">
        <v>669</v>
      </c>
      <c r="I43" s="304" t="s">
        <v>668</v>
      </c>
      <c r="J43" s="304"/>
      <c r="K43" s="304"/>
      <c r="L43" s="304"/>
      <c r="M43" s="303"/>
      <c r="N43" s="219" t="s">
        <v>934</v>
      </c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>
        <v>0</v>
      </c>
      <c r="AK43" s="220">
        <v>1</v>
      </c>
      <c r="AL43" s="220">
        <v>0</v>
      </c>
      <c r="AM43" s="220">
        <v>1</v>
      </c>
      <c r="AN43" s="220">
        <v>2</v>
      </c>
      <c r="AO43" s="220">
        <v>0</v>
      </c>
      <c r="AP43" s="220">
        <v>0</v>
      </c>
      <c r="AQ43" s="220">
        <v>5</v>
      </c>
      <c r="AR43" s="220">
        <v>1</v>
      </c>
      <c r="AS43" s="220">
        <v>2</v>
      </c>
      <c r="AT43" s="220">
        <v>0</v>
      </c>
      <c r="AU43" s="220">
        <v>1</v>
      </c>
      <c r="AV43" s="220">
        <v>0</v>
      </c>
      <c r="AW43" s="220">
        <v>1</v>
      </c>
      <c r="AX43" s="220">
        <v>2</v>
      </c>
      <c r="AY43" s="220">
        <v>0</v>
      </c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132">
        <f t="shared" ref="BO43:BO45" si="34">SUM(O43:BN43)</f>
        <v>16</v>
      </c>
    </row>
    <row r="44" spans="1:67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8"/>
      <c r="N44" s="219" t="s">
        <v>935</v>
      </c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>
        <v>0</v>
      </c>
      <c r="AK44" s="220">
        <v>0</v>
      </c>
      <c r="AL44" s="220">
        <v>0</v>
      </c>
      <c r="AM44" s="220">
        <v>0</v>
      </c>
      <c r="AN44" s="220">
        <v>3</v>
      </c>
      <c r="AO44" s="220">
        <v>4</v>
      </c>
      <c r="AP44" s="220">
        <v>0</v>
      </c>
      <c r="AQ44" s="220">
        <v>6</v>
      </c>
      <c r="AR44" s="220">
        <v>9</v>
      </c>
      <c r="AS44" s="220">
        <v>2</v>
      </c>
      <c r="AT44" s="220">
        <v>1</v>
      </c>
      <c r="AU44" s="220">
        <v>2</v>
      </c>
      <c r="AV44" s="220">
        <v>1</v>
      </c>
      <c r="AW44" s="220">
        <v>1</v>
      </c>
      <c r="AX44" s="220">
        <v>0</v>
      </c>
      <c r="AY44" s="220">
        <v>0</v>
      </c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132">
        <f t="shared" si="34"/>
        <v>29</v>
      </c>
    </row>
    <row r="45" spans="1:67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8"/>
      <c r="N45" s="221" t="s">
        <v>633</v>
      </c>
      <c r="O45" s="222" t="str">
        <f t="shared" ref="O45:BN45" si="35">IF(ISBLANK(O43),"-",O43+O44)</f>
        <v>-</v>
      </c>
      <c r="P45" s="222" t="str">
        <f t="shared" si="35"/>
        <v>-</v>
      </c>
      <c r="Q45" s="222" t="str">
        <f t="shared" si="35"/>
        <v>-</v>
      </c>
      <c r="R45" s="222" t="str">
        <f t="shared" si="35"/>
        <v>-</v>
      </c>
      <c r="S45" s="222" t="str">
        <f t="shared" si="35"/>
        <v>-</v>
      </c>
      <c r="T45" s="222" t="str">
        <f t="shared" si="35"/>
        <v>-</v>
      </c>
      <c r="U45" s="222" t="str">
        <f t="shared" si="35"/>
        <v>-</v>
      </c>
      <c r="V45" s="222" t="str">
        <f t="shared" si="35"/>
        <v>-</v>
      </c>
      <c r="W45" s="222" t="str">
        <f t="shared" si="35"/>
        <v>-</v>
      </c>
      <c r="X45" s="222" t="str">
        <f t="shared" si="35"/>
        <v>-</v>
      </c>
      <c r="Y45" s="222" t="str">
        <f t="shared" si="35"/>
        <v>-</v>
      </c>
      <c r="Z45" s="222" t="str">
        <f t="shared" si="35"/>
        <v>-</v>
      </c>
      <c r="AA45" s="222" t="str">
        <f t="shared" si="35"/>
        <v>-</v>
      </c>
      <c r="AB45" s="222" t="str">
        <f t="shared" si="35"/>
        <v>-</v>
      </c>
      <c r="AC45" s="222" t="str">
        <f t="shared" si="35"/>
        <v>-</v>
      </c>
      <c r="AD45" s="222" t="str">
        <f t="shared" si="35"/>
        <v>-</v>
      </c>
      <c r="AE45" s="222" t="str">
        <f t="shared" si="35"/>
        <v>-</v>
      </c>
      <c r="AF45" s="222" t="str">
        <f t="shared" si="35"/>
        <v>-</v>
      </c>
      <c r="AG45" s="222" t="str">
        <f t="shared" si="35"/>
        <v>-</v>
      </c>
      <c r="AH45" s="222" t="str">
        <f t="shared" si="35"/>
        <v>-</v>
      </c>
      <c r="AI45" s="222" t="str">
        <f t="shared" si="35"/>
        <v>-</v>
      </c>
      <c r="AJ45" s="222">
        <f t="shared" si="35"/>
        <v>0</v>
      </c>
      <c r="AK45" s="222">
        <f t="shared" si="35"/>
        <v>1</v>
      </c>
      <c r="AL45" s="222">
        <f t="shared" si="35"/>
        <v>0</v>
      </c>
      <c r="AM45" s="222">
        <f t="shared" si="35"/>
        <v>1</v>
      </c>
      <c r="AN45" s="222">
        <f t="shared" si="35"/>
        <v>5</v>
      </c>
      <c r="AO45" s="222">
        <f t="shared" si="35"/>
        <v>4</v>
      </c>
      <c r="AP45" s="222">
        <f t="shared" si="35"/>
        <v>0</v>
      </c>
      <c r="AQ45" s="222">
        <f t="shared" si="35"/>
        <v>11</v>
      </c>
      <c r="AR45" s="222">
        <f t="shared" si="35"/>
        <v>10</v>
      </c>
      <c r="AS45" s="222">
        <f t="shared" si="35"/>
        <v>4</v>
      </c>
      <c r="AT45" s="222">
        <f t="shared" si="35"/>
        <v>1</v>
      </c>
      <c r="AU45" s="222">
        <f t="shared" si="35"/>
        <v>3</v>
      </c>
      <c r="AV45" s="222">
        <f t="shared" si="35"/>
        <v>1</v>
      </c>
      <c r="AW45" s="222">
        <f t="shared" si="35"/>
        <v>2</v>
      </c>
      <c r="AX45" s="222">
        <f t="shared" si="35"/>
        <v>2</v>
      </c>
      <c r="AY45" s="222">
        <f t="shared" si="35"/>
        <v>0</v>
      </c>
      <c r="AZ45" s="222" t="str">
        <f t="shared" si="35"/>
        <v>-</v>
      </c>
      <c r="BA45" s="222" t="str">
        <f t="shared" si="35"/>
        <v>-</v>
      </c>
      <c r="BB45" s="222" t="str">
        <f t="shared" si="35"/>
        <v>-</v>
      </c>
      <c r="BC45" s="222" t="str">
        <f t="shared" si="35"/>
        <v>-</v>
      </c>
      <c r="BD45" s="222" t="str">
        <f t="shared" si="35"/>
        <v>-</v>
      </c>
      <c r="BE45" s="222" t="str">
        <f t="shared" si="35"/>
        <v>-</v>
      </c>
      <c r="BF45" s="222" t="str">
        <f t="shared" si="35"/>
        <v>-</v>
      </c>
      <c r="BG45" s="222" t="str">
        <f t="shared" si="35"/>
        <v>-</v>
      </c>
      <c r="BH45" s="222" t="str">
        <f t="shared" si="35"/>
        <v>-</v>
      </c>
      <c r="BI45" s="222" t="str">
        <f t="shared" si="35"/>
        <v>-</v>
      </c>
      <c r="BJ45" s="222" t="str">
        <f t="shared" si="35"/>
        <v>-</v>
      </c>
      <c r="BK45" s="222" t="str">
        <f t="shared" si="35"/>
        <v>-</v>
      </c>
      <c r="BL45" s="222" t="str">
        <f t="shared" si="35"/>
        <v>-</v>
      </c>
      <c r="BM45" s="222" t="str">
        <f t="shared" si="35"/>
        <v>-</v>
      </c>
      <c r="BN45" s="222" t="str">
        <f t="shared" si="35"/>
        <v>-</v>
      </c>
      <c r="BO45" s="133">
        <f t="shared" si="34"/>
        <v>45</v>
      </c>
    </row>
    <row r="46" spans="1:67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8"/>
      <c r="N46" s="219" t="s">
        <v>936</v>
      </c>
      <c r="O46" s="223" t="str">
        <f t="shared" ref="O46:BN46" si="36">IF(ISNUMBER(O45),(IF(O45&gt;0,(100/(O43+O44))*O43,"-")),"-")</f>
        <v>-</v>
      </c>
      <c r="P46" s="223" t="str">
        <f t="shared" si="36"/>
        <v>-</v>
      </c>
      <c r="Q46" s="223" t="str">
        <f t="shared" si="36"/>
        <v>-</v>
      </c>
      <c r="R46" s="223" t="str">
        <f t="shared" si="36"/>
        <v>-</v>
      </c>
      <c r="S46" s="223" t="str">
        <f t="shared" si="36"/>
        <v>-</v>
      </c>
      <c r="T46" s="223" t="str">
        <f t="shared" si="36"/>
        <v>-</v>
      </c>
      <c r="U46" s="223" t="str">
        <f t="shared" si="36"/>
        <v>-</v>
      </c>
      <c r="V46" s="223" t="str">
        <f t="shared" si="36"/>
        <v>-</v>
      </c>
      <c r="W46" s="223" t="str">
        <f t="shared" si="36"/>
        <v>-</v>
      </c>
      <c r="X46" s="223" t="str">
        <f t="shared" si="36"/>
        <v>-</v>
      </c>
      <c r="Y46" s="223" t="str">
        <f t="shared" si="36"/>
        <v>-</v>
      </c>
      <c r="Z46" s="223" t="str">
        <f t="shared" si="36"/>
        <v>-</v>
      </c>
      <c r="AA46" s="223" t="str">
        <f t="shared" si="36"/>
        <v>-</v>
      </c>
      <c r="AB46" s="223" t="str">
        <f t="shared" si="36"/>
        <v>-</v>
      </c>
      <c r="AC46" s="223" t="str">
        <f t="shared" si="36"/>
        <v>-</v>
      </c>
      <c r="AD46" s="223" t="str">
        <f t="shared" si="36"/>
        <v>-</v>
      </c>
      <c r="AE46" s="223" t="str">
        <f t="shared" si="36"/>
        <v>-</v>
      </c>
      <c r="AF46" s="223" t="str">
        <f t="shared" si="36"/>
        <v>-</v>
      </c>
      <c r="AG46" s="223" t="str">
        <f t="shared" si="36"/>
        <v>-</v>
      </c>
      <c r="AH46" s="223" t="str">
        <f t="shared" si="36"/>
        <v>-</v>
      </c>
      <c r="AI46" s="223" t="str">
        <f t="shared" si="36"/>
        <v>-</v>
      </c>
      <c r="AJ46" s="223" t="str">
        <f t="shared" si="36"/>
        <v>-</v>
      </c>
      <c r="AK46" s="223">
        <f t="shared" si="36"/>
        <v>100</v>
      </c>
      <c r="AL46" s="223" t="str">
        <f t="shared" si="36"/>
        <v>-</v>
      </c>
      <c r="AM46" s="223">
        <f t="shared" si="36"/>
        <v>100</v>
      </c>
      <c r="AN46" s="223">
        <f t="shared" si="36"/>
        <v>40</v>
      </c>
      <c r="AO46" s="223">
        <f t="shared" si="36"/>
        <v>0</v>
      </c>
      <c r="AP46" s="223" t="str">
        <f t="shared" si="36"/>
        <v>-</v>
      </c>
      <c r="AQ46" s="223">
        <f t="shared" si="36"/>
        <v>45.45454545454546</v>
      </c>
      <c r="AR46" s="223">
        <f t="shared" si="36"/>
        <v>10</v>
      </c>
      <c r="AS46" s="223">
        <f t="shared" si="36"/>
        <v>50</v>
      </c>
      <c r="AT46" s="223">
        <f t="shared" si="36"/>
        <v>0</v>
      </c>
      <c r="AU46" s="223">
        <f t="shared" si="36"/>
        <v>33.333333333333336</v>
      </c>
      <c r="AV46" s="223">
        <f t="shared" si="36"/>
        <v>0</v>
      </c>
      <c r="AW46" s="223">
        <f t="shared" si="36"/>
        <v>50</v>
      </c>
      <c r="AX46" s="223">
        <f t="shared" si="36"/>
        <v>100</v>
      </c>
      <c r="AY46" s="223" t="str">
        <f t="shared" si="36"/>
        <v>-</v>
      </c>
      <c r="AZ46" s="223" t="str">
        <f t="shared" si="36"/>
        <v>-</v>
      </c>
      <c r="BA46" s="223" t="str">
        <f t="shared" si="36"/>
        <v>-</v>
      </c>
      <c r="BB46" s="223" t="str">
        <f t="shared" si="36"/>
        <v>-</v>
      </c>
      <c r="BC46" s="223" t="str">
        <f t="shared" si="36"/>
        <v>-</v>
      </c>
      <c r="BD46" s="223" t="str">
        <f t="shared" si="36"/>
        <v>-</v>
      </c>
      <c r="BE46" s="223" t="str">
        <f t="shared" si="36"/>
        <v>-</v>
      </c>
      <c r="BF46" s="223" t="str">
        <f t="shared" si="36"/>
        <v>-</v>
      </c>
      <c r="BG46" s="223" t="str">
        <f t="shared" si="36"/>
        <v>-</v>
      </c>
      <c r="BH46" s="223" t="str">
        <f t="shared" si="36"/>
        <v>-</v>
      </c>
      <c r="BI46" s="223" t="str">
        <f t="shared" si="36"/>
        <v>-</v>
      </c>
      <c r="BJ46" s="223" t="str">
        <f t="shared" si="36"/>
        <v>-</v>
      </c>
      <c r="BK46" s="223" t="str">
        <f t="shared" si="36"/>
        <v>-</v>
      </c>
      <c r="BL46" s="223" t="str">
        <f t="shared" si="36"/>
        <v>-</v>
      </c>
      <c r="BM46" s="223" t="str">
        <f t="shared" si="36"/>
        <v>-</v>
      </c>
      <c r="BN46" s="223" t="str">
        <f t="shared" si="36"/>
        <v>-</v>
      </c>
      <c r="BO46" s="270">
        <f t="shared" ref="BO46:BO47" si="37">AVERAGE(O46:BN46)</f>
        <v>44.06565656565656</v>
      </c>
    </row>
    <row r="47" spans="1:67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8"/>
      <c r="N47" s="224" t="s">
        <v>937</v>
      </c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225"/>
      <c r="BF47" s="225"/>
      <c r="BG47" s="225"/>
      <c r="BH47" s="225"/>
      <c r="BI47" s="225"/>
      <c r="BJ47" s="225"/>
      <c r="BK47" s="225"/>
      <c r="BL47" s="225"/>
      <c r="BM47" s="225"/>
      <c r="BN47" s="225"/>
      <c r="BO47" s="122" t="e">
        <f t="shared" si="37"/>
        <v>#DIV/0!</v>
      </c>
    </row>
    <row r="48" spans="1:67" ht="12.75" customHeight="1" x14ac:dyDescent="0.2">
      <c r="A48" s="304" t="s">
        <v>20</v>
      </c>
      <c r="B48" s="304">
        <v>8</v>
      </c>
      <c r="C48" s="304" t="s">
        <v>133</v>
      </c>
      <c r="D48" s="304"/>
      <c r="E48" s="304" t="s">
        <v>657</v>
      </c>
      <c r="F48" s="304" t="s">
        <v>670</v>
      </c>
      <c r="G48" s="304"/>
      <c r="H48" s="305" t="s">
        <v>671</v>
      </c>
      <c r="I48" s="304" t="s">
        <v>672</v>
      </c>
      <c r="J48" s="304"/>
      <c r="K48" s="304"/>
      <c r="L48" s="304"/>
      <c r="M48" s="303"/>
      <c r="N48" s="219" t="s">
        <v>934</v>
      </c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>
        <v>0</v>
      </c>
      <c r="AK48" s="230">
        <v>0</v>
      </c>
      <c r="AL48" s="230">
        <v>0</v>
      </c>
      <c r="AM48" s="230">
        <v>0</v>
      </c>
      <c r="AN48" s="230">
        <v>0</v>
      </c>
      <c r="AO48" s="230">
        <v>1</v>
      </c>
      <c r="AP48" s="230">
        <v>3</v>
      </c>
      <c r="AQ48" s="230">
        <v>5</v>
      </c>
      <c r="AR48" s="230">
        <v>3</v>
      </c>
      <c r="AS48" s="230">
        <v>1</v>
      </c>
      <c r="AT48" s="230">
        <v>9</v>
      </c>
      <c r="AU48" s="230">
        <v>26</v>
      </c>
      <c r="AV48" s="230">
        <v>92</v>
      </c>
      <c r="AW48" s="230">
        <v>136</v>
      </c>
      <c r="AX48" s="251"/>
      <c r="AY48" s="230">
        <v>21</v>
      </c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132">
        <f t="shared" ref="BO48:BO50" si="38">SUM(O48:BN48)</f>
        <v>297</v>
      </c>
    </row>
    <row r="49" spans="1:67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8"/>
      <c r="N49" s="219" t="s">
        <v>935</v>
      </c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>
        <v>0</v>
      </c>
      <c r="AK49" s="230">
        <v>0</v>
      </c>
      <c r="AL49" s="230">
        <v>0</v>
      </c>
      <c r="AM49" s="230">
        <v>1</v>
      </c>
      <c r="AN49" s="230">
        <v>0</v>
      </c>
      <c r="AO49" s="230">
        <v>0</v>
      </c>
      <c r="AP49" s="230">
        <v>4</v>
      </c>
      <c r="AQ49" s="230">
        <v>1</v>
      </c>
      <c r="AR49" s="230">
        <v>1</v>
      </c>
      <c r="AS49" s="230">
        <v>3</v>
      </c>
      <c r="AT49" s="230">
        <v>8</v>
      </c>
      <c r="AU49" s="230">
        <v>43</v>
      </c>
      <c r="AV49" s="230">
        <v>110</v>
      </c>
      <c r="AW49" s="230">
        <v>103</v>
      </c>
      <c r="AX49" s="251"/>
      <c r="AY49" s="230">
        <v>20</v>
      </c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132">
        <f t="shared" si="38"/>
        <v>294</v>
      </c>
    </row>
    <row r="50" spans="1:67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8"/>
      <c r="N50" s="221" t="s">
        <v>633</v>
      </c>
      <c r="O50" s="222" t="str">
        <f t="shared" ref="O50:BN50" si="39">IF(ISBLANK(O48),"-",O48+O49)</f>
        <v>-</v>
      </c>
      <c r="P50" s="222" t="str">
        <f t="shared" si="39"/>
        <v>-</v>
      </c>
      <c r="Q50" s="222" t="str">
        <f t="shared" si="39"/>
        <v>-</v>
      </c>
      <c r="R50" s="222" t="str">
        <f t="shared" si="39"/>
        <v>-</v>
      </c>
      <c r="S50" s="222" t="str">
        <f t="shared" si="39"/>
        <v>-</v>
      </c>
      <c r="T50" s="222" t="str">
        <f t="shared" si="39"/>
        <v>-</v>
      </c>
      <c r="U50" s="222" t="str">
        <f t="shared" si="39"/>
        <v>-</v>
      </c>
      <c r="V50" s="222" t="str">
        <f t="shared" si="39"/>
        <v>-</v>
      </c>
      <c r="W50" s="222" t="str">
        <f t="shared" si="39"/>
        <v>-</v>
      </c>
      <c r="X50" s="222" t="str">
        <f t="shared" si="39"/>
        <v>-</v>
      </c>
      <c r="Y50" s="222" t="str">
        <f t="shared" si="39"/>
        <v>-</v>
      </c>
      <c r="Z50" s="222" t="str">
        <f t="shared" si="39"/>
        <v>-</v>
      </c>
      <c r="AA50" s="222" t="str">
        <f t="shared" si="39"/>
        <v>-</v>
      </c>
      <c r="AB50" s="222" t="str">
        <f t="shared" si="39"/>
        <v>-</v>
      </c>
      <c r="AC50" s="222" t="str">
        <f t="shared" si="39"/>
        <v>-</v>
      </c>
      <c r="AD50" s="222" t="str">
        <f t="shared" si="39"/>
        <v>-</v>
      </c>
      <c r="AE50" s="222" t="str">
        <f t="shared" si="39"/>
        <v>-</v>
      </c>
      <c r="AF50" s="222" t="str">
        <f t="shared" si="39"/>
        <v>-</v>
      </c>
      <c r="AG50" s="222" t="str">
        <f t="shared" si="39"/>
        <v>-</v>
      </c>
      <c r="AH50" s="222" t="str">
        <f t="shared" si="39"/>
        <v>-</v>
      </c>
      <c r="AI50" s="222" t="str">
        <f t="shared" si="39"/>
        <v>-</v>
      </c>
      <c r="AJ50" s="222">
        <f t="shared" si="39"/>
        <v>0</v>
      </c>
      <c r="AK50" s="222">
        <f t="shared" si="39"/>
        <v>0</v>
      </c>
      <c r="AL50" s="222">
        <f t="shared" si="39"/>
        <v>0</v>
      </c>
      <c r="AM50" s="222">
        <f t="shared" si="39"/>
        <v>1</v>
      </c>
      <c r="AN50" s="222">
        <f t="shared" si="39"/>
        <v>0</v>
      </c>
      <c r="AO50" s="222">
        <f t="shared" si="39"/>
        <v>1</v>
      </c>
      <c r="AP50" s="222">
        <f t="shared" si="39"/>
        <v>7</v>
      </c>
      <c r="AQ50" s="222">
        <f t="shared" si="39"/>
        <v>6</v>
      </c>
      <c r="AR50" s="222">
        <f t="shared" si="39"/>
        <v>4</v>
      </c>
      <c r="AS50" s="222">
        <f t="shared" si="39"/>
        <v>4</v>
      </c>
      <c r="AT50" s="222">
        <f t="shared" si="39"/>
        <v>17</v>
      </c>
      <c r="AU50" s="222">
        <f t="shared" si="39"/>
        <v>69</v>
      </c>
      <c r="AV50" s="222">
        <f t="shared" si="39"/>
        <v>202</v>
      </c>
      <c r="AW50" s="222">
        <f t="shared" si="39"/>
        <v>239</v>
      </c>
      <c r="AX50" s="222" t="str">
        <f t="shared" si="39"/>
        <v>-</v>
      </c>
      <c r="AY50" s="222">
        <f t="shared" si="39"/>
        <v>41</v>
      </c>
      <c r="AZ50" s="222" t="str">
        <f t="shared" si="39"/>
        <v>-</v>
      </c>
      <c r="BA50" s="222" t="str">
        <f t="shared" si="39"/>
        <v>-</v>
      </c>
      <c r="BB50" s="222" t="str">
        <f t="shared" si="39"/>
        <v>-</v>
      </c>
      <c r="BC50" s="222" t="str">
        <f t="shared" si="39"/>
        <v>-</v>
      </c>
      <c r="BD50" s="222" t="str">
        <f t="shared" si="39"/>
        <v>-</v>
      </c>
      <c r="BE50" s="222" t="str">
        <f t="shared" si="39"/>
        <v>-</v>
      </c>
      <c r="BF50" s="222" t="str">
        <f t="shared" si="39"/>
        <v>-</v>
      </c>
      <c r="BG50" s="222" t="str">
        <f t="shared" si="39"/>
        <v>-</v>
      </c>
      <c r="BH50" s="222" t="str">
        <f t="shared" si="39"/>
        <v>-</v>
      </c>
      <c r="BI50" s="222" t="str">
        <f t="shared" si="39"/>
        <v>-</v>
      </c>
      <c r="BJ50" s="222" t="str">
        <f t="shared" si="39"/>
        <v>-</v>
      </c>
      <c r="BK50" s="222" t="str">
        <f t="shared" si="39"/>
        <v>-</v>
      </c>
      <c r="BL50" s="222" t="str">
        <f t="shared" si="39"/>
        <v>-</v>
      </c>
      <c r="BM50" s="222" t="str">
        <f t="shared" si="39"/>
        <v>-</v>
      </c>
      <c r="BN50" s="222" t="str">
        <f t="shared" si="39"/>
        <v>-</v>
      </c>
      <c r="BO50" s="133">
        <f t="shared" si="38"/>
        <v>591</v>
      </c>
    </row>
    <row r="51" spans="1:67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8"/>
      <c r="N51" s="219" t="s">
        <v>936</v>
      </c>
      <c r="O51" s="223" t="str">
        <f t="shared" ref="O51:BN51" si="40">IF(ISNUMBER(O50),(IF(O50&gt;0,(100/(O48+O49))*O48,"-")),"-")</f>
        <v>-</v>
      </c>
      <c r="P51" s="223" t="str">
        <f t="shared" si="40"/>
        <v>-</v>
      </c>
      <c r="Q51" s="223" t="str">
        <f t="shared" si="40"/>
        <v>-</v>
      </c>
      <c r="R51" s="223" t="str">
        <f t="shared" si="40"/>
        <v>-</v>
      </c>
      <c r="S51" s="223" t="str">
        <f t="shared" si="40"/>
        <v>-</v>
      </c>
      <c r="T51" s="223" t="str">
        <f t="shared" si="40"/>
        <v>-</v>
      </c>
      <c r="U51" s="223" t="str">
        <f t="shared" si="40"/>
        <v>-</v>
      </c>
      <c r="V51" s="223" t="str">
        <f t="shared" si="40"/>
        <v>-</v>
      </c>
      <c r="W51" s="223" t="str">
        <f t="shared" si="40"/>
        <v>-</v>
      </c>
      <c r="X51" s="223" t="str">
        <f t="shared" si="40"/>
        <v>-</v>
      </c>
      <c r="Y51" s="223" t="str">
        <f t="shared" si="40"/>
        <v>-</v>
      </c>
      <c r="Z51" s="223" t="str">
        <f t="shared" si="40"/>
        <v>-</v>
      </c>
      <c r="AA51" s="223" t="str">
        <f t="shared" si="40"/>
        <v>-</v>
      </c>
      <c r="AB51" s="223" t="str">
        <f t="shared" si="40"/>
        <v>-</v>
      </c>
      <c r="AC51" s="223" t="str">
        <f t="shared" si="40"/>
        <v>-</v>
      </c>
      <c r="AD51" s="223" t="str">
        <f t="shared" si="40"/>
        <v>-</v>
      </c>
      <c r="AE51" s="223" t="str">
        <f t="shared" si="40"/>
        <v>-</v>
      </c>
      <c r="AF51" s="223" t="str">
        <f t="shared" si="40"/>
        <v>-</v>
      </c>
      <c r="AG51" s="223" t="str">
        <f t="shared" si="40"/>
        <v>-</v>
      </c>
      <c r="AH51" s="223" t="str">
        <f t="shared" si="40"/>
        <v>-</v>
      </c>
      <c r="AI51" s="223" t="str">
        <f t="shared" si="40"/>
        <v>-</v>
      </c>
      <c r="AJ51" s="223" t="str">
        <f t="shared" si="40"/>
        <v>-</v>
      </c>
      <c r="AK51" s="223" t="str">
        <f t="shared" si="40"/>
        <v>-</v>
      </c>
      <c r="AL51" s="223" t="str">
        <f t="shared" si="40"/>
        <v>-</v>
      </c>
      <c r="AM51" s="223">
        <f t="shared" si="40"/>
        <v>0</v>
      </c>
      <c r="AN51" s="223" t="str">
        <f t="shared" si="40"/>
        <v>-</v>
      </c>
      <c r="AO51" s="223">
        <f t="shared" si="40"/>
        <v>100</v>
      </c>
      <c r="AP51" s="223">
        <f t="shared" si="40"/>
        <v>42.857142857142861</v>
      </c>
      <c r="AQ51" s="223">
        <f t="shared" si="40"/>
        <v>83.333333333333343</v>
      </c>
      <c r="AR51" s="223">
        <f t="shared" si="40"/>
        <v>75</v>
      </c>
      <c r="AS51" s="223">
        <f t="shared" si="40"/>
        <v>25</v>
      </c>
      <c r="AT51" s="223">
        <f t="shared" si="40"/>
        <v>52.941176470588239</v>
      </c>
      <c r="AU51" s="223">
        <f t="shared" si="40"/>
        <v>37.681159420289852</v>
      </c>
      <c r="AV51" s="223">
        <f t="shared" si="40"/>
        <v>45.544554455445542</v>
      </c>
      <c r="AW51" s="223">
        <f t="shared" si="40"/>
        <v>56.903765690376567</v>
      </c>
      <c r="AX51" s="223" t="str">
        <f t="shared" si="40"/>
        <v>-</v>
      </c>
      <c r="AY51" s="223">
        <f t="shared" si="40"/>
        <v>51.219512195121951</v>
      </c>
      <c r="AZ51" s="223" t="str">
        <f t="shared" si="40"/>
        <v>-</v>
      </c>
      <c r="BA51" s="223" t="str">
        <f t="shared" si="40"/>
        <v>-</v>
      </c>
      <c r="BB51" s="223" t="str">
        <f t="shared" si="40"/>
        <v>-</v>
      </c>
      <c r="BC51" s="223" t="str">
        <f t="shared" si="40"/>
        <v>-</v>
      </c>
      <c r="BD51" s="223" t="str">
        <f t="shared" si="40"/>
        <v>-</v>
      </c>
      <c r="BE51" s="223" t="str">
        <f t="shared" si="40"/>
        <v>-</v>
      </c>
      <c r="BF51" s="223" t="str">
        <f t="shared" si="40"/>
        <v>-</v>
      </c>
      <c r="BG51" s="223" t="str">
        <f t="shared" si="40"/>
        <v>-</v>
      </c>
      <c r="BH51" s="223" t="str">
        <f t="shared" si="40"/>
        <v>-</v>
      </c>
      <c r="BI51" s="223" t="str">
        <f t="shared" si="40"/>
        <v>-</v>
      </c>
      <c r="BJ51" s="223" t="str">
        <f t="shared" si="40"/>
        <v>-</v>
      </c>
      <c r="BK51" s="223" t="str">
        <f t="shared" si="40"/>
        <v>-</v>
      </c>
      <c r="BL51" s="223" t="str">
        <f t="shared" si="40"/>
        <v>-</v>
      </c>
      <c r="BM51" s="223" t="str">
        <f t="shared" si="40"/>
        <v>-</v>
      </c>
      <c r="BN51" s="223" t="str">
        <f t="shared" si="40"/>
        <v>-</v>
      </c>
      <c r="BO51" s="270">
        <f t="shared" ref="BO51:BO52" si="41">AVERAGE(O51:BN51)</f>
        <v>51.861876765663489</v>
      </c>
    </row>
    <row r="52" spans="1:67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8"/>
      <c r="N52" s="224" t="s">
        <v>937</v>
      </c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122" t="e">
        <f t="shared" si="41"/>
        <v>#DIV/0!</v>
      </c>
    </row>
    <row r="53" spans="1:67" ht="12.75" customHeight="1" x14ac:dyDescent="0.2">
      <c r="A53" s="304" t="s">
        <v>20</v>
      </c>
      <c r="B53" s="304">
        <v>13</v>
      </c>
      <c r="C53" s="304" t="s">
        <v>133</v>
      </c>
      <c r="D53" s="304"/>
      <c r="E53" s="304" t="s">
        <v>657</v>
      </c>
      <c r="F53" s="304" t="s">
        <v>673</v>
      </c>
      <c r="G53" s="304"/>
      <c r="H53" s="305" t="s">
        <v>669</v>
      </c>
      <c r="I53" s="304" t="s">
        <v>674</v>
      </c>
      <c r="J53" s="304"/>
      <c r="K53" s="304"/>
      <c r="L53" s="304"/>
      <c r="M53" s="303"/>
      <c r="N53" s="219" t="s">
        <v>934</v>
      </c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>
        <v>0</v>
      </c>
      <c r="AK53" s="230">
        <v>0</v>
      </c>
      <c r="AL53" s="230">
        <v>0</v>
      </c>
      <c r="AM53" s="230">
        <v>0</v>
      </c>
      <c r="AN53" s="230">
        <v>0</v>
      </c>
      <c r="AO53" s="230">
        <v>1</v>
      </c>
      <c r="AP53" s="230">
        <v>11</v>
      </c>
      <c r="AQ53" s="230">
        <v>6</v>
      </c>
      <c r="AR53" s="230">
        <v>7</v>
      </c>
      <c r="AS53" s="230">
        <v>21</v>
      </c>
      <c r="AT53" s="230">
        <v>37</v>
      </c>
      <c r="AU53" s="230">
        <v>31</v>
      </c>
      <c r="AV53" s="230">
        <v>74</v>
      </c>
      <c r="AW53" s="230">
        <v>56</v>
      </c>
      <c r="AX53" s="230">
        <v>52</v>
      </c>
      <c r="AY53" s="230">
        <v>3</v>
      </c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132">
        <f t="shared" ref="BO53:BO55" si="42">SUM(O53:BN53)</f>
        <v>299</v>
      </c>
    </row>
    <row r="54" spans="1:67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8"/>
      <c r="N54" s="219" t="s">
        <v>935</v>
      </c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>
        <v>0</v>
      </c>
      <c r="AK54" s="230">
        <v>0</v>
      </c>
      <c r="AL54" s="230">
        <v>0</v>
      </c>
      <c r="AM54" s="230">
        <v>0</v>
      </c>
      <c r="AN54" s="230">
        <v>1</v>
      </c>
      <c r="AO54" s="230">
        <v>1</v>
      </c>
      <c r="AP54" s="230">
        <v>33</v>
      </c>
      <c r="AQ54" s="230">
        <v>10</v>
      </c>
      <c r="AR54" s="230">
        <v>13</v>
      </c>
      <c r="AS54" s="230">
        <v>12</v>
      </c>
      <c r="AT54" s="230">
        <v>38</v>
      </c>
      <c r="AU54" s="230">
        <v>28</v>
      </c>
      <c r="AV54" s="230">
        <v>92</v>
      </c>
      <c r="AW54" s="230">
        <v>67</v>
      </c>
      <c r="AX54" s="230">
        <v>29</v>
      </c>
      <c r="AY54" s="230">
        <v>5</v>
      </c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132">
        <f t="shared" si="42"/>
        <v>329</v>
      </c>
    </row>
    <row r="55" spans="1:67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8"/>
      <c r="N55" s="221" t="s">
        <v>633</v>
      </c>
      <c r="O55" s="222" t="str">
        <f t="shared" ref="O55:BN55" si="43">IF(ISBLANK(O53),"-",O53+O54)</f>
        <v>-</v>
      </c>
      <c r="P55" s="222" t="str">
        <f t="shared" si="43"/>
        <v>-</v>
      </c>
      <c r="Q55" s="222" t="str">
        <f t="shared" si="43"/>
        <v>-</v>
      </c>
      <c r="R55" s="222" t="str">
        <f t="shared" si="43"/>
        <v>-</v>
      </c>
      <c r="S55" s="222" t="str">
        <f t="shared" si="43"/>
        <v>-</v>
      </c>
      <c r="T55" s="222" t="str">
        <f t="shared" si="43"/>
        <v>-</v>
      </c>
      <c r="U55" s="222" t="str">
        <f t="shared" si="43"/>
        <v>-</v>
      </c>
      <c r="V55" s="222" t="str">
        <f t="shared" si="43"/>
        <v>-</v>
      </c>
      <c r="W55" s="222" t="str">
        <f t="shared" si="43"/>
        <v>-</v>
      </c>
      <c r="X55" s="222" t="str">
        <f t="shared" si="43"/>
        <v>-</v>
      </c>
      <c r="Y55" s="222" t="str">
        <f t="shared" si="43"/>
        <v>-</v>
      </c>
      <c r="Z55" s="222" t="str">
        <f t="shared" si="43"/>
        <v>-</v>
      </c>
      <c r="AA55" s="222" t="str">
        <f t="shared" si="43"/>
        <v>-</v>
      </c>
      <c r="AB55" s="222" t="str">
        <f t="shared" si="43"/>
        <v>-</v>
      </c>
      <c r="AC55" s="222" t="str">
        <f t="shared" si="43"/>
        <v>-</v>
      </c>
      <c r="AD55" s="222" t="str">
        <f t="shared" si="43"/>
        <v>-</v>
      </c>
      <c r="AE55" s="222" t="str">
        <f t="shared" si="43"/>
        <v>-</v>
      </c>
      <c r="AF55" s="222" t="str">
        <f t="shared" si="43"/>
        <v>-</v>
      </c>
      <c r="AG55" s="222" t="str">
        <f t="shared" si="43"/>
        <v>-</v>
      </c>
      <c r="AH55" s="222" t="str">
        <f t="shared" si="43"/>
        <v>-</v>
      </c>
      <c r="AI55" s="222" t="str">
        <f t="shared" si="43"/>
        <v>-</v>
      </c>
      <c r="AJ55" s="222">
        <f t="shared" si="43"/>
        <v>0</v>
      </c>
      <c r="AK55" s="222">
        <f t="shared" si="43"/>
        <v>0</v>
      </c>
      <c r="AL55" s="222">
        <f t="shared" si="43"/>
        <v>0</v>
      </c>
      <c r="AM55" s="222">
        <f t="shared" si="43"/>
        <v>0</v>
      </c>
      <c r="AN55" s="222">
        <f t="shared" si="43"/>
        <v>1</v>
      </c>
      <c r="AO55" s="222">
        <f t="shared" si="43"/>
        <v>2</v>
      </c>
      <c r="AP55" s="222">
        <f t="shared" si="43"/>
        <v>44</v>
      </c>
      <c r="AQ55" s="222">
        <f t="shared" si="43"/>
        <v>16</v>
      </c>
      <c r="AR55" s="222">
        <f t="shared" si="43"/>
        <v>20</v>
      </c>
      <c r="AS55" s="222">
        <f t="shared" si="43"/>
        <v>33</v>
      </c>
      <c r="AT55" s="222">
        <f t="shared" si="43"/>
        <v>75</v>
      </c>
      <c r="AU55" s="222">
        <f t="shared" si="43"/>
        <v>59</v>
      </c>
      <c r="AV55" s="222">
        <f t="shared" si="43"/>
        <v>166</v>
      </c>
      <c r="AW55" s="222">
        <f t="shared" si="43"/>
        <v>123</v>
      </c>
      <c r="AX55" s="222">
        <f t="shared" si="43"/>
        <v>81</v>
      </c>
      <c r="AY55" s="222">
        <f t="shared" si="43"/>
        <v>8</v>
      </c>
      <c r="AZ55" s="222" t="str">
        <f t="shared" si="43"/>
        <v>-</v>
      </c>
      <c r="BA55" s="222" t="str">
        <f t="shared" si="43"/>
        <v>-</v>
      </c>
      <c r="BB55" s="222" t="str">
        <f t="shared" si="43"/>
        <v>-</v>
      </c>
      <c r="BC55" s="222" t="str">
        <f t="shared" si="43"/>
        <v>-</v>
      </c>
      <c r="BD55" s="222" t="str">
        <f t="shared" si="43"/>
        <v>-</v>
      </c>
      <c r="BE55" s="222" t="str">
        <f t="shared" si="43"/>
        <v>-</v>
      </c>
      <c r="BF55" s="222" t="str">
        <f t="shared" si="43"/>
        <v>-</v>
      </c>
      <c r="BG55" s="222" t="str">
        <f t="shared" si="43"/>
        <v>-</v>
      </c>
      <c r="BH55" s="222" t="str">
        <f t="shared" si="43"/>
        <v>-</v>
      </c>
      <c r="BI55" s="222" t="str">
        <f t="shared" si="43"/>
        <v>-</v>
      </c>
      <c r="BJ55" s="222" t="str">
        <f t="shared" si="43"/>
        <v>-</v>
      </c>
      <c r="BK55" s="222" t="str">
        <f t="shared" si="43"/>
        <v>-</v>
      </c>
      <c r="BL55" s="222" t="str">
        <f t="shared" si="43"/>
        <v>-</v>
      </c>
      <c r="BM55" s="222" t="str">
        <f t="shared" si="43"/>
        <v>-</v>
      </c>
      <c r="BN55" s="222" t="str">
        <f t="shared" si="43"/>
        <v>-</v>
      </c>
      <c r="BO55" s="133">
        <f t="shared" si="42"/>
        <v>628</v>
      </c>
    </row>
    <row r="56" spans="1:67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8"/>
      <c r="N56" s="219" t="s">
        <v>936</v>
      </c>
      <c r="O56" s="223" t="str">
        <f t="shared" ref="O56:BN56" si="44">IF(ISNUMBER(O55),(IF(O55&gt;0,(100/(O53+O54))*O53,"-")),"-")</f>
        <v>-</v>
      </c>
      <c r="P56" s="223" t="str">
        <f t="shared" si="44"/>
        <v>-</v>
      </c>
      <c r="Q56" s="223" t="str">
        <f t="shared" si="44"/>
        <v>-</v>
      </c>
      <c r="R56" s="223" t="str">
        <f t="shared" si="44"/>
        <v>-</v>
      </c>
      <c r="S56" s="223" t="str">
        <f t="shared" si="44"/>
        <v>-</v>
      </c>
      <c r="T56" s="223" t="str">
        <f t="shared" si="44"/>
        <v>-</v>
      </c>
      <c r="U56" s="223" t="str">
        <f t="shared" si="44"/>
        <v>-</v>
      </c>
      <c r="V56" s="223" t="str">
        <f t="shared" si="44"/>
        <v>-</v>
      </c>
      <c r="W56" s="223" t="str">
        <f t="shared" si="44"/>
        <v>-</v>
      </c>
      <c r="X56" s="223" t="str">
        <f t="shared" si="44"/>
        <v>-</v>
      </c>
      <c r="Y56" s="223" t="str">
        <f t="shared" si="44"/>
        <v>-</v>
      </c>
      <c r="Z56" s="223" t="str">
        <f t="shared" si="44"/>
        <v>-</v>
      </c>
      <c r="AA56" s="223" t="str">
        <f t="shared" si="44"/>
        <v>-</v>
      </c>
      <c r="AB56" s="223" t="str">
        <f t="shared" si="44"/>
        <v>-</v>
      </c>
      <c r="AC56" s="223" t="str">
        <f t="shared" si="44"/>
        <v>-</v>
      </c>
      <c r="AD56" s="223" t="str">
        <f t="shared" si="44"/>
        <v>-</v>
      </c>
      <c r="AE56" s="223" t="str">
        <f t="shared" si="44"/>
        <v>-</v>
      </c>
      <c r="AF56" s="223" t="str">
        <f t="shared" si="44"/>
        <v>-</v>
      </c>
      <c r="AG56" s="223" t="str">
        <f t="shared" si="44"/>
        <v>-</v>
      </c>
      <c r="AH56" s="223" t="str">
        <f t="shared" si="44"/>
        <v>-</v>
      </c>
      <c r="AI56" s="223" t="str">
        <f t="shared" si="44"/>
        <v>-</v>
      </c>
      <c r="AJ56" s="223" t="str">
        <f t="shared" si="44"/>
        <v>-</v>
      </c>
      <c r="AK56" s="223" t="str">
        <f t="shared" si="44"/>
        <v>-</v>
      </c>
      <c r="AL56" s="223" t="str">
        <f t="shared" si="44"/>
        <v>-</v>
      </c>
      <c r="AM56" s="223" t="str">
        <f t="shared" si="44"/>
        <v>-</v>
      </c>
      <c r="AN56" s="223">
        <f t="shared" si="44"/>
        <v>0</v>
      </c>
      <c r="AO56" s="223">
        <f t="shared" si="44"/>
        <v>50</v>
      </c>
      <c r="AP56" s="223">
        <f t="shared" si="44"/>
        <v>25.000000000000004</v>
      </c>
      <c r="AQ56" s="223">
        <f t="shared" si="44"/>
        <v>37.5</v>
      </c>
      <c r="AR56" s="223">
        <f t="shared" si="44"/>
        <v>35</v>
      </c>
      <c r="AS56" s="223">
        <f t="shared" si="44"/>
        <v>63.636363636363633</v>
      </c>
      <c r="AT56" s="223">
        <f t="shared" si="44"/>
        <v>49.333333333333329</v>
      </c>
      <c r="AU56" s="223">
        <f t="shared" si="44"/>
        <v>52.542372881355931</v>
      </c>
      <c r="AV56" s="223">
        <f t="shared" si="44"/>
        <v>44.578313253012055</v>
      </c>
      <c r="AW56" s="223">
        <f t="shared" si="44"/>
        <v>45.528455284552848</v>
      </c>
      <c r="AX56" s="223">
        <f t="shared" si="44"/>
        <v>64.197530864197532</v>
      </c>
      <c r="AY56" s="223">
        <f t="shared" si="44"/>
        <v>37.5</v>
      </c>
      <c r="AZ56" s="223" t="str">
        <f t="shared" si="44"/>
        <v>-</v>
      </c>
      <c r="BA56" s="223" t="str">
        <f t="shared" si="44"/>
        <v>-</v>
      </c>
      <c r="BB56" s="223" t="str">
        <f t="shared" si="44"/>
        <v>-</v>
      </c>
      <c r="BC56" s="223" t="str">
        <f t="shared" si="44"/>
        <v>-</v>
      </c>
      <c r="BD56" s="223" t="str">
        <f t="shared" si="44"/>
        <v>-</v>
      </c>
      <c r="BE56" s="223" t="str">
        <f t="shared" si="44"/>
        <v>-</v>
      </c>
      <c r="BF56" s="223" t="str">
        <f t="shared" si="44"/>
        <v>-</v>
      </c>
      <c r="BG56" s="223" t="str">
        <f t="shared" si="44"/>
        <v>-</v>
      </c>
      <c r="BH56" s="223" t="str">
        <f t="shared" si="44"/>
        <v>-</v>
      </c>
      <c r="BI56" s="223" t="str">
        <f t="shared" si="44"/>
        <v>-</v>
      </c>
      <c r="BJ56" s="223" t="str">
        <f t="shared" si="44"/>
        <v>-</v>
      </c>
      <c r="BK56" s="223" t="str">
        <f t="shared" si="44"/>
        <v>-</v>
      </c>
      <c r="BL56" s="223" t="str">
        <f t="shared" si="44"/>
        <v>-</v>
      </c>
      <c r="BM56" s="223" t="str">
        <f t="shared" si="44"/>
        <v>-</v>
      </c>
      <c r="BN56" s="223" t="str">
        <f t="shared" si="44"/>
        <v>-</v>
      </c>
      <c r="BO56" s="270">
        <f t="shared" ref="BO56:BO57" si="45">AVERAGE(O56:BN56)</f>
        <v>42.068030771067939</v>
      </c>
    </row>
    <row r="57" spans="1:67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8"/>
      <c r="N57" s="224" t="s">
        <v>937</v>
      </c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5"/>
      <c r="BG57" s="225"/>
      <c r="BH57" s="225"/>
      <c r="BI57" s="225"/>
      <c r="BJ57" s="225"/>
      <c r="BK57" s="225"/>
      <c r="BL57" s="225"/>
      <c r="BM57" s="225"/>
      <c r="BN57" s="225"/>
      <c r="BO57" s="122" t="e">
        <f t="shared" si="45"/>
        <v>#DIV/0!</v>
      </c>
    </row>
    <row r="58" spans="1:67" ht="12.75" customHeight="1" x14ac:dyDescent="0.2">
      <c r="A58" s="304" t="s">
        <v>20</v>
      </c>
      <c r="B58" s="304">
        <v>9</v>
      </c>
      <c r="C58" s="304" t="s">
        <v>133</v>
      </c>
      <c r="D58" s="304"/>
      <c r="E58" s="304" t="s">
        <v>657</v>
      </c>
      <c r="F58" s="304" t="s">
        <v>673</v>
      </c>
      <c r="G58" s="304"/>
      <c r="H58" s="305" t="s">
        <v>675</v>
      </c>
      <c r="I58" s="304" t="s">
        <v>676</v>
      </c>
      <c r="J58" s="304"/>
      <c r="K58" s="304"/>
      <c r="L58" s="304"/>
      <c r="M58" s="303"/>
      <c r="N58" s="219" t="s">
        <v>934</v>
      </c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>
        <v>0</v>
      </c>
      <c r="AK58" s="230">
        <v>0</v>
      </c>
      <c r="AL58" s="230">
        <v>3</v>
      </c>
      <c r="AM58" s="230">
        <v>0</v>
      </c>
      <c r="AN58" s="230">
        <v>0</v>
      </c>
      <c r="AO58" s="230">
        <v>0</v>
      </c>
      <c r="AP58" s="230">
        <v>42</v>
      </c>
      <c r="AQ58" s="230">
        <v>34</v>
      </c>
      <c r="AR58" s="230">
        <v>49</v>
      </c>
      <c r="AS58" s="230">
        <v>143</v>
      </c>
      <c r="AT58" s="230">
        <v>144</v>
      </c>
      <c r="AU58" s="230">
        <v>193</v>
      </c>
      <c r="AV58" s="230">
        <v>223</v>
      </c>
      <c r="AW58" s="230">
        <v>145</v>
      </c>
      <c r="AX58" s="230">
        <v>182</v>
      </c>
      <c r="AY58" s="230">
        <v>15</v>
      </c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132">
        <f t="shared" ref="BO58:BO60" si="46">SUM(O58:BN58)</f>
        <v>1173</v>
      </c>
    </row>
    <row r="59" spans="1:67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8"/>
      <c r="N59" s="219" t="s">
        <v>935</v>
      </c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>
        <v>0</v>
      </c>
      <c r="AK59" s="230">
        <v>0</v>
      </c>
      <c r="AL59" s="230">
        <v>0</v>
      </c>
      <c r="AM59" s="230">
        <v>0</v>
      </c>
      <c r="AN59" s="230">
        <v>6</v>
      </c>
      <c r="AO59" s="230">
        <v>12</v>
      </c>
      <c r="AP59" s="230">
        <v>49</v>
      </c>
      <c r="AQ59" s="230">
        <v>61</v>
      </c>
      <c r="AR59" s="230">
        <v>52</v>
      </c>
      <c r="AS59" s="230">
        <v>164</v>
      </c>
      <c r="AT59" s="230">
        <v>211</v>
      </c>
      <c r="AU59" s="230">
        <v>258</v>
      </c>
      <c r="AV59" s="230">
        <v>228</v>
      </c>
      <c r="AW59" s="230">
        <v>216</v>
      </c>
      <c r="AX59" s="230">
        <v>238</v>
      </c>
      <c r="AY59" s="230">
        <v>48</v>
      </c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132">
        <f t="shared" si="46"/>
        <v>1543</v>
      </c>
    </row>
    <row r="60" spans="1:67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8"/>
      <c r="N60" s="221" t="s">
        <v>633</v>
      </c>
      <c r="O60" s="222" t="str">
        <f t="shared" ref="O60:BN60" si="47">IF(ISBLANK(O58),"-",O58+O59)</f>
        <v>-</v>
      </c>
      <c r="P60" s="222" t="str">
        <f t="shared" si="47"/>
        <v>-</v>
      </c>
      <c r="Q60" s="222" t="str">
        <f t="shared" si="47"/>
        <v>-</v>
      </c>
      <c r="R60" s="222" t="str">
        <f t="shared" si="47"/>
        <v>-</v>
      </c>
      <c r="S60" s="222" t="str">
        <f t="shared" si="47"/>
        <v>-</v>
      </c>
      <c r="T60" s="222" t="str">
        <f t="shared" si="47"/>
        <v>-</v>
      </c>
      <c r="U60" s="222" t="str">
        <f t="shared" si="47"/>
        <v>-</v>
      </c>
      <c r="V60" s="222" t="str">
        <f t="shared" si="47"/>
        <v>-</v>
      </c>
      <c r="W60" s="222" t="str">
        <f t="shared" si="47"/>
        <v>-</v>
      </c>
      <c r="X60" s="222" t="str">
        <f t="shared" si="47"/>
        <v>-</v>
      </c>
      <c r="Y60" s="222" t="str">
        <f t="shared" si="47"/>
        <v>-</v>
      </c>
      <c r="Z60" s="222" t="str">
        <f t="shared" si="47"/>
        <v>-</v>
      </c>
      <c r="AA60" s="222" t="str">
        <f t="shared" si="47"/>
        <v>-</v>
      </c>
      <c r="AB60" s="222" t="str">
        <f t="shared" si="47"/>
        <v>-</v>
      </c>
      <c r="AC60" s="222" t="str">
        <f t="shared" si="47"/>
        <v>-</v>
      </c>
      <c r="AD60" s="222" t="str">
        <f t="shared" si="47"/>
        <v>-</v>
      </c>
      <c r="AE60" s="222" t="str">
        <f t="shared" si="47"/>
        <v>-</v>
      </c>
      <c r="AF60" s="222" t="str">
        <f t="shared" si="47"/>
        <v>-</v>
      </c>
      <c r="AG60" s="222" t="str">
        <f t="shared" si="47"/>
        <v>-</v>
      </c>
      <c r="AH60" s="222" t="str">
        <f t="shared" si="47"/>
        <v>-</v>
      </c>
      <c r="AI60" s="222" t="str">
        <f t="shared" si="47"/>
        <v>-</v>
      </c>
      <c r="AJ60" s="222">
        <f t="shared" si="47"/>
        <v>0</v>
      </c>
      <c r="AK60" s="222">
        <f t="shared" si="47"/>
        <v>0</v>
      </c>
      <c r="AL60" s="222">
        <f t="shared" si="47"/>
        <v>3</v>
      </c>
      <c r="AM60" s="222">
        <f t="shared" si="47"/>
        <v>0</v>
      </c>
      <c r="AN60" s="222">
        <f t="shared" si="47"/>
        <v>6</v>
      </c>
      <c r="AO60" s="222">
        <f t="shared" si="47"/>
        <v>12</v>
      </c>
      <c r="AP60" s="222">
        <f t="shared" si="47"/>
        <v>91</v>
      </c>
      <c r="AQ60" s="222">
        <f t="shared" si="47"/>
        <v>95</v>
      </c>
      <c r="AR60" s="222">
        <f t="shared" si="47"/>
        <v>101</v>
      </c>
      <c r="AS60" s="222">
        <f t="shared" si="47"/>
        <v>307</v>
      </c>
      <c r="AT60" s="222">
        <f t="shared" si="47"/>
        <v>355</v>
      </c>
      <c r="AU60" s="222">
        <f t="shared" si="47"/>
        <v>451</v>
      </c>
      <c r="AV60" s="222">
        <f t="shared" si="47"/>
        <v>451</v>
      </c>
      <c r="AW60" s="222">
        <f t="shared" si="47"/>
        <v>361</v>
      </c>
      <c r="AX60" s="222">
        <f t="shared" si="47"/>
        <v>420</v>
      </c>
      <c r="AY60" s="222">
        <f t="shared" si="47"/>
        <v>63</v>
      </c>
      <c r="AZ60" s="222" t="str">
        <f t="shared" si="47"/>
        <v>-</v>
      </c>
      <c r="BA60" s="222" t="str">
        <f t="shared" si="47"/>
        <v>-</v>
      </c>
      <c r="BB60" s="222" t="str">
        <f t="shared" si="47"/>
        <v>-</v>
      </c>
      <c r="BC60" s="222" t="str">
        <f t="shared" si="47"/>
        <v>-</v>
      </c>
      <c r="BD60" s="222" t="str">
        <f t="shared" si="47"/>
        <v>-</v>
      </c>
      <c r="BE60" s="222" t="str">
        <f t="shared" si="47"/>
        <v>-</v>
      </c>
      <c r="BF60" s="222" t="str">
        <f t="shared" si="47"/>
        <v>-</v>
      </c>
      <c r="BG60" s="222" t="str">
        <f t="shared" si="47"/>
        <v>-</v>
      </c>
      <c r="BH60" s="222" t="str">
        <f t="shared" si="47"/>
        <v>-</v>
      </c>
      <c r="BI60" s="222" t="str">
        <f t="shared" si="47"/>
        <v>-</v>
      </c>
      <c r="BJ60" s="222" t="str">
        <f t="shared" si="47"/>
        <v>-</v>
      </c>
      <c r="BK60" s="222" t="str">
        <f t="shared" si="47"/>
        <v>-</v>
      </c>
      <c r="BL60" s="222" t="str">
        <f t="shared" si="47"/>
        <v>-</v>
      </c>
      <c r="BM60" s="222" t="str">
        <f t="shared" si="47"/>
        <v>-</v>
      </c>
      <c r="BN60" s="222" t="str">
        <f t="shared" si="47"/>
        <v>-</v>
      </c>
      <c r="BO60" s="133">
        <f t="shared" si="46"/>
        <v>2716</v>
      </c>
    </row>
    <row r="61" spans="1:67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8"/>
      <c r="N61" s="219" t="s">
        <v>936</v>
      </c>
      <c r="O61" s="223" t="str">
        <f t="shared" ref="O61:BN61" si="48">IF(ISNUMBER(O60),(IF(O60&gt;0,(100/(O58+O59))*O58,"-")),"-")</f>
        <v>-</v>
      </c>
      <c r="P61" s="223" t="str">
        <f t="shared" si="48"/>
        <v>-</v>
      </c>
      <c r="Q61" s="223" t="str">
        <f t="shared" si="48"/>
        <v>-</v>
      </c>
      <c r="R61" s="223" t="str">
        <f t="shared" si="48"/>
        <v>-</v>
      </c>
      <c r="S61" s="223" t="str">
        <f t="shared" si="48"/>
        <v>-</v>
      </c>
      <c r="T61" s="223" t="str">
        <f t="shared" si="48"/>
        <v>-</v>
      </c>
      <c r="U61" s="223" t="str">
        <f t="shared" si="48"/>
        <v>-</v>
      </c>
      <c r="V61" s="223" t="str">
        <f t="shared" si="48"/>
        <v>-</v>
      </c>
      <c r="W61" s="223" t="str">
        <f t="shared" si="48"/>
        <v>-</v>
      </c>
      <c r="X61" s="223" t="str">
        <f t="shared" si="48"/>
        <v>-</v>
      </c>
      <c r="Y61" s="223" t="str">
        <f t="shared" si="48"/>
        <v>-</v>
      </c>
      <c r="Z61" s="223" t="str">
        <f t="shared" si="48"/>
        <v>-</v>
      </c>
      <c r="AA61" s="223" t="str">
        <f t="shared" si="48"/>
        <v>-</v>
      </c>
      <c r="AB61" s="223" t="str">
        <f t="shared" si="48"/>
        <v>-</v>
      </c>
      <c r="AC61" s="223" t="str">
        <f t="shared" si="48"/>
        <v>-</v>
      </c>
      <c r="AD61" s="223" t="str">
        <f t="shared" si="48"/>
        <v>-</v>
      </c>
      <c r="AE61" s="223" t="str">
        <f t="shared" si="48"/>
        <v>-</v>
      </c>
      <c r="AF61" s="223" t="str">
        <f t="shared" si="48"/>
        <v>-</v>
      </c>
      <c r="AG61" s="223" t="str">
        <f t="shared" si="48"/>
        <v>-</v>
      </c>
      <c r="AH61" s="223" t="str">
        <f t="shared" si="48"/>
        <v>-</v>
      </c>
      <c r="AI61" s="223" t="str">
        <f t="shared" si="48"/>
        <v>-</v>
      </c>
      <c r="AJ61" s="223" t="str">
        <f t="shared" si="48"/>
        <v>-</v>
      </c>
      <c r="AK61" s="223" t="str">
        <f t="shared" si="48"/>
        <v>-</v>
      </c>
      <c r="AL61" s="223">
        <f t="shared" si="48"/>
        <v>100</v>
      </c>
      <c r="AM61" s="223" t="str">
        <f t="shared" si="48"/>
        <v>-</v>
      </c>
      <c r="AN61" s="223">
        <f t="shared" si="48"/>
        <v>0</v>
      </c>
      <c r="AO61" s="223">
        <f t="shared" si="48"/>
        <v>0</v>
      </c>
      <c r="AP61" s="223">
        <f t="shared" si="48"/>
        <v>46.15384615384616</v>
      </c>
      <c r="AQ61" s="223">
        <f t="shared" si="48"/>
        <v>35.789473684210527</v>
      </c>
      <c r="AR61" s="223">
        <f t="shared" si="48"/>
        <v>48.514851485148512</v>
      </c>
      <c r="AS61" s="223">
        <f t="shared" si="48"/>
        <v>46.579804560260584</v>
      </c>
      <c r="AT61" s="223">
        <f t="shared" si="48"/>
        <v>40.563380281690144</v>
      </c>
      <c r="AU61" s="223">
        <f t="shared" si="48"/>
        <v>42.793791574279382</v>
      </c>
      <c r="AV61" s="223">
        <f t="shared" si="48"/>
        <v>49.445676274944567</v>
      </c>
      <c r="AW61" s="223">
        <f t="shared" si="48"/>
        <v>40.166204986149587</v>
      </c>
      <c r="AX61" s="223">
        <f t="shared" si="48"/>
        <v>43.333333333333329</v>
      </c>
      <c r="AY61" s="223">
        <f t="shared" si="48"/>
        <v>23.809523809523807</v>
      </c>
      <c r="AZ61" s="223" t="str">
        <f t="shared" si="48"/>
        <v>-</v>
      </c>
      <c r="BA61" s="223" t="str">
        <f t="shared" si="48"/>
        <v>-</v>
      </c>
      <c r="BB61" s="223" t="str">
        <f t="shared" si="48"/>
        <v>-</v>
      </c>
      <c r="BC61" s="223" t="str">
        <f t="shared" si="48"/>
        <v>-</v>
      </c>
      <c r="BD61" s="223" t="str">
        <f t="shared" si="48"/>
        <v>-</v>
      </c>
      <c r="BE61" s="223" t="str">
        <f t="shared" si="48"/>
        <v>-</v>
      </c>
      <c r="BF61" s="223" t="str">
        <f t="shared" si="48"/>
        <v>-</v>
      </c>
      <c r="BG61" s="223" t="str">
        <f t="shared" si="48"/>
        <v>-</v>
      </c>
      <c r="BH61" s="223" t="str">
        <f t="shared" si="48"/>
        <v>-</v>
      </c>
      <c r="BI61" s="223" t="str">
        <f t="shared" si="48"/>
        <v>-</v>
      </c>
      <c r="BJ61" s="223" t="str">
        <f t="shared" si="48"/>
        <v>-</v>
      </c>
      <c r="BK61" s="223" t="str">
        <f t="shared" si="48"/>
        <v>-</v>
      </c>
      <c r="BL61" s="223" t="str">
        <f t="shared" si="48"/>
        <v>-</v>
      </c>
      <c r="BM61" s="223" t="str">
        <f t="shared" si="48"/>
        <v>-</v>
      </c>
      <c r="BN61" s="223" t="str">
        <f t="shared" si="48"/>
        <v>-</v>
      </c>
      <c r="BO61" s="270">
        <f t="shared" ref="BO61:BO62" si="49">AVERAGE(O61:BN61)</f>
        <v>39.780760472568204</v>
      </c>
    </row>
    <row r="62" spans="1:67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8"/>
      <c r="N62" s="224" t="s">
        <v>937</v>
      </c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122" t="e">
        <f t="shared" si="49"/>
        <v>#DIV/0!</v>
      </c>
    </row>
    <row r="63" spans="1:67" ht="12.75" customHeight="1" x14ac:dyDescent="0.2">
      <c r="A63" s="304" t="s">
        <v>20</v>
      </c>
      <c r="B63" s="304">
        <v>4</v>
      </c>
      <c r="C63" s="304" t="s">
        <v>133</v>
      </c>
      <c r="D63" s="304"/>
      <c r="E63" s="304" t="s">
        <v>657</v>
      </c>
      <c r="F63" s="304" t="s">
        <v>677</v>
      </c>
      <c r="G63" s="304"/>
      <c r="H63" s="305" t="s">
        <v>151</v>
      </c>
      <c r="I63" s="304" t="s">
        <v>678</v>
      </c>
      <c r="J63" s="304"/>
      <c r="K63" s="304"/>
      <c r="L63" s="304"/>
      <c r="M63" s="303"/>
      <c r="N63" s="219" t="s">
        <v>934</v>
      </c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>
        <v>0</v>
      </c>
      <c r="AK63" s="230">
        <v>0</v>
      </c>
      <c r="AL63" s="230">
        <v>0</v>
      </c>
      <c r="AM63" s="230">
        <v>0</v>
      </c>
      <c r="AN63" s="230">
        <v>0</v>
      </c>
      <c r="AO63" s="230">
        <v>0</v>
      </c>
      <c r="AP63" s="230">
        <v>1</v>
      </c>
      <c r="AQ63" s="230">
        <v>1</v>
      </c>
      <c r="AR63" s="230">
        <v>1</v>
      </c>
      <c r="AS63" s="230">
        <v>1</v>
      </c>
      <c r="AT63" s="230">
        <v>0</v>
      </c>
      <c r="AU63" s="230">
        <v>0</v>
      </c>
      <c r="AV63" s="230">
        <v>3</v>
      </c>
      <c r="AW63" s="230">
        <v>0</v>
      </c>
      <c r="AX63" s="230">
        <v>1</v>
      </c>
      <c r="AY63" s="230">
        <v>0</v>
      </c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132">
        <f t="shared" ref="BO63:BO65" si="50">SUM(O63:BN63)</f>
        <v>8</v>
      </c>
    </row>
    <row r="64" spans="1:67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8"/>
      <c r="N64" s="219" t="s">
        <v>935</v>
      </c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>
        <v>0</v>
      </c>
      <c r="AK64" s="230">
        <v>0</v>
      </c>
      <c r="AL64" s="230">
        <v>0</v>
      </c>
      <c r="AM64" s="230">
        <v>0</v>
      </c>
      <c r="AN64" s="230">
        <v>0</v>
      </c>
      <c r="AO64" s="230">
        <v>2</v>
      </c>
      <c r="AP64" s="230">
        <v>0</v>
      </c>
      <c r="AQ64" s="230">
        <v>1</v>
      </c>
      <c r="AR64" s="230">
        <v>1</v>
      </c>
      <c r="AS64" s="230">
        <v>2</v>
      </c>
      <c r="AT64" s="230">
        <v>2</v>
      </c>
      <c r="AU64" s="230">
        <v>0</v>
      </c>
      <c r="AV64" s="230">
        <v>1</v>
      </c>
      <c r="AW64" s="230">
        <v>2</v>
      </c>
      <c r="AX64" s="230">
        <v>3</v>
      </c>
      <c r="AY64" s="230">
        <v>0</v>
      </c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132">
        <f t="shared" si="50"/>
        <v>14</v>
      </c>
    </row>
    <row r="65" spans="1:67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8"/>
      <c r="N65" s="221" t="s">
        <v>633</v>
      </c>
      <c r="O65" s="222" t="str">
        <f t="shared" ref="O65:BN65" si="51">IF(ISBLANK(O63),"-",O63+O64)</f>
        <v>-</v>
      </c>
      <c r="P65" s="222" t="str">
        <f t="shared" si="51"/>
        <v>-</v>
      </c>
      <c r="Q65" s="222" t="str">
        <f t="shared" si="51"/>
        <v>-</v>
      </c>
      <c r="R65" s="222" t="str">
        <f t="shared" si="51"/>
        <v>-</v>
      </c>
      <c r="S65" s="222" t="str">
        <f t="shared" si="51"/>
        <v>-</v>
      </c>
      <c r="T65" s="222" t="str">
        <f t="shared" si="51"/>
        <v>-</v>
      </c>
      <c r="U65" s="222" t="str">
        <f t="shared" si="51"/>
        <v>-</v>
      </c>
      <c r="V65" s="222" t="str">
        <f t="shared" si="51"/>
        <v>-</v>
      </c>
      <c r="W65" s="222" t="str">
        <f t="shared" si="51"/>
        <v>-</v>
      </c>
      <c r="X65" s="222" t="str">
        <f t="shared" si="51"/>
        <v>-</v>
      </c>
      <c r="Y65" s="222" t="str">
        <f t="shared" si="51"/>
        <v>-</v>
      </c>
      <c r="Z65" s="222" t="str">
        <f t="shared" si="51"/>
        <v>-</v>
      </c>
      <c r="AA65" s="222" t="str">
        <f t="shared" si="51"/>
        <v>-</v>
      </c>
      <c r="AB65" s="222" t="str">
        <f t="shared" si="51"/>
        <v>-</v>
      </c>
      <c r="AC65" s="222" t="str">
        <f t="shared" si="51"/>
        <v>-</v>
      </c>
      <c r="AD65" s="222" t="str">
        <f t="shared" si="51"/>
        <v>-</v>
      </c>
      <c r="AE65" s="222" t="str">
        <f t="shared" si="51"/>
        <v>-</v>
      </c>
      <c r="AF65" s="222" t="str">
        <f t="shared" si="51"/>
        <v>-</v>
      </c>
      <c r="AG65" s="222" t="str">
        <f t="shared" si="51"/>
        <v>-</v>
      </c>
      <c r="AH65" s="222" t="str">
        <f t="shared" si="51"/>
        <v>-</v>
      </c>
      <c r="AI65" s="222" t="str">
        <f t="shared" si="51"/>
        <v>-</v>
      </c>
      <c r="AJ65" s="222">
        <f t="shared" si="51"/>
        <v>0</v>
      </c>
      <c r="AK65" s="222">
        <f t="shared" si="51"/>
        <v>0</v>
      </c>
      <c r="AL65" s="222">
        <f t="shared" si="51"/>
        <v>0</v>
      </c>
      <c r="AM65" s="222">
        <f t="shared" si="51"/>
        <v>0</v>
      </c>
      <c r="AN65" s="222">
        <f t="shared" si="51"/>
        <v>0</v>
      </c>
      <c r="AO65" s="222">
        <f t="shared" si="51"/>
        <v>2</v>
      </c>
      <c r="AP65" s="222">
        <f t="shared" si="51"/>
        <v>1</v>
      </c>
      <c r="AQ65" s="222">
        <f t="shared" si="51"/>
        <v>2</v>
      </c>
      <c r="AR65" s="222">
        <f t="shared" si="51"/>
        <v>2</v>
      </c>
      <c r="AS65" s="222">
        <f t="shared" si="51"/>
        <v>3</v>
      </c>
      <c r="AT65" s="222">
        <f t="shared" si="51"/>
        <v>2</v>
      </c>
      <c r="AU65" s="222">
        <f t="shared" si="51"/>
        <v>0</v>
      </c>
      <c r="AV65" s="222">
        <f t="shared" si="51"/>
        <v>4</v>
      </c>
      <c r="AW65" s="222">
        <f t="shared" si="51"/>
        <v>2</v>
      </c>
      <c r="AX65" s="222">
        <f t="shared" si="51"/>
        <v>4</v>
      </c>
      <c r="AY65" s="222">
        <f t="shared" si="51"/>
        <v>0</v>
      </c>
      <c r="AZ65" s="222" t="str">
        <f t="shared" si="51"/>
        <v>-</v>
      </c>
      <c r="BA65" s="222" t="str">
        <f t="shared" si="51"/>
        <v>-</v>
      </c>
      <c r="BB65" s="222" t="str">
        <f t="shared" si="51"/>
        <v>-</v>
      </c>
      <c r="BC65" s="222" t="str">
        <f t="shared" si="51"/>
        <v>-</v>
      </c>
      <c r="BD65" s="222" t="str">
        <f t="shared" si="51"/>
        <v>-</v>
      </c>
      <c r="BE65" s="222" t="str">
        <f t="shared" si="51"/>
        <v>-</v>
      </c>
      <c r="BF65" s="222" t="str">
        <f t="shared" si="51"/>
        <v>-</v>
      </c>
      <c r="BG65" s="222" t="str">
        <f t="shared" si="51"/>
        <v>-</v>
      </c>
      <c r="BH65" s="222" t="str">
        <f t="shared" si="51"/>
        <v>-</v>
      </c>
      <c r="BI65" s="222" t="str">
        <f t="shared" si="51"/>
        <v>-</v>
      </c>
      <c r="BJ65" s="222" t="str">
        <f t="shared" si="51"/>
        <v>-</v>
      </c>
      <c r="BK65" s="222" t="str">
        <f t="shared" si="51"/>
        <v>-</v>
      </c>
      <c r="BL65" s="222" t="str">
        <f t="shared" si="51"/>
        <v>-</v>
      </c>
      <c r="BM65" s="222" t="str">
        <f t="shared" si="51"/>
        <v>-</v>
      </c>
      <c r="BN65" s="222" t="str">
        <f t="shared" si="51"/>
        <v>-</v>
      </c>
      <c r="BO65" s="133">
        <f t="shared" si="50"/>
        <v>22</v>
      </c>
    </row>
    <row r="66" spans="1:67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8"/>
      <c r="N66" s="219" t="s">
        <v>936</v>
      </c>
      <c r="O66" s="223" t="str">
        <f t="shared" ref="O66:BN66" si="52">IF(ISNUMBER(O65),(IF(O65&gt;0,(100/(O63+O64))*O63,"-")),"-")</f>
        <v>-</v>
      </c>
      <c r="P66" s="223" t="str">
        <f t="shared" si="52"/>
        <v>-</v>
      </c>
      <c r="Q66" s="223" t="str">
        <f t="shared" si="52"/>
        <v>-</v>
      </c>
      <c r="R66" s="223" t="str">
        <f t="shared" si="52"/>
        <v>-</v>
      </c>
      <c r="S66" s="223" t="str">
        <f t="shared" si="52"/>
        <v>-</v>
      </c>
      <c r="T66" s="223" t="str">
        <f t="shared" si="52"/>
        <v>-</v>
      </c>
      <c r="U66" s="223" t="str">
        <f t="shared" si="52"/>
        <v>-</v>
      </c>
      <c r="V66" s="223" t="str">
        <f t="shared" si="52"/>
        <v>-</v>
      </c>
      <c r="W66" s="223" t="str">
        <f t="shared" si="52"/>
        <v>-</v>
      </c>
      <c r="X66" s="223" t="str">
        <f t="shared" si="52"/>
        <v>-</v>
      </c>
      <c r="Y66" s="223" t="str">
        <f t="shared" si="52"/>
        <v>-</v>
      </c>
      <c r="Z66" s="223" t="str">
        <f t="shared" si="52"/>
        <v>-</v>
      </c>
      <c r="AA66" s="223" t="str">
        <f t="shared" si="52"/>
        <v>-</v>
      </c>
      <c r="AB66" s="223" t="str">
        <f t="shared" si="52"/>
        <v>-</v>
      </c>
      <c r="AC66" s="223" t="str">
        <f t="shared" si="52"/>
        <v>-</v>
      </c>
      <c r="AD66" s="223" t="str">
        <f t="shared" si="52"/>
        <v>-</v>
      </c>
      <c r="AE66" s="223" t="str">
        <f t="shared" si="52"/>
        <v>-</v>
      </c>
      <c r="AF66" s="223" t="str">
        <f t="shared" si="52"/>
        <v>-</v>
      </c>
      <c r="AG66" s="223" t="str">
        <f t="shared" si="52"/>
        <v>-</v>
      </c>
      <c r="AH66" s="223" t="str">
        <f t="shared" si="52"/>
        <v>-</v>
      </c>
      <c r="AI66" s="223" t="str">
        <f t="shared" si="52"/>
        <v>-</v>
      </c>
      <c r="AJ66" s="223" t="str">
        <f t="shared" si="52"/>
        <v>-</v>
      </c>
      <c r="AK66" s="223" t="str">
        <f t="shared" si="52"/>
        <v>-</v>
      </c>
      <c r="AL66" s="223" t="str">
        <f t="shared" si="52"/>
        <v>-</v>
      </c>
      <c r="AM66" s="223" t="str">
        <f t="shared" si="52"/>
        <v>-</v>
      </c>
      <c r="AN66" s="223" t="str">
        <f t="shared" si="52"/>
        <v>-</v>
      </c>
      <c r="AO66" s="223">
        <f t="shared" si="52"/>
        <v>0</v>
      </c>
      <c r="AP66" s="223">
        <f t="shared" si="52"/>
        <v>100</v>
      </c>
      <c r="AQ66" s="223">
        <f t="shared" si="52"/>
        <v>50</v>
      </c>
      <c r="AR66" s="223">
        <f t="shared" si="52"/>
        <v>50</v>
      </c>
      <c r="AS66" s="223">
        <f t="shared" si="52"/>
        <v>33.333333333333336</v>
      </c>
      <c r="AT66" s="223">
        <f t="shared" si="52"/>
        <v>0</v>
      </c>
      <c r="AU66" s="223" t="str">
        <f t="shared" si="52"/>
        <v>-</v>
      </c>
      <c r="AV66" s="223">
        <f t="shared" si="52"/>
        <v>75</v>
      </c>
      <c r="AW66" s="223">
        <f t="shared" si="52"/>
        <v>0</v>
      </c>
      <c r="AX66" s="223">
        <f t="shared" si="52"/>
        <v>25</v>
      </c>
      <c r="AY66" s="223" t="str">
        <f t="shared" si="52"/>
        <v>-</v>
      </c>
      <c r="AZ66" s="223" t="str">
        <f t="shared" si="52"/>
        <v>-</v>
      </c>
      <c r="BA66" s="223" t="str">
        <f t="shared" si="52"/>
        <v>-</v>
      </c>
      <c r="BB66" s="223" t="str">
        <f t="shared" si="52"/>
        <v>-</v>
      </c>
      <c r="BC66" s="223" t="str">
        <f t="shared" si="52"/>
        <v>-</v>
      </c>
      <c r="BD66" s="223" t="str">
        <f t="shared" si="52"/>
        <v>-</v>
      </c>
      <c r="BE66" s="223" t="str">
        <f t="shared" si="52"/>
        <v>-</v>
      </c>
      <c r="BF66" s="223" t="str">
        <f t="shared" si="52"/>
        <v>-</v>
      </c>
      <c r="BG66" s="223" t="str">
        <f t="shared" si="52"/>
        <v>-</v>
      </c>
      <c r="BH66" s="223" t="str">
        <f t="shared" si="52"/>
        <v>-</v>
      </c>
      <c r="BI66" s="223" t="str">
        <f t="shared" si="52"/>
        <v>-</v>
      </c>
      <c r="BJ66" s="223" t="str">
        <f t="shared" si="52"/>
        <v>-</v>
      </c>
      <c r="BK66" s="223" t="str">
        <f t="shared" si="52"/>
        <v>-</v>
      </c>
      <c r="BL66" s="223" t="str">
        <f t="shared" si="52"/>
        <v>-</v>
      </c>
      <c r="BM66" s="223" t="str">
        <f t="shared" si="52"/>
        <v>-</v>
      </c>
      <c r="BN66" s="223" t="str">
        <f t="shared" si="52"/>
        <v>-</v>
      </c>
      <c r="BO66" s="270">
        <f t="shared" ref="BO66:BO67" si="53">AVERAGE(O66:BN66)</f>
        <v>37.037037037037038</v>
      </c>
    </row>
    <row r="67" spans="1:67" x14ac:dyDescent="0.2">
      <c r="A67" s="286"/>
      <c r="B67" s="286"/>
      <c r="C67" s="285"/>
      <c r="D67" s="286"/>
      <c r="E67" s="286"/>
      <c r="F67" s="286"/>
      <c r="G67" s="286"/>
      <c r="H67" s="286"/>
      <c r="I67" s="286"/>
      <c r="J67" s="286"/>
      <c r="K67" s="286"/>
      <c r="L67" s="286"/>
      <c r="M67" s="289"/>
      <c r="N67" s="224" t="s">
        <v>937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122" t="e">
        <f t="shared" si="53"/>
        <v>#DIV/0!</v>
      </c>
    </row>
    <row r="68" spans="1:67" s="44" customFormat="1" ht="12.75" customHeight="1" x14ac:dyDescent="0.2">
      <c r="A68" s="304" t="s">
        <v>20</v>
      </c>
      <c r="B68" s="304">
        <v>10</v>
      </c>
      <c r="C68" s="304" t="s">
        <v>133</v>
      </c>
      <c r="D68" s="304"/>
      <c r="E68" s="304" t="s">
        <v>657</v>
      </c>
      <c r="F68" s="304" t="s">
        <v>849</v>
      </c>
      <c r="G68" s="304"/>
      <c r="H68" s="305" t="s">
        <v>151</v>
      </c>
      <c r="I68" s="304" t="s">
        <v>678</v>
      </c>
      <c r="J68" s="304"/>
      <c r="K68" s="304"/>
      <c r="L68" s="304"/>
      <c r="M68" s="303"/>
      <c r="N68" s="219" t="s">
        <v>934</v>
      </c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>
        <v>0</v>
      </c>
      <c r="AK68" s="230">
        <v>0</v>
      </c>
      <c r="AL68" s="230">
        <v>0</v>
      </c>
      <c r="AM68" s="230">
        <v>0</v>
      </c>
      <c r="AN68" s="230">
        <v>0</v>
      </c>
      <c r="AO68" s="230">
        <v>0</v>
      </c>
      <c r="AP68" s="230">
        <v>0</v>
      </c>
      <c r="AQ68" s="230">
        <v>0</v>
      </c>
      <c r="AR68" s="230">
        <v>0</v>
      </c>
      <c r="AS68" s="230">
        <v>1</v>
      </c>
      <c r="AT68" s="230">
        <v>0</v>
      </c>
      <c r="AU68" s="230">
        <v>0</v>
      </c>
      <c r="AV68" s="230">
        <v>1</v>
      </c>
      <c r="AW68" s="230">
        <v>1</v>
      </c>
      <c r="AX68" s="230">
        <v>3</v>
      </c>
      <c r="AY68" s="230">
        <v>0</v>
      </c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132">
        <f t="shared" ref="BO68:BO70" si="54">SUM(O68:BN68)</f>
        <v>6</v>
      </c>
    </row>
    <row r="69" spans="1:67" s="44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8"/>
      <c r="N69" s="219" t="s">
        <v>935</v>
      </c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>
        <v>0</v>
      </c>
      <c r="AK69" s="230">
        <v>0</v>
      </c>
      <c r="AL69" s="230">
        <v>0</v>
      </c>
      <c r="AM69" s="230">
        <v>0</v>
      </c>
      <c r="AN69" s="230">
        <v>0</v>
      </c>
      <c r="AO69" s="230">
        <v>0</v>
      </c>
      <c r="AP69" s="230">
        <v>1</v>
      </c>
      <c r="AQ69" s="230">
        <v>0</v>
      </c>
      <c r="AR69" s="230">
        <v>0</v>
      </c>
      <c r="AS69" s="230">
        <v>1</v>
      </c>
      <c r="AT69" s="230">
        <v>0</v>
      </c>
      <c r="AU69" s="230">
        <v>1</v>
      </c>
      <c r="AV69" s="230">
        <v>2</v>
      </c>
      <c r="AW69" s="230">
        <v>1</v>
      </c>
      <c r="AX69" s="230">
        <v>13</v>
      </c>
      <c r="AY69" s="230">
        <v>0</v>
      </c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132">
        <f t="shared" si="54"/>
        <v>19</v>
      </c>
    </row>
    <row r="70" spans="1:67" s="44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8"/>
      <c r="N70" s="221" t="s">
        <v>633</v>
      </c>
      <c r="O70" s="222" t="str">
        <f t="shared" ref="O70:BN70" si="55">IF(ISBLANK(O68),"-",O68+O69)</f>
        <v>-</v>
      </c>
      <c r="P70" s="222" t="str">
        <f t="shared" si="55"/>
        <v>-</v>
      </c>
      <c r="Q70" s="222" t="str">
        <f t="shared" si="55"/>
        <v>-</v>
      </c>
      <c r="R70" s="222" t="str">
        <f t="shared" si="55"/>
        <v>-</v>
      </c>
      <c r="S70" s="222" t="str">
        <f t="shared" si="55"/>
        <v>-</v>
      </c>
      <c r="T70" s="222" t="str">
        <f t="shared" si="55"/>
        <v>-</v>
      </c>
      <c r="U70" s="222" t="str">
        <f t="shared" si="55"/>
        <v>-</v>
      </c>
      <c r="V70" s="222" t="str">
        <f t="shared" si="55"/>
        <v>-</v>
      </c>
      <c r="W70" s="222" t="str">
        <f t="shared" si="55"/>
        <v>-</v>
      </c>
      <c r="X70" s="222" t="str">
        <f t="shared" si="55"/>
        <v>-</v>
      </c>
      <c r="Y70" s="222" t="str">
        <f t="shared" si="55"/>
        <v>-</v>
      </c>
      <c r="Z70" s="222" t="str">
        <f t="shared" si="55"/>
        <v>-</v>
      </c>
      <c r="AA70" s="222" t="str">
        <f t="shared" si="55"/>
        <v>-</v>
      </c>
      <c r="AB70" s="222" t="str">
        <f t="shared" si="55"/>
        <v>-</v>
      </c>
      <c r="AC70" s="222" t="str">
        <f t="shared" si="55"/>
        <v>-</v>
      </c>
      <c r="AD70" s="222" t="str">
        <f t="shared" si="55"/>
        <v>-</v>
      </c>
      <c r="AE70" s="222" t="str">
        <f t="shared" si="55"/>
        <v>-</v>
      </c>
      <c r="AF70" s="222" t="str">
        <f t="shared" si="55"/>
        <v>-</v>
      </c>
      <c r="AG70" s="222" t="str">
        <f t="shared" si="55"/>
        <v>-</v>
      </c>
      <c r="AH70" s="222" t="str">
        <f t="shared" si="55"/>
        <v>-</v>
      </c>
      <c r="AI70" s="222" t="str">
        <f t="shared" si="55"/>
        <v>-</v>
      </c>
      <c r="AJ70" s="222">
        <f t="shared" si="55"/>
        <v>0</v>
      </c>
      <c r="AK70" s="222">
        <f t="shared" si="55"/>
        <v>0</v>
      </c>
      <c r="AL70" s="222">
        <f t="shared" si="55"/>
        <v>0</v>
      </c>
      <c r="AM70" s="222">
        <f t="shared" si="55"/>
        <v>0</v>
      </c>
      <c r="AN70" s="222">
        <f t="shared" si="55"/>
        <v>0</v>
      </c>
      <c r="AO70" s="222">
        <f t="shared" si="55"/>
        <v>0</v>
      </c>
      <c r="AP70" s="222">
        <f t="shared" si="55"/>
        <v>1</v>
      </c>
      <c r="AQ70" s="222">
        <f t="shared" si="55"/>
        <v>0</v>
      </c>
      <c r="AR70" s="222">
        <f t="shared" si="55"/>
        <v>0</v>
      </c>
      <c r="AS70" s="222">
        <f t="shared" si="55"/>
        <v>2</v>
      </c>
      <c r="AT70" s="222">
        <f t="shared" si="55"/>
        <v>0</v>
      </c>
      <c r="AU70" s="222">
        <f t="shared" si="55"/>
        <v>1</v>
      </c>
      <c r="AV70" s="222">
        <f t="shared" si="55"/>
        <v>3</v>
      </c>
      <c r="AW70" s="222">
        <f t="shared" si="55"/>
        <v>2</v>
      </c>
      <c r="AX70" s="222">
        <f t="shared" si="55"/>
        <v>16</v>
      </c>
      <c r="AY70" s="222">
        <f t="shared" si="55"/>
        <v>0</v>
      </c>
      <c r="AZ70" s="222" t="str">
        <f t="shared" si="55"/>
        <v>-</v>
      </c>
      <c r="BA70" s="222" t="str">
        <f t="shared" si="55"/>
        <v>-</v>
      </c>
      <c r="BB70" s="222" t="str">
        <f t="shared" si="55"/>
        <v>-</v>
      </c>
      <c r="BC70" s="222" t="str">
        <f t="shared" si="55"/>
        <v>-</v>
      </c>
      <c r="BD70" s="222" t="str">
        <f t="shared" si="55"/>
        <v>-</v>
      </c>
      <c r="BE70" s="222" t="str">
        <f t="shared" si="55"/>
        <v>-</v>
      </c>
      <c r="BF70" s="222" t="str">
        <f t="shared" si="55"/>
        <v>-</v>
      </c>
      <c r="BG70" s="222" t="str">
        <f t="shared" si="55"/>
        <v>-</v>
      </c>
      <c r="BH70" s="222" t="str">
        <f t="shared" si="55"/>
        <v>-</v>
      </c>
      <c r="BI70" s="222" t="str">
        <f t="shared" si="55"/>
        <v>-</v>
      </c>
      <c r="BJ70" s="222" t="str">
        <f t="shared" si="55"/>
        <v>-</v>
      </c>
      <c r="BK70" s="222" t="str">
        <f t="shared" si="55"/>
        <v>-</v>
      </c>
      <c r="BL70" s="222" t="str">
        <f t="shared" si="55"/>
        <v>-</v>
      </c>
      <c r="BM70" s="222" t="str">
        <f t="shared" si="55"/>
        <v>-</v>
      </c>
      <c r="BN70" s="222" t="str">
        <f t="shared" si="55"/>
        <v>-</v>
      </c>
      <c r="BO70" s="133">
        <f t="shared" si="54"/>
        <v>25</v>
      </c>
    </row>
    <row r="71" spans="1:67" s="44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8"/>
      <c r="N71" s="219" t="s">
        <v>936</v>
      </c>
      <c r="O71" s="223" t="str">
        <f t="shared" ref="O71:BN71" si="56">IF(ISNUMBER(O70),(IF(O70&gt;0,(100/(O68+O69))*O68,"-")),"-")</f>
        <v>-</v>
      </c>
      <c r="P71" s="223" t="str">
        <f t="shared" si="56"/>
        <v>-</v>
      </c>
      <c r="Q71" s="223" t="str">
        <f t="shared" si="56"/>
        <v>-</v>
      </c>
      <c r="R71" s="223" t="str">
        <f t="shared" si="56"/>
        <v>-</v>
      </c>
      <c r="S71" s="223" t="str">
        <f t="shared" si="56"/>
        <v>-</v>
      </c>
      <c r="T71" s="223" t="str">
        <f t="shared" si="56"/>
        <v>-</v>
      </c>
      <c r="U71" s="223" t="str">
        <f t="shared" si="56"/>
        <v>-</v>
      </c>
      <c r="V71" s="223" t="str">
        <f t="shared" si="56"/>
        <v>-</v>
      </c>
      <c r="W71" s="223" t="str">
        <f t="shared" si="56"/>
        <v>-</v>
      </c>
      <c r="X71" s="223" t="str">
        <f t="shared" si="56"/>
        <v>-</v>
      </c>
      <c r="Y71" s="223" t="str">
        <f t="shared" si="56"/>
        <v>-</v>
      </c>
      <c r="Z71" s="223" t="str">
        <f t="shared" si="56"/>
        <v>-</v>
      </c>
      <c r="AA71" s="223" t="str">
        <f t="shared" si="56"/>
        <v>-</v>
      </c>
      <c r="AB71" s="223" t="str">
        <f t="shared" si="56"/>
        <v>-</v>
      </c>
      <c r="AC71" s="223" t="str">
        <f t="shared" si="56"/>
        <v>-</v>
      </c>
      <c r="AD71" s="223" t="str">
        <f t="shared" si="56"/>
        <v>-</v>
      </c>
      <c r="AE71" s="223" t="str">
        <f t="shared" si="56"/>
        <v>-</v>
      </c>
      <c r="AF71" s="223" t="str">
        <f t="shared" si="56"/>
        <v>-</v>
      </c>
      <c r="AG71" s="223" t="str">
        <f t="shared" si="56"/>
        <v>-</v>
      </c>
      <c r="AH71" s="223" t="str">
        <f t="shared" si="56"/>
        <v>-</v>
      </c>
      <c r="AI71" s="223" t="str">
        <f t="shared" si="56"/>
        <v>-</v>
      </c>
      <c r="AJ71" s="223" t="str">
        <f t="shared" si="56"/>
        <v>-</v>
      </c>
      <c r="AK71" s="223" t="str">
        <f t="shared" si="56"/>
        <v>-</v>
      </c>
      <c r="AL71" s="223" t="str">
        <f t="shared" si="56"/>
        <v>-</v>
      </c>
      <c r="AM71" s="223" t="str">
        <f t="shared" si="56"/>
        <v>-</v>
      </c>
      <c r="AN71" s="223" t="str">
        <f t="shared" si="56"/>
        <v>-</v>
      </c>
      <c r="AO71" s="223" t="str">
        <f t="shared" si="56"/>
        <v>-</v>
      </c>
      <c r="AP71" s="223">
        <f t="shared" si="56"/>
        <v>0</v>
      </c>
      <c r="AQ71" s="223" t="str">
        <f t="shared" si="56"/>
        <v>-</v>
      </c>
      <c r="AR71" s="223" t="str">
        <f t="shared" si="56"/>
        <v>-</v>
      </c>
      <c r="AS71" s="223">
        <f t="shared" si="56"/>
        <v>50</v>
      </c>
      <c r="AT71" s="223" t="str">
        <f t="shared" si="56"/>
        <v>-</v>
      </c>
      <c r="AU71" s="223">
        <f t="shared" si="56"/>
        <v>0</v>
      </c>
      <c r="AV71" s="223">
        <f t="shared" si="56"/>
        <v>33.333333333333336</v>
      </c>
      <c r="AW71" s="223">
        <f t="shared" si="56"/>
        <v>50</v>
      </c>
      <c r="AX71" s="223">
        <f t="shared" si="56"/>
        <v>18.75</v>
      </c>
      <c r="AY71" s="223" t="str">
        <f t="shared" si="56"/>
        <v>-</v>
      </c>
      <c r="AZ71" s="223" t="str">
        <f t="shared" si="56"/>
        <v>-</v>
      </c>
      <c r="BA71" s="223" t="str">
        <f t="shared" si="56"/>
        <v>-</v>
      </c>
      <c r="BB71" s="223" t="str">
        <f t="shared" si="56"/>
        <v>-</v>
      </c>
      <c r="BC71" s="223" t="str">
        <f t="shared" si="56"/>
        <v>-</v>
      </c>
      <c r="BD71" s="223" t="str">
        <f t="shared" si="56"/>
        <v>-</v>
      </c>
      <c r="BE71" s="223" t="str">
        <f t="shared" si="56"/>
        <v>-</v>
      </c>
      <c r="BF71" s="223" t="str">
        <f t="shared" si="56"/>
        <v>-</v>
      </c>
      <c r="BG71" s="223" t="str">
        <f t="shared" si="56"/>
        <v>-</v>
      </c>
      <c r="BH71" s="223" t="str">
        <f t="shared" si="56"/>
        <v>-</v>
      </c>
      <c r="BI71" s="223" t="str">
        <f t="shared" si="56"/>
        <v>-</v>
      </c>
      <c r="BJ71" s="223" t="str">
        <f t="shared" si="56"/>
        <v>-</v>
      </c>
      <c r="BK71" s="223" t="str">
        <f t="shared" si="56"/>
        <v>-</v>
      </c>
      <c r="BL71" s="223" t="str">
        <f t="shared" si="56"/>
        <v>-</v>
      </c>
      <c r="BM71" s="223" t="str">
        <f t="shared" si="56"/>
        <v>-</v>
      </c>
      <c r="BN71" s="223" t="str">
        <f t="shared" si="56"/>
        <v>-</v>
      </c>
      <c r="BO71" s="270">
        <f t="shared" ref="BO71:BO72" si="57">AVERAGE(O71:BN71)</f>
        <v>25.347222222222225</v>
      </c>
    </row>
    <row r="72" spans="1:67" s="44" customFormat="1" x14ac:dyDescent="0.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9"/>
      <c r="N72" s="224" t="s">
        <v>937</v>
      </c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122" t="e">
        <f t="shared" si="57"/>
        <v>#DIV/0!</v>
      </c>
    </row>
    <row r="75" spans="1:67" x14ac:dyDescent="0.2">
      <c r="A75" s="44"/>
      <c r="B75" s="44"/>
      <c r="C75" s="44"/>
      <c r="D75" s="44"/>
      <c r="E75" s="44"/>
      <c r="F75" s="44"/>
      <c r="G75" s="44"/>
      <c r="I75" s="44"/>
      <c r="J75" s="44"/>
      <c r="K75" s="44"/>
      <c r="L75" s="44"/>
      <c r="M75" s="44"/>
      <c r="N75" s="129" t="s">
        <v>947</v>
      </c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</row>
    <row r="76" spans="1:67" x14ac:dyDescent="0.2">
      <c r="A76" s="44"/>
      <c r="B76" s="44"/>
      <c r="C76" s="44"/>
      <c r="D76" s="44"/>
      <c r="E76" s="44"/>
      <c r="F76" s="44"/>
      <c r="G76" s="44"/>
      <c r="I76" s="44"/>
      <c r="J76" s="44"/>
      <c r="K76" s="44"/>
      <c r="L76" s="44"/>
      <c r="M76" s="44"/>
      <c r="N76" s="127" t="s">
        <v>939</v>
      </c>
      <c r="O76" s="125">
        <v>1</v>
      </c>
      <c r="P76" s="125">
        <v>2</v>
      </c>
      <c r="Q76" s="125">
        <v>3</v>
      </c>
      <c r="R76" s="125">
        <v>4</v>
      </c>
      <c r="S76" s="125">
        <v>5</v>
      </c>
      <c r="T76" s="125">
        <v>6</v>
      </c>
      <c r="U76" s="125">
        <v>7</v>
      </c>
      <c r="V76" s="125">
        <v>8</v>
      </c>
      <c r="W76" s="125">
        <v>9</v>
      </c>
      <c r="X76" s="125">
        <v>10</v>
      </c>
      <c r="Y76" s="125">
        <v>11</v>
      </c>
      <c r="Z76" s="125">
        <v>12</v>
      </c>
      <c r="AA76" s="125">
        <v>13</v>
      </c>
      <c r="AB76" s="125">
        <v>14</v>
      </c>
      <c r="AC76" s="125">
        <v>15</v>
      </c>
      <c r="AD76" s="125">
        <v>16</v>
      </c>
      <c r="AE76" s="125">
        <v>17</v>
      </c>
      <c r="AF76" s="125">
        <v>18</v>
      </c>
      <c r="AG76" s="125">
        <v>19</v>
      </c>
      <c r="AH76" s="125">
        <v>20</v>
      </c>
      <c r="AI76" s="125">
        <v>21</v>
      </c>
      <c r="AJ76" s="125">
        <v>22</v>
      </c>
      <c r="AK76" s="125">
        <v>23</v>
      </c>
      <c r="AL76" s="125">
        <v>24</v>
      </c>
      <c r="AM76" s="125">
        <v>25</v>
      </c>
      <c r="AN76" s="125">
        <v>26</v>
      </c>
      <c r="AO76" s="125">
        <v>27</v>
      </c>
      <c r="AP76" s="125">
        <v>28</v>
      </c>
      <c r="AQ76" s="125">
        <v>29</v>
      </c>
      <c r="AR76" s="125">
        <v>30</v>
      </c>
      <c r="AS76" s="125">
        <v>31</v>
      </c>
      <c r="AT76" s="125">
        <v>32</v>
      </c>
      <c r="AU76" s="125">
        <v>33</v>
      </c>
      <c r="AV76" s="125">
        <v>34</v>
      </c>
      <c r="AW76" s="125">
        <v>35</v>
      </c>
      <c r="AX76" s="125">
        <v>36</v>
      </c>
      <c r="AY76" s="125">
        <v>37</v>
      </c>
      <c r="AZ76" s="125">
        <v>38</v>
      </c>
      <c r="BA76" s="125">
        <v>39</v>
      </c>
      <c r="BB76" s="125">
        <v>40</v>
      </c>
      <c r="BC76" s="125">
        <v>41</v>
      </c>
      <c r="BD76" s="125">
        <v>42</v>
      </c>
      <c r="BE76" s="125">
        <v>43</v>
      </c>
      <c r="BF76" s="125">
        <v>44</v>
      </c>
      <c r="BG76" s="125">
        <v>45</v>
      </c>
      <c r="BH76" s="125">
        <v>46</v>
      </c>
      <c r="BI76" s="125">
        <v>47</v>
      </c>
      <c r="BJ76" s="125">
        <v>48</v>
      </c>
      <c r="BK76" s="125">
        <v>49</v>
      </c>
      <c r="BL76" s="125">
        <v>50</v>
      </c>
      <c r="BM76" s="125">
        <v>51</v>
      </c>
      <c r="BN76" s="125">
        <v>52</v>
      </c>
    </row>
    <row r="77" spans="1:67" x14ac:dyDescent="0.2">
      <c r="A77" s="44"/>
      <c r="B77" s="44"/>
      <c r="C77" s="44"/>
      <c r="D77" s="44"/>
      <c r="E77" s="44"/>
      <c r="F77" s="44"/>
      <c r="G77" s="44"/>
      <c r="I77" s="44"/>
      <c r="J77" s="44"/>
      <c r="K77" s="44"/>
      <c r="L77" s="44"/>
      <c r="M77" s="44"/>
      <c r="N77" s="127" t="s">
        <v>940</v>
      </c>
      <c r="O77" s="125">
        <f>SUM(O5,O10,O15,O20,O25,O30,O35,O40,O45,O50,O55,O60,O65,O70)</f>
        <v>28</v>
      </c>
      <c r="P77" s="125">
        <f t="shared" ref="P77:BN77" si="58">SUM(P5,P10,P15,P20,P25,P30,P35,P40,P45,P50,P55,P60,P65,P70)</f>
        <v>0</v>
      </c>
      <c r="Q77" s="125">
        <f t="shared" si="58"/>
        <v>0</v>
      </c>
      <c r="R77" s="125">
        <f t="shared" si="58"/>
        <v>0</v>
      </c>
      <c r="S77" s="125">
        <f t="shared" si="58"/>
        <v>1</v>
      </c>
      <c r="T77" s="125">
        <f t="shared" si="58"/>
        <v>0</v>
      </c>
      <c r="U77" s="125">
        <f t="shared" si="58"/>
        <v>0</v>
      </c>
      <c r="V77" s="125">
        <f t="shared" si="58"/>
        <v>0</v>
      </c>
      <c r="W77" s="125">
        <f t="shared" si="58"/>
        <v>1</v>
      </c>
      <c r="X77" s="125">
        <f t="shared" si="58"/>
        <v>0</v>
      </c>
      <c r="Y77" s="125">
        <f t="shared" si="58"/>
        <v>0</v>
      </c>
      <c r="Z77" s="125">
        <f t="shared" si="58"/>
        <v>1</v>
      </c>
      <c r="AA77" s="125">
        <f t="shared" si="58"/>
        <v>0</v>
      </c>
      <c r="AB77" s="125">
        <f t="shared" si="58"/>
        <v>0</v>
      </c>
      <c r="AC77" s="125">
        <f t="shared" si="58"/>
        <v>0</v>
      </c>
      <c r="AD77" s="125">
        <f t="shared" si="58"/>
        <v>2</v>
      </c>
      <c r="AE77" s="125">
        <f t="shared" si="58"/>
        <v>3</v>
      </c>
      <c r="AF77" s="125">
        <f t="shared" si="58"/>
        <v>12</v>
      </c>
      <c r="AG77" s="125">
        <f t="shared" si="58"/>
        <v>4</v>
      </c>
      <c r="AH77" s="125">
        <f t="shared" si="58"/>
        <v>4</v>
      </c>
      <c r="AI77" s="125">
        <f t="shared" si="58"/>
        <v>3</v>
      </c>
      <c r="AJ77" s="125">
        <f t="shared" si="58"/>
        <v>0</v>
      </c>
      <c r="AK77" s="125">
        <f t="shared" si="58"/>
        <v>1</v>
      </c>
      <c r="AL77" s="125">
        <f t="shared" si="58"/>
        <v>6</v>
      </c>
      <c r="AM77" s="125">
        <f t="shared" si="58"/>
        <v>62</v>
      </c>
      <c r="AN77" s="125">
        <f t="shared" si="58"/>
        <v>131</v>
      </c>
      <c r="AO77" s="125">
        <f t="shared" si="58"/>
        <v>545</v>
      </c>
      <c r="AP77" s="125">
        <f t="shared" si="58"/>
        <v>1311</v>
      </c>
      <c r="AQ77" s="125">
        <f t="shared" si="58"/>
        <v>2440</v>
      </c>
      <c r="AR77" s="125">
        <f t="shared" si="58"/>
        <v>913</v>
      </c>
      <c r="AS77" s="125">
        <f t="shared" si="58"/>
        <v>1674</v>
      </c>
      <c r="AT77" s="125">
        <f t="shared" si="58"/>
        <v>1695</v>
      </c>
      <c r="AU77" s="125">
        <f t="shared" si="58"/>
        <v>1129</v>
      </c>
      <c r="AV77" s="125">
        <f t="shared" si="58"/>
        <v>1875</v>
      </c>
      <c r="AW77" s="125">
        <f t="shared" si="58"/>
        <v>1264</v>
      </c>
      <c r="AX77" s="125">
        <f t="shared" si="58"/>
        <v>1218</v>
      </c>
      <c r="AY77" s="125">
        <f t="shared" si="58"/>
        <v>679</v>
      </c>
      <c r="AZ77" s="125">
        <f t="shared" si="58"/>
        <v>1198</v>
      </c>
      <c r="BA77" s="125">
        <f t="shared" si="58"/>
        <v>3420</v>
      </c>
      <c r="BB77" s="125">
        <f t="shared" si="58"/>
        <v>2020</v>
      </c>
      <c r="BC77" s="125">
        <f t="shared" si="58"/>
        <v>992</v>
      </c>
      <c r="BD77" s="125">
        <f t="shared" si="58"/>
        <v>852</v>
      </c>
      <c r="BE77" s="125">
        <f t="shared" si="58"/>
        <v>852</v>
      </c>
      <c r="BF77" s="125">
        <f t="shared" si="58"/>
        <v>160</v>
      </c>
      <c r="BG77" s="125">
        <f t="shared" si="58"/>
        <v>160</v>
      </c>
      <c r="BH77" s="125">
        <f t="shared" si="58"/>
        <v>160</v>
      </c>
      <c r="BI77" s="125">
        <f t="shared" si="58"/>
        <v>50</v>
      </c>
      <c r="BJ77" s="125">
        <f t="shared" si="58"/>
        <v>50</v>
      </c>
      <c r="BK77" s="125">
        <f t="shared" si="58"/>
        <v>50</v>
      </c>
      <c r="BL77" s="125">
        <f t="shared" si="58"/>
        <v>50</v>
      </c>
      <c r="BM77" s="125">
        <f t="shared" si="58"/>
        <v>5</v>
      </c>
      <c r="BN77" s="125">
        <f t="shared" si="58"/>
        <v>5</v>
      </c>
    </row>
    <row r="78" spans="1:67" x14ac:dyDescent="0.2">
      <c r="N78" s="127" t="s">
        <v>1067</v>
      </c>
      <c r="O78" s="125">
        <f>COUNT(O5,O10,O15,O20,O25,O30,O35,O40,O45,O50,O55,O60,O65,O70)</f>
        <v>1</v>
      </c>
      <c r="P78" s="125">
        <f t="shared" ref="P78:BN78" si="59">COUNT(P5,P10,P15,P20,P25,P30,P35,P40,P45,P50,P55,P60,P65,P70)</f>
        <v>1</v>
      </c>
      <c r="Q78" s="125">
        <f t="shared" si="59"/>
        <v>1</v>
      </c>
      <c r="R78" s="125">
        <f t="shared" si="59"/>
        <v>1</v>
      </c>
      <c r="S78" s="125">
        <f t="shared" si="59"/>
        <v>1</v>
      </c>
      <c r="T78" s="125">
        <f t="shared" si="59"/>
        <v>1</v>
      </c>
      <c r="U78" s="125">
        <f t="shared" si="59"/>
        <v>1</v>
      </c>
      <c r="V78" s="125">
        <f t="shared" si="59"/>
        <v>1</v>
      </c>
      <c r="W78" s="125">
        <f t="shared" si="59"/>
        <v>1</v>
      </c>
      <c r="X78" s="125">
        <f t="shared" si="59"/>
        <v>1</v>
      </c>
      <c r="Y78" s="125">
        <f t="shared" si="59"/>
        <v>1</v>
      </c>
      <c r="Z78" s="125">
        <f t="shared" si="59"/>
        <v>1</v>
      </c>
      <c r="AA78" s="125">
        <f t="shared" si="59"/>
        <v>1</v>
      </c>
      <c r="AB78" s="125">
        <f t="shared" si="59"/>
        <v>1</v>
      </c>
      <c r="AC78" s="125">
        <f t="shared" si="59"/>
        <v>1</v>
      </c>
      <c r="AD78" s="125">
        <f t="shared" si="59"/>
        <v>1</v>
      </c>
      <c r="AE78" s="125">
        <f t="shared" si="59"/>
        <v>1</v>
      </c>
      <c r="AF78" s="125">
        <f t="shared" si="59"/>
        <v>1</v>
      </c>
      <c r="AG78" s="125">
        <f t="shared" si="59"/>
        <v>1</v>
      </c>
      <c r="AH78" s="125">
        <f t="shared" si="59"/>
        <v>1</v>
      </c>
      <c r="AI78" s="125">
        <f t="shared" si="59"/>
        <v>1</v>
      </c>
      <c r="AJ78" s="125">
        <f t="shared" si="59"/>
        <v>14</v>
      </c>
      <c r="AK78" s="125">
        <f>COUNT(AK5,AK10,AK15,AK20,AK25,AK30,AK35,AK40,AK45,AK50,AK55,AK60,AK65,AK70)</f>
        <v>14</v>
      </c>
      <c r="AL78" s="125">
        <f t="shared" si="59"/>
        <v>14</v>
      </c>
      <c r="AM78" s="125">
        <f t="shared" si="59"/>
        <v>14</v>
      </c>
      <c r="AN78" s="125">
        <f t="shared" si="59"/>
        <v>14</v>
      </c>
      <c r="AO78" s="125">
        <f t="shared" si="59"/>
        <v>14</v>
      </c>
      <c r="AP78" s="125">
        <f t="shared" si="59"/>
        <v>14</v>
      </c>
      <c r="AQ78" s="125">
        <f t="shared" si="59"/>
        <v>14</v>
      </c>
      <c r="AR78" s="125">
        <f t="shared" si="59"/>
        <v>14</v>
      </c>
      <c r="AS78" s="125">
        <f t="shared" si="59"/>
        <v>14</v>
      </c>
      <c r="AT78" s="125">
        <f t="shared" si="59"/>
        <v>14</v>
      </c>
      <c r="AU78" s="125">
        <f t="shared" si="59"/>
        <v>14</v>
      </c>
      <c r="AV78" s="125">
        <f t="shared" si="59"/>
        <v>14</v>
      </c>
      <c r="AW78" s="125">
        <f t="shared" si="59"/>
        <v>14</v>
      </c>
      <c r="AX78" s="125">
        <f t="shared" si="59"/>
        <v>13</v>
      </c>
      <c r="AY78" s="125">
        <f t="shared" si="59"/>
        <v>14</v>
      </c>
      <c r="AZ78" s="125">
        <f t="shared" si="59"/>
        <v>1</v>
      </c>
      <c r="BA78" s="125">
        <f t="shared" si="59"/>
        <v>1</v>
      </c>
      <c r="BB78" s="125">
        <f t="shared" si="59"/>
        <v>1</v>
      </c>
      <c r="BC78" s="125">
        <f t="shared" si="59"/>
        <v>1</v>
      </c>
      <c r="BD78" s="125">
        <f t="shared" si="59"/>
        <v>1</v>
      </c>
      <c r="BE78" s="125">
        <f t="shared" si="59"/>
        <v>1</v>
      </c>
      <c r="BF78" s="125">
        <f t="shared" si="59"/>
        <v>1</v>
      </c>
      <c r="BG78" s="125">
        <f t="shared" si="59"/>
        <v>1</v>
      </c>
      <c r="BH78" s="125">
        <f t="shared" si="59"/>
        <v>1</v>
      </c>
      <c r="BI78" s="125">
        <f t="shared" si="59"/>
        <v>1</v>
      </c>
      <c r="BJ78" s="125">
        <f t="shared" si="59"/>
        <v>1</v>
      </c>
      <c r="BK78" s="125">
        <f t="shared" si="59"/>
        <v>1</v>
      </c>
      <c r="BL78" s="125">
        <f t="shared" si="59"/>
        <v>1</v>
      </c>
      <c r="BM78" s="125">
        <f t="shared" si="59"/>
        <v>1</v>
      </c>
      <c r="BN78" s="125">
        <f t="shared" si="59"/>
        <v>1</v>
      </c>
    </row>
    <row r="79" spans="1:67" ht="22.5" x14ac:dyDescent="0.2">
      <c r="N79" s="128" t="s">
        <v>1068</v>
      </c>
      <c r="O79" s="126">
        <f>O77/O78</f>
        <v>28</v>
      </c>
      <c r="P79" s="126">
        <f t="shared" ref="P79:BN79" si="60">P77/P78</f>
        <v>0</v>
      </c>
      <c r="Q79" s="126">
        <f t="shared" si="60"/>
        <v>0</v>
      </c>
      <c r="R79" s="126">
        <f t="shared" si="60"/>
        <v>0</v>
      </c>
      <c r="S79" s="126">
        <f t="shared" si="60"/>
        <v>1</v>
      </c>
      <c r="T79" s="126">
        <f t="shared" si="60"/>
        <v>0</v>
      </c>
      <c r="U79" s="126">
        <f t="shared" si="60"/>
        <v>0</v>
      </c>
      <c r="V79" s="126">
        <f t="shared" si="60"/>
        <v>0</v>
      </c>
      <c r="W79" s="126">
        <f t="shared" si="60"/>
        <v>1</v>
      </c>
      <c r="X79" s="126">
        <f t="shared" si="60"/>
        <v>0</v>
      </c>
      <c r="Y79" s="126">
        <f t="shared" si="60"/>
        <v>0</v>
      </c>
      <c r="Z79" s="126">
        <f t="shared" si="60"/>
        <v>1</v>
      </c>
      <c r="AA79" s="126">
        <f t="shared" si="60"/>
        <v>0</v>
      </c>
      <c r="AB79" s="126">
        <f t="shared" si="60"/>
        <v>0</v>
      </c>
      <c r="AC79" s="126">
        <f t="shared" si="60"/>
        <v>0</v>
      </c>
      <c r="AD79" s="126">
        <f t="shared" si="60"/>
        <v>2</v>
      </c>
      <c r="AE79" s="126">
        <f t="shared" si="60"/>
        <v>3</v>
      </c>
      <c r="AF79" s="126">
        <f t="shared" si="60"/>
        <v>12</v>
      </c>
      <c r="AG79" s="126">
        <f t="shared" si="60"/>
        <v>4</v>
      </c>
      <c r="AH79" s="126">
        <f t="shared" si="60"/>
        <v>4</v>
      </c>
      <c r="AI79" s="126">
        <f t="shared" si="60"/>
        <v>3</v>
      </c>
      <c r="AJ79" s="126">
        <f t="shared" si="60"/>
        <v>0</v>
      </c>
      <c r="AK79" s="126">
        <f t="shared" si="60"/>
        <v>7.1428571428571425E-2</v>
      </c>
      <c r="AL79" s="126">
        <f t="shared" si="60"/>
        <v>0.42857142857142855</v>
      </c>
      <c r="AM79" s="126">
        <f t="shared" si="60"/>
        <v>4.4285714285714288</v>
      </c>
      <c r="AN79" s="126">
        <f t="shared" si="60"/>
        <v>9.3571428571428577</v>
      </c>
      <c r="AO79" s="126">
        <f t="shared" si="60"/>
        <v>38.928571428571431</v>
      </c>
      <c r="AP79" s="126">
        <f t="shared" si="60"/>
        <v>93.642857142857139</v>
      </c>
      <c r="AQ79" s="126">
        <f t="shared" si="60"/>
        <v>174.28571428571428</v>
      </c>
      <c r="AR79" s="126">
        <f t="shared" si="60"/>
        <v>65.214285714285708</v>
      </c>
      <c r="AS79" s="126">
        <f t="shared" si="60"/>
        <v>119.57142857142857</v>
      </c>
      <c r="AT79" s="126">
        <f t="shared" si="60"/>
        <v>121.07142857142857</v>
      </c>
      <c r="AU79" s="126">
        <f t="shared" si="60"/>
        <v>80.642857142857139</v>
      </c>
      <c r="AV79" s="126">
        <f t="shared" si="60"/>
        <v>133.92857142857142</v>
      </c>
      <c r="AW79" s="126">
        <f t="shared" si="60"/>
        <v>90.285714285714292</v>
      </c>
      <c r="AX79" s="126">
        <f t="shared" si="60"/>
        <v>93.692307692307693</v>
      </c>
      <c r="AY79" s="126">
        <f t="shared" si="60"/>
        <v>48.5</v>
      </c>
      <c r="AZ79" s="126">
        <f t="shared" si="60"/>
        <v>1198</v>
      </c>
      <c r="BA79" s="126">
        <f t="shared" si="60"/>
        <v>3420</v>
      </c>
      <c r="BB79" s="126">
        <f t="shared" si="60"/>
        <v>2020</v>
      </c>
      <c r="BC79" s="126">
        <f t="shared" si="60"/>
        <v>992</v>
      </c>
      <c r="BD79" s="126">
        <f t="shared" si="60"/>
        <v>852</v>
      </c>
      <c r="BE79" s="126">
        <f t="shared" si="60"/>
        <v>852</v>
      </c>
      <c r="BF79" s="126">
        <f t="shared" si="60"/>
        <v>160</v>
      </c>
      <c r="BG79" s="126">
        <f t="shared" si="60"/>
        <v>160</v>
      </c>
      <c r="BH79" s="126">
        <f t="shared" si="60"/>
        <v>160</v>
      </c>
      <c r="BI79" s="126">
        <f t="shared" si="60"/>
        <v>50</v>
      </c>
      <c r="BJ79" s="126">
        <f t="shared" si="60"/>
        <v>50</v>
      </c>
      <c r="BK79" s="126">
        <f t="shared" si="60"/>
        <v>50</v>
      </c>
      <c r="BL79" s="126">
        <f t="shared" si="60"/>
        <v>50</v>
      </c>
      <c r="BM79" s="126">
        <f t="shared" si="60"/>
        <v>5</v>
      </c>
      <c r="BN79" s="126">
        <f t="shared" si="60"/>
        <v>5</v>
      </c>
    </row>
  </sheetData>
  <mergeCells count="182">
    <mergeCell ref="J68:J72"/>
    <mergeCell ref="K68:K72"/>
    <mergeCell ref="L68:L72"/>
    <mergeCell ref="M68:M72"/>
    <mergeCell ref="A68:A72"/>
    <mergeCell ref="B68:B72"/>
    <mergeCell ref="C68:C72"/>
    <mergeCell ref="D68:D72"/>
    <mergeCell ref="E68:E72"/>
    <mergeCell ref="F68:F72"/>
    <mergeCell ref="G68:G72"/>
    <mergeCell ref="H68:H72"/>
    <mergeCell ref="I68:I72"/>
    <mergeCell ref="J48:J52"/>
    <mergeCell ref="K48:K52"/>
    <mergeCell ref="L48:L52"/>
    <mergeCell ref="I53:I57"/>
    <mergeCell ref="J53:J57"/>
    <mergeCell ref="K53:K57"/>
    <mergeCell ref="L53:L57"/>
    <mergeCell ref="A63:A67"/>
    <mergeCell ref="B63:B67"/>
    <mergeCell ref="C63:C67"/>
    <mergeCell ref="D63:D67"/>
    <mergeCell ref="E63:E67"/>
    <mergeCell ref="F63:F67"/>
    <mergeCell ref="J58:J62"/>
    <mergeCell ref="K58:K62"/>
    <mergeCell ref="L58:L62"/>
    <mergeCell ref="A58:A62"/>
    <mergeCell ref="B58:B62"/>
    <mergeCell ref="C58:C62"/>
    <mergeCell ref="D58:D62"/>
    <mergeCell ref="E58:E62"/>
    <mergeCell ref="F58:F62"/>
    <mergeCell ref="G58:G62"/>
    <mergeCell ref="H58:H62"/>
    <mergeCell ref="I58:I62"/>
    <mergeCell ref="G63:G67"/>
    <mergeCell ref="H63:H67"/>
    <mergeCell ref="I63:I67"/>
    <mergeCell ref="J63:J67"/>
    <mergeCell ref="K63:K67"/>
    <mergeCell ref="L63:L67"/>
    <mergeCell ref="A53:A57"/>
    <mergeCell ref="B53:B57"/>
    <mergeCell ref="C53:C57"/>
    <mergeCell ref="D53:D57"/>
    <mergeCell ref="E53:E57"/>
    <mergeCell ref="F53:F57"/>
    <mergeCell ref="G53:G57"/>
    <mergeCell ref="H53:H57"/>
    <mergeCell ref="H48:H52"/>
    <mergeCell ref="A48:A52"/>
    <mergeCell ref="B48:B52"/>
    <mergeCell ref="C48:C52"/>
    <mergeCell ref="D48:D52"/>
    <mergeCell ref="E48:E52"/>
    <mergeCell ref="F48:F52"/>
    <mergeCell ref="G48:G52"/>
    <mergeCell ref="I43:I47"/>
    <mergeCell ref="I48:I52"/>
    <mergeCell ref="J43:J47"/>
    <mergeCell ref="K43:K47"/>
    <mergeCell ref="L43:L47"/>
    <mergeCell ref="A43:A47"/>
    <mergeCell ref="B43:B47"/>
    <mergeCell ref="C43:C47"/>
    <mergeCell ref="D43:D47"/>
    <mergeCell ref="E43:E47"/>
    <mergeCell ref="F43:F47"/>
    <mergeCell ref="G43:G47"/>
    <mergeCell ref="H43:H47"/>
    <mergeCell ref="I28:I32"/>
    <mergeCell ref="J28:J32"/>
    <mergeCell ref="K28:K32"/>
    <mergeCell ref="L28:L32"/>
    <mergeCell ref="J38:J42"/>
    <mergeCell ref="K38:K42"/>
    <mergeCell ref="L38:L42"/>
    <mergeCell ref="A38:A42"/>
    <mergeCell ref="B38:B42"/>
    <mergeCell ref="C38:C42"/>
    <mergeCell ref="D38:D42"/>
    <mergeCell ref="E38:E42"/>
    <mergeCell ref="F38:F42"/>
    <mergeCell ref="G38:G42"/>
    <mergeCell ref="H38:H42"/>
    <mergeCell ref="I38:I42"/>
    <mergeCell ref="I33:I37"/>
    <mergeCell ref="J33:J37"/>
    <mergeCell ref="K33:K37"/>
    <mergeCell ref="L33:L37"/>
    <mergeCell ref="A33:A37"/>
    <mergeCell ref="B33:B37"/>
    <mergeCell ref="C33:C37"/>
    <mergeCell ref="D33:D37"/>
    <mergeCell ref="A13:A17"/>
    <mergeCell ref="B13:B17"/>
    <mergeCell ref="C13:C17"/>
    <mergeCell ref="G33:G37"/>
    <mergeCell ref="H33:H37"/>
    <mergeCell ref="H28:H32"/>
    <mergeCell ref="A28:A32"/>
    <mergeCell ref="B28:B32"/>
    <mergeCell ref="C28:C32"/>
    <mergeCell ref="D28:D32"/>
    <mergeCell ref="E28:E32"/>
    <mergeCell ref="F28:F32"/>
    <mergeCell ref="G28:G32"/>
    <mergeCell ref="G23:G27"/>
    <mergeCell ref="H23:H27"/>
    <mergeCell ref="A23:A27"/>
    <mergeCell ref="B23:B27"/>
    <mergeCell ref="C23:C27"/>
    <mergeCell ref="D23:D27"/>
    <mergeCell ref="E23:E27"/>
    <mergeCell ref="E33:E37"/>
    <mergeCell ref="F33:F37"/>
    <mergeCell ref="A18:A22"/>
    <mergeCell ref="B18:B22"/>
    <mergeCell ref="C18:C22"/>
    <mergeCell ref="D18:D22"/>
    <mergeCell ref="E18:E22"/>
    <mergeCell ref="F18:F22"/>
    <mergeCell ref="G18:G22"/>
    <mergeCell ref="H18:H22"/>
    <mergeCell ref="I18:I22"/>
    <mergeCell ref="L3:L7"/>
    <mergeCell ref="I8:I12"/>
    <mergeCell ref="J8:J12"/>
    <mergeCell ref="K8:K12"/>
    <mergeCell ref="L8:L12"/>
    <mergeCell ref="J18:J22"/>
    <mergeCell ref="K18:K22"/>
    <mergeCell ref="L18:L22"/>
    <mergeCell ref="D13:D17"/>
    <mergeCell ref="E13:E17"/>
    <mergeCell ref="H8:H12"/>
    <mergeCell ref="I3:I7"/>
    <mergeCell ref="J3:J7"/>
    <mergeCell ref="K3:K7"/>
    <mergeCell ref="F23:F27"/>
    <mergeCell ref="I13:I17"/>
    <mergeCell ref="J13:J17"/>
    <mergeCell ref="K13:K17"/>
    <mergeCell ref="L13:L17"/>
    <mergeCell ref="I23:I27"/>
    <mergeCell ref="J23:J27"/>
    <mergeCell ref="K23:K27"/>
    <mergeCell ref="L23:L27"/>
    <mergeCell ref="F13:F17"/>
    <mergeCell ref="G13:G17"/>
    <mergeCell ref="H13:H17"/>
    <mergeCell ref="A8:A12"/>
    <mergeCell ref="B8:B12"/>
    <mergeCell ref="C8:C12"/>
    <mergeCell ref="D8:D12"/>
    <mergeCell ref="E8:E12"/>
    <mergeCell ref="F8:F12"/>
    <mergeCell ref="G8:G12"/>
    <mergeCell ref="G3:G7"/>
    <mergeCell ref="H3:H7"/>
    <mergeCell ref="A3:A7"/>
    <mergeCell ref="B3:B7"/>
    <mergeCell ref="C3:C7"/>
    <mergeCell ref="D3:D7"/>
    <mergeCell ref="E3:E7"/>
    <mergeCell ref="F3:F7"/>
    <mergeCell ref="M48:M52"/>
    <mergeCell ref="M53:M57"/>
    <mergeCell ref="M58:M62"/>
    <mergeCell ref="M63:M67"/>
    <mergeCell ref="M3:M7"/>
    <mergeCell ref="M8:M12"/>
    <mergeCell ref="M13:M17"/>
    <mergeCell ref="M18:M22"/>
    <mergeCell ref="M23:M27"/>
    <mergeCell ref="M28:M32"/>
    <mergeCell ref="M33:M37"/>
    <mergeCell ref="M38:M42"/>
    <mergeCell ref="M43:M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29</vt:i4>
      </vt:variant>
    </vt:vector>
  </HeadingPairs>
  <TitlesOfParts>
    <vt:vector size="29" baseType="lpstr">
      <vt:lpstr>National</vt:lpstr>
      <vt:lpstr>AR</vt:lpstr>
      <vt:lpstr>FiBL_VM (AG)</vt:lpstr>
      <vt:lpstr>AG_VM</vt:lpstr>
      <vt:lpstr>BE</vt:lpstr>
      <vt:lpstr>BL_VM</vt:lpstr>
      <vt:lpstr>FR_VM</vt:lpstr>
      <vt:lpstr>GR</vt:lpstr>
      <vt:lpstr>GE</vt:lpstr>
      <vt:lpstr>JU</vt:lpstr>
      <vt:lpstr>NE</vt:lpstr>
      <vt:lpstr>SG</vt:lpstr>
      <vt:lpstr>LU</vt:lpstr>
      <vt:lpstr>SO_VM</vt:lpstr>
      <vt:lpstr>SH</vt:lpstr>
      <vt:lpstr>VD_VM</vt:lpstr>
      <vt:lpstr>TG_VM</vt:lpstr>
      <vt:lpstr>NW</vt:lpstr>
      <vt:lpstr>VS_VM</vt:lpstr>
      <vt:lpstr>TI_VM</vt:lpstr>
      <vt:lpstr>ZH_VM</vt:lpstr>
      <vt:lpstr>Vbg(A)</vt:lpstr>
      <vt:lpstr>BW (D)</vt:lpstr>
      <vt:lpstr>BY_LI (D)</vt:lpstr>
      <vt:lpstr>Lyon (F)</vt:lpstr>
      <vt:lpstr>SYNTHESE</vt:lpstr>
      <vt:lpstr>cantonal - Kantonal</vt:lpstr>
      <vt:lpstr>2012-2016</vt:lpstr>
      <vt:lpstr>comparaison semaines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ags-ch-camera</dc:creator>
  <cp:lastModifiedBy>Kuonen Fabio Agroscope</cp:lastModifiedBy>
  <dcterms:created xsi:type="dcterms:W3CDTF">2015-05-04T05:40:04Z</dcterms:created>
  <dcterms:modified xsi:type="dcterms:W3CDTF">2017-02-02T12:57:57Z</dcterms:modified>
</cp:coreProperties>
</file>